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filterPrivacy="1" hidePivotFieldList="1" defaultThemeVersion="166925"/>
  <xr:revisionPtr revIDLastSave="0" documentId="13_ncr:1_{64C9B278-4D47-C94E-8F14-00A3719CBCA8}" xr6:coauthVersionLast="47" xr6:coauthVersionMax="47" xr10:uidLastSave="{00000000-0000-0000-0000-000000000000}"/>
  <bookViews>
    <workbookView xWindow="0" yWindow="740" windowWidth="29400" windowHeight="16680" activeTab="1" xr2:uid="{813A0723-B536-41DD-8F4A-47966957E3EF}"/>
  </bookViews>
  <sheets>
    <sheet name="Cover Sheet" sheetId="2" r:id="rId1"/>
    <sheet name="Calcs" sheetId="5" r:id="rId2"/>
    <sheet name="Master List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44" i="1" l="1"/>
  <c r="G1517" i="1"/>
  <c r="G1501" i="1"/>
  <c r="G1467" i="1"/>
  <c r="G1453" i="1"/>
  <c r="G1429" i="1"/>
  <c r="G1412" i="1"/>
  <c r="G1391" i="1"/>
  <c r="G1362" i="1"/>
  <c r="G1331" i="1"/>
  <c r="G1295" i="1"/>
  <c r="G1267" i="1"/>
  <c r="G1259" i="1"/>
  <c r="G1256" i="1"/>
  <c r="G1252" i="1"/>
  <c r="G1251" i="1"/>
  <c r="G1214" i="1"/>
  <c r="G1202" i="1"/>
  <c r="G1199" i="1"/>
  <c r="G1190" i="1"/>
  <c r="G1182" i="1"/>
  <c r="G1177" i="1"/>
  <c r="G1161" i="1"/>
  <c r="G1160" i="1"/>
  <c r="G1146" i="1"/>
  <c r="G1142" i="1"/>
  <c r="G1141" i="1"/>
  <c r="G1135" i="1"/>
  <c r="G1134" i="1"/>
  <c r="G1133" i="1"/>
  <c r="G1114" i="1"/>
  <c r="G1102" i="1"/>
  <c r="G1092" i="1"/>
  <c r="G1087" i="1"/>
  <c r="G1085" i="1"/>
  <c r="G1074" i="1"/>
  <c r="G1066" i="1"/>
  <c r="G1032" i="1"/>
  <c r="G1031" i="1"/>
  <c r="G1013" i="1"/>
  <c r="G999" i="1"/>
  <c r="G973" i="1"/>
  <c r="G972" i="1"/>
  <c r="G944" i="1"/>
  <c r="G928" i="1"/>
  <c r="G914" i="1"/>
  <c r="G911" i="1"/>
  <c r="G906" i="1"/>
  <c r="G900" i="1"/>
  <c r="G888" i="1"/>
  <c r="G883" i="1"/>
  <c r="G878" i="1"/>
  <c r="G875" i="1"/>
  <c r="G853" i="1"/>
  <c r="G839" i="1"/>
  <c r="G837" i="1"/>
  <c r="G824" i="1"/>
  <c r="G818" i="1"/>
  <c r="G812" i="1"/>
  <c r="G792" i="1"/>
  <c r="G791" i="1"/>
  <c r="G785" i="1"/>
  <c r="G767" i="1"/>
  <c r="G765" i="1"/>
  <c r="G761" i="1"/>
  <c r="G750" i="1"/>
  <c r="G689" i="1"/>
  <c r="G674" i="1"/>
  <c r="G672" i="1"/>
  <c r="G659" i="1"/>
  <c r="G654" i="1"/>
  <c r="G645" i="1"/>
  <c r="G628" i="1"/>
  <c r="G610" i="1"/>
  <c r="G598" i="1"/>
  <c r="G593" i="1"/>
  <c r="G569" i="1"/>
  <c r="G534" i="1"/>
  <c r="G530" i="1"/>
  <c r="G503" i="1"/>
  <c r="G499" i="1"/>
  <c r="G438" i="1"/>
  <c r="G417" i="1"/>
  <c r="G403" i="1"/>
  <c r="G377" i="1"/>
  <c r="G393" i="1"/>
  <c r="G390" i="1"/>
  <c r="G374" i="1"/>
  <c r="G373" i="1"/>
  <c r="G364" i="1"/>
  <c r="G350" i="1"/>
  <c r="G335" i="1"/>
  <c r="G325" i="1"/>
  <c r="G317" i="1"/>
  <c r="G218" i="1"/>
  <c r="G210" i="1"/>
  <c r="G206" i="1"/>
  <c r="G194" i="1"/>
  <c r="G190" i="1"/>
  <c r="G154" i="1"/>
  <c r="G136" i="1"/>
  <c r="G135" i="1"/>
  <c r="G134" i="1"/>
  <c r="G132" i="1"/>
  <c r="G131" i="1"/>
  <c r="G129" i="1"/>
  <c r="G120" i="1"/>
  <c r="G115" i="1"/>
  <c r="G112" i="1"/>
  <c r="G97" i="1"/>
  <c r="G96" i="1"/>
  <c r="G87" i="1"/>
  <c r="G72" i="1"/>
  <c r="G67" i="1"/>
  <c r="G34" i="1"/>
  <c r="G25" i="1"/>
  <c r="G22" i="1"/>
  <c r="G16" i="1"/>
  <c r="G3" i="1"/>
  <c r="G2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3" i="1"/>
  <c r="G24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1" i="1"/>
  <c r="G122" i="1"/>
  <c r="G123" i="1"/>
  <c r="G124" i="1"/>
  <c r="G125" i="1"/>
  <c r="G126" i="1"/>
  <c r="G127" i="1"/>
  <c r="G128" i="1"/>
  <c r="G130" i="1"/>
  <c r="G133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1" i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6" i="1"/>
  <c r="G327" i="1"/>
  <c r="G328" i="1"/>
  <c r="G329" i="1"/>
  <c r="G330" i="1"/>
  <c r="G331" i="1"/>
  <c r="G332" i="1"/>
  <c r="G333" i="1"/>
  <c r="G334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5" i="1"/>
  <c r="G366" i="1"/>
  <c r="G367" i="1"/>
  <c r="G368" i="1"/>
  <c r="G369" i="1"/>
  <c r="G370" i="1"/>
  <c r="G371" i="1"/>
  <c r="G372" i="1"/>
  <c r="G375" i="1"/>
  <c r="G376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1" i="1"/>
  <c r="G392" i="1"/>
  <c r="G394" i="1"/>
  <c r="G395" i="1"/>
  <c r="G396" i="1"/>
  <c r="G397" i="1"/>
  <c r="G398" i="1"/>
  <c r="G399" i="1"/>
  <c r="G400" i="1"/>
  <c r="G401" i="1"/>
  <c r="G402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500" i="1"/>
  <c r="G501" i="1"/>
  <c r="G502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3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6" i="1"/>
  <c r="G587" i="1"/>
  <c r="G588" i="1"/>
  <c r="G589" i="1"/>
  <c r="G590" i="1"/>
  <c r="G591" i="1"/>
  <c r="G592" i="1"/>
  <c r="G594" i="1"/>
  <c r="G595" i="1"/>
  <c r="G596" i="1"/>
  <c r="G597" i="1"/>
  <c r="G599" i="1"/>
  <c r="G600" i="1"/>
  <c r="G601" i="1"/>
  <c r="G602" i="1"/>
  <c r="G603" i="1"/>
  <c r="G604" i="1"/>
  <c r="G605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6" i="1"/>
  <c r="G647" i="1"/>
  <c r="G648" i="1"/>
  <c r="G649" i="1"/>
  <c r="G650" i="1"/>
  <c r="G651" i="1"/>
  <c r="G652" i="1"/>
  <c r="G653" i="1"/>
  <c r="G655" i="1"/>
  <c r="G656" i="1"/>
  <c r="G657" i="1"/>
  <c r="G658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1" i="1"/>
  <c r="G752" i="1"/>
  <c r="G753" i="1"/>
  <c r="G754" i="1"/>
  <c r="G755" i="1"/>
  <c r="G756" i="1"/>
  <c r="G757" i="1"/>
  <c r="G758" i="1"/>
  <c r="G759" i="1"/>
  <c r="G760" i="1"/>
  <c r="G762" i="1"/>
  <c r="G763" i="1"/>
  <c r="G764" i="1"/>
  <c r="G766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6" i="1"/>
  <c r="G787" i="1"/>
  <c r="G788" i="1"/>
  <c r="G789" i="1"/>
  <c r="G790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3" i="1"/>
  <c r="G814" i="1"/>
  <c r="G815" i="1"/>
  <c r="G816" i="1"/>
  <c r="G817" i="1"/>
  <c r="G819" i="1"/>
  <c r="G820" i="1"/>
  <c r="G821" i="1"/>
  <c r="G822" i="1"/>
  <c r="G823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8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6" i="1"/>
  <c r="G877" i="1"/>
  <c r="G879" i="1"/>
  <c r="G880" i="1"/>
  <c r="G881" i="1"/>
  <c r="G882" i="1"/>
  <c r="G884" i="1"/>
  <c r="G885" i="1"/>
  <c r="G886" i="1"/>
  <c r="G887" i="1"/>
  <c r="G889" i="1"/>
  <c r="G890" i="1"/>
  <c r="G891" i="1"/>
  <c r="G892" i="1"/>
  <c r="G893" i="1"/>
  <c r="G894" i="1"/>
  <c r="G895" i="1"/>
  <c r="G896" i="1"/>
  <c r="G897" i="1"/>
  <c r="G898" i="1"/>
  <c r="G899" i="1"/>
  <c r="G901" i="1"/>
  <c r="G902" i="1"/>
  <c r="G903" i="1"/>
  <c r="G904" i="1"/>
  <c r="G905" i="1"/>
  <c r="G907" i="1"/>
  <c r="G908" i="1"/>
  <c r="G909" i="1"/>
  <c r="G910" i="1"/>
  <c r="G912" i="1"/>
  <c r="G913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7" i="1"/>
  <c r="G1068" i="1"/>
  <c r="G1069" i="1"/>
  <c r="G1070" i="1"/>
  <c r="G1071" i="1"/>
  <c r="G1072" i="1"/>
  <c r="G1073" i="1"/>
  <c r="G1075" i="1"/>
  <c r="G1076" i="1"/>
  <c r="G1077" i="1"/>
  <c r="G1078" i="1"/>
  <c r="G1079" i="1"/>
  <c r="G1080" i="1"/>
  <c r="G1081" i="1"/>
  <c r="G1082" i="1"/>
  <c r="G1083" i="1"/>
  <c r="G1084" i="1"/>
  <c r="G1086" i="1"/>
  <c r="G1088" i="1"/>
  <c r="G1089" i="1"/>
  <c r="G1090" i="1"/>
  <c r="G1091" i="1"/>
  <c r="G1093" i="1"/>
  <c r="G1094" i="1"/>
  <c r="G1095" i="1"/>
  <c r="G1096" i="1"/>
  <c r="G1097" i="1"/>
  <c r="G1098" i="1"/>
  <c r="G1099" i="1"/>
  <c r="G1100" i="1"/>
  <c r="G1101" i="1"/>
  <c r="G1103" i="1"/>
  <c r="G1104" i="1"/>
  <c r="G1105" i="1"/>
  <c r="G1106" i="1"/>
  <c r="G1107" i="1"/>
  <c r="G1108" i="1"/>
  <c r="G1109" i="1"/>
  <c r="G1110" i="1"/>
  <c r="G1111" i="1"/>
  <c r="G1112" i="1"/>
  <c r="G1113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6" i="1"/>
  <c r="G1137" i="1"/>
  <c r="G1138" i="1"/>
  <c r="G1139" i="1"/>
  <c r="G1140" i="1"/>
  <c r="G1143" i="1"/>
  <c r="G1144" i="1"/>
  <c r="G1145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8" i="1"/>
  <c r="G1179" i="1"/>
  <c r="G1180" i="1"/>
  <c r="G1181" i="1"/>
  <c r="G1183" i="1"/>
  <c r="G1184" i="1"/>
  <c r="G1185" i="1"/>
  <c r="G1186" i="1"/>
  <c r="G1187" i="1"/>
  <c r="G1188" i="1"/>
  <c r="G1189" i="1"/>
  <c r="G1191" i="1"/>
  <c r="G1192" i="1"/>
  <c r="G1193" i="1"/>
  <c r="G1194" i="1"/>
  <c r="G1195" i="1"/>
  <c r="G1196" i="1"/>
  <c r="G1197" i="1"/>
  <c r="G1198" i="1"/>
  <c r="G1200" i="1"/>
  <c r="G1201" i="1"/>
  <c r="G1203" i="1"/>
  <c r="G1204" i="1"/>
  <c r="G1205" i="1"/>
  <c r="G1206" i="1"/>
  <c r="G1207" i="1"/>
  <c r="G1208" i="1"/>
  <c r="G1209" i="1"/>
  <c r="G1210" i="1"/>
  <c r="G1211" i="1"/>
  <c r="G1212" i="1"/>
  <c r="G1213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3" i="1"/>
  <c r="G1254" i="1"/>
  <c r="G1255" i="1"/>
  <c r="G1257" i="1"/>
  <c r="G1258" i="1"/>
  <c r="G1260" i="1"/>
  <c r="G1261" i="1"/>
  <c r="G1263" i="1"/>
  <c r="G1264" i="1"/>
  <c r="G1265" i="1"/>
  <c r="G1266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C10" i="5"/>
  <c r="C5" i="5"/>
  <c r="C9" i="5"/>
  <c r="C8" i="5"/>
  <c r="C7" i="5"/>
  <c r="C6" i="5"/>
  <c r="C4" i="5"/>
  <c r="E4" i="5" l="1"/>
  <c r="F4" i="5" s="1"/>
  <c r="E8" i="5"/>
  <c r="F8" i="5" s="1"/>
  <c r="E9" i="5"/>
  <c r="F9" i="5" s="1"/>
  <c r="E7" i="5"/>
  <c r="F7" i="5" s="1"/>
  <c r="E10" i="5"/>
  <c r="F10" i="5" s="1"/>
  <c r="E6" i="5"/>
  <c r="F6" i="5" s="1"/>
  <c r="E5" i="5"/>
  <c r="F5" i="5" s="1"/>
  <c r="C11" i="5"/>
  <c r="E11" i="5" l="1"/>
  <c r="F11" i="5" s="1"/>
</calcChain>
</file>

<file path=xl/sharedStrings.xml><?xml version="1.0" encoding="utf-8"?>
<sst xmlns="http://schemas.openxmlformats.org/spreadsheetml/2006/main" count="19578" uniqueCount="7686">
  <si>
    <t>Name</t>
  </si>
  <si>
    <t>Order Count</t>
  </si>
  <si>
    <t>Order Quantity</t>
  </si>
  <si>
    <t>Additional Information</t>
  </si>
  <si>
    <t>Product Category</t>
  </si>
  <si>
    <t>9377B7 PF MEDIUM BLUE NITRILE GLOV</t>
  </si>
  <si>
    <t>100 x 1 case</t>
  </si>
  <si>
    <t>Gloves</t>
  </si>
  <si>
    <t>9377B8 PF LARGE BLUE NITRILE GLOVE</t>
  </si>
  <si>
    <t>SUSTAIN 160MM WOODEN KNIFE</t>
  </si>
  <si>
    <t>1000 x 1 case</t>
  </si>
  <si>
    <t>Cutlery</t>
  </si>
  <si>
    <t>13233 KC CLEAR LIDS FOR KC RANGE</t>
  </si>
  <si>
    <t>500 x 1 case</t>
  </si>
  <si>
    <t>SALAD CONTAINERS</t>
  </si>
  <si>
    <t>SUSTAIN 160MM WOODEN FORK</t>
  </si>
  <si>
    <t>SUSTAIN 160MM WOODEN SPOON</t>
  </si>
  <si>
    <t>662W  WRAPPED WOODEN CHOPSTICKS</t>
  </si>
  <si>
    <t>1 x 3000 each</t>
  </si>
  <si>
    <t>13228 KC8 8OZ CLEAR ROUND POTS</t>
  </si>
  <si>
    <t>312 WOODEN FORKS 1x1000</t>
  </si>
  <si>
    <t>1 x 1000 each</t>
  </si>
  <si>
    <t>313 WOODEN SPOONS 1x1000</t>
  </si>
  <si>
    <t>311 WOODEN KNIVES 1x1000</t>
  </si>
  <si>
    <t>HBCP0005 125x125 TASTE WINDOW BOX</t>
  </si>
  <si>
    <t>270 x 1 case</t>
  </si>
  <si>
    <t>Food Containers</t>
  </si>
  <si>
    <t>7 PLAIN BROWN PIZZA BOX</t>
  </si>
  <si>
    <t>100 x 1 each</t>
  </si>
  <si>
    <t>BOXES</t>
  </si>
  <si>
    <t>HBCP0001 SML FOOD TO GO BOX NO WNDW</t>
  </si>
  <si>
    <t>360 x 1 case</t>
  </si>
  <si>
    <t>Salad Pots</t>
  </si>
  <si>
    <t>Pbgon107 10 Plain Brown Pizza Box</t>
  </si>
  <si>
    <t>1 x 100 each</t>
  </si>
  <si>
    <t>Lnw07 Econ' 33Cm 2Ply White Napkin</t>
  </si>
  <si>
    <t>1 x 2000 each</t>
  </si>
  <si>
    <t>Napkins</t>
  </si>
  <si>
    <t>VWC-07 7OZ PLA WATER CUP</t>
  </si>
  <si>
    <t>Cups and Lids</t>
  </si>
  <si>
    <t>D02010 4OZ KRAFT RIPPLE COFFEE</t>
  </si>
  <si>
    <t>COFFEE CUPS AND LIDS</t>
  </si>
  <si>
    <t>D22004 200x6 RED STRIPE PAPER STRAW</t>
  </si>
  <si>
    <t>250 x 1 Carton</t>
  </si>
  <si>
    <t>132P 33Cm 2Ply White Serviettes</t>
  </si>
  <si>
    <t>HBCP0002 MED FOOD TO GO BOX NO/WIND</t>
  </si>
  <si>
    <t>326W 140MM WOODEN STIRRERS 1x1000</t>
  </si>
  <si>
    <t>1000 x 1 each</t>
  </si>
  <si>
    <t>Stirrers</t>
  </si>
  <si>
    <t>12 PLAIN BROWN PIZZA BOX</t>
  </si>
  <si>
    <t>400MM 17MICRON PALLET WRAP 1x250M</t>
  </si>
  <si>
    <t>1 each</t>
  </si>
  <si>
    <t>Bags and paper</t>
  </si>
  <si>
    <t>D31001 2 CUP CARRY TRAY</t>
  </si>
  <si>
    <t>360 x 1 each</t>
  </si>
  <si>
    <t>YELLOW LARGE RUBBER GLOVES 1x12 : Pairs</t>
  </si>
  <si>
    <t>1 x 12 each</t>
  </si>
  <si>
    <t>Hygiene</t>
  </si>
  <si>
    <t>YELLOW MEDIUM RUBBER GLOVES 1x12 : Pairs</t>
  </si>
  <si>
    <t>40211 BLUE PE APRONS 20MIC</t>
  </si>
  <si>
    <t>4OZ WHITE PAPER HOT CUPS</t>
  </si>
  <si>
    <t>P3-4 Sep Oct Marketplace 2022 -23 Free Of Charge(1 x 1EA)</t>
  </si>
  <si>
    <t>1 x 1EA</t>
  </si>
  <si>
    <t>Non Foods - Miscellaneous Charges</t>
  </si>
  <si>
    <t>Pomegranate : Large</t>
  </si>
  <si>
    <t>1 x 1 each</t>
  </si>
  <si>
    <t>Fruit  (Fresh)</t>
  </si>
  <si>
    <t>Quaker Porridge to go Squares : Mixed Berry</t>
  </si>
  <si>
    <t>12 x 55 g</t>
  </si>
  <si>
    <t>Cereal Bars</t>
  </si>
  <si>
    <t>Coronet Mayonnaise : Portions</t>
  </si>
  <si>
    <t>1 x 200 x 1 each</t>
  </si>
  <si>
    <t>Table Sauce &amp; Condiments</t>
  </si>
  <si>
    <t>Eggs Shell : Cater Pack Loose</t>
  </si>
  <si>
    <t>15 x 12 x 1 each</t>
  </si>
  <si>
    <t>Dairy &amp; Eggs (Chilled)</t>
  </si>
  <si>
    <t>Dalston's Ginger Beer</t>
  </si>
  <si>
    <t>24 x 330 ml</t>
  </si>
  <si>
    <t>Soft Drinks</t>
  </si>
  <si>
    <t>Bisto Gravy Granules : Gluten Free</t>
  </si>
  <si>
    <t>1 x 1.9 kg</t>
  </si>
  <si>
    <t>Cooking Ingredients</t>
  </si>
  <si>
    <t>SUMO LINOS L6.8</t>
  </si>
  <si>
    <t>2 x 5 Ltr</t>
  </si>
  <si>
    <t>Non Foods - Non Foods Cleaning</t>
  </si>
  <si>
    <t>Quaker Porridge Pot : Golden Syrup</t>
  </si>
  <si>
    <t>8 x 57g</t>
  </si>
  <si>
    <t>Cereal</t>
  </si>
  <si>
    <t>Value Range : Mayonnaise</t>
  </si>
  <si>
    <t>1 x 10 ltr</t>
  </si>
  <si>
    <t>Big Al's Burger : Hereford</t>
  </si>
  <si>
    <t>48 x 170 g</t>
  </si>
  <si>
    <t>Meat &amp; Poultry (Frozen)</t>
  </si>
  <si>
    <t>Mars Twix : White</t>
  </si>
  <si>
    <t>20 x 46 g</t>
  </si>
  <si>
    <t>Confectionery</t>
  </si>
  <si>
    <t>Coleslaw : Luxury</t>
  </si>
  <si>
    <t>1 x 2 kg</t>
  </si>
  <si>
    <t>Vegetables, Mixed</t>
  </si>
  <si>
    <t>Eat Real Quinoa Chips : Sun Dried Tomato &amp;amp; Garlic</t>
  </si>
  <si>
    <t>12 x 30 g</t>
  </si>
  <si>
    <t>Crisp &amp; Snacks</t>
  </si>
  <si>
    <t>Rockstar Blueberry, Pomegranate &amp;amp; Acai : Xdurance</t>
  </si>
  <si>
    <t>12 x 500 ml</t>
  </si>
  <si>
    <t>Rockstar Punched Tropical Guava : Rockstar</t>
  </si>
  <si>
    <t>Almondy Almond Cake With Daim : 12 Portion</t>
  </si>
  <si>
    <t>Desserts &amp; Puddings (Fzn)</t>
  </si>
  <si>
    <t>Rockstar Zero : Original</t>
  </si>
  <si>
    <t>Chef William Ground : White Pepper</t>
  </si>
  <si>
    <t>6 x 600g</t>
  </si>
  <si>
    <t>Mayonnaise : Value</t>
  </si>
  <si>
    <t>1 x 5ltr</t>
  </si>
  <si>
    <t>Chopped Tomatoes</t>
  </si>
  <si>
    <t>1 x 2.5 kg</t>
  </si>
  <si>
    <t>Canned Vegetables</t>
  </si>
  <si>
    <t>Cream Double</t>
  </si>
  <si>
    <t>1 x 2.27ltr</t>
  </si>
  <si>
    <t>Essential Supplies Aluminium Foil 450mmx(1 x 1Roll)</t>
  </si>
  <si>
    <t>Non Foods - Non Foods Consumables</t>
  </si>
  <si>
    <t>Alpro Barista For Professionals Gluten Free Oat(12 x 1Ltr)</t>
  </si>
  <si>
    <t>12 x 1Ltr</t>
  </si>
  <si>
    <t>Grocery - Milks &amp; Creams</t>
  </si>
  <si>
    <t>Quaker Porridge Pot : Apple &amp; Blueberry</t>
  </si>
  <si>
    <t>Real Crisps Hand Cooked : Sweet Chilli</t>
  </si>
  <si>
    <t>48 x 35 g</t>
  </si>
  <si>
    <t>Everyday Favorites Rocky Road : Traybake</t>
  </si>
  <si>
    <t>36 x 78 g</t>
  </si>
  <si>
    <t>Bakery (Frozen)</t>
  </si>
  <si>
    <t>Everyday Favorites Mayonnaise</t>
  </si>
  <si>
    <t>1 x 1 ltr</t>
  </si>
  <si>
    <t>Eggs : Medium</t>
  </si>
  <si>
    <t>30 x 12 x 1 each</t>
  </si>
  <si>
    <t>Hellmann's Classic Vinaigrette Dressing(6 x 1ltr)</t>
  </si>
  <si>
    <t>6 x 1ltr</t>
  </si>
  <si>
    <t>Grocery - Sauces &amp; Pickles</t>
  </si>
  <si>
    <t>Biscuits for Cheese</t>
  </si>
  <si>
    <t>1 x 1 kg</t>
  </si>
  <si>
    <t>Biscuits &amp; Cakes</t>
  </si>
  <si>
    <t>Baked Beans : reduced sugar and salt</t>
  </si>
  <si>
    <t>6 x 3.12kg</t>
  </si>
  <si>
    <t>Canned Baked Beans</t>
  </si>
  <si>
    <t>Big Al's Gourmet : Hot Dog</t>
  </si>
  <si>
    <t>6 x 8 x 90 g</t>
  </si>
  <si>
    <t>Real Crisps Hand Cooked : Ham &amp;amp; Mustard</t>
  </si>
  <si>
    <t>48 x 35g</t>
  </si>
  <si>
    <t>Real Crisps Hand Cooked : Salt &amp;amp; Black Pepper</t>
  </si>
  <si>
    <t>Potato Wedges : Info: av 312/pk</t>
  </si>
  <si>
    <t>4 x 2.5kg</t>
  </si>
  <si>
    <t>Vegetables (Frozen)</t>
  </si>
  <si>
    <t>Nut Butter Bar : Almond</t>
  </si>
  <si>
    <t>12 x 45 g</t>
  </si>
  <si>
    <t>Blueberry Muffin</t>
  </si>
  <si>
    <t>24 x 120 g</t>
  </si>
  <si>
    <t>Muffins : White Chocolate &amp;amp; Raspberry</t>
  </si>
  <si>
    <t>24 x 115 g</t>
  </si>
  <si>
    <t>Muffin : Lemon &amp;amp; Poppy Seed</t>
  </si>
  <si>
    <t>24 x 105 g</t>
  </si>
  <si>
    <t>Suma Alu L10 Dishwash Detergent(2 x 5ltr)</t>
  </si>
  <si>
    <t>2 x 5ltr</t>
  </si>
  <si>
    <t>Blueberry Muffin : Flowerpot</t>
  </si>
  <si>
    <t>24 x 1 each</t>
  </si>
  <si>
    <t>Red Bull Sugar Free : Red Bull : Cans.</t>
  </si>
  <si>
    <t>24 x 250 ml</t>
  </si>
  <si>
    <t>White Rabbit Pizza Base : 12 : GF &amp;amp; Vegan : Nudie</t>
  </si>
  <si>
    <t>15 x 1 each</t>
  </si>
  <si>
    <t>Pizza (Frozen)</t>
  </si>
  <si>
    <t>Kraft Brown Bags 175 X 175mm(1 x 1000pk)</t>
  </si>
  <si>
    <t>1 x 1000pk</t>
  </si>
  <si>
    <t>Reece's Peanut Butter Cups</t>
  </si>
  <si>
    <t>36 x 42 g</t>
  </si>
  <si>
    <t>Glen Mhara Salmon : Smoked : Trim</t>
  </si>
  <si>
    <t>1 x 250 g</t>
  </si>
  <si>
    <t>Fish,  Seafood &amp; Other</t>
  </si>
  <si>
    <t>Everyday Favorites Baked Beans</t>
  </si>
  <si>
    <t>Knorr Cream of Chicken : Info: 100% soup</t>
  </si>
  <si>
    <t>4 x 2.5ltr</t>
  </si>
  <si>
    <t>Soup &amp; Croutons</t>
  </si>
  <si>
    <t>Knorr Thai Red Curry</t>
  </si>
  <si>
    <t>2 x 2.25ltr</t>
  </si>
  <si>
    <t>Cooking Sauce</t>
  </si>
  <si>
    <t>Tempeh Natural Gm Free(10 x 400g)</t>
  </si>
  <si>
    <t>10 x 400g</t>
  </si>
  <si>
    <t>Frozen - Prepared Foods</t>
  </si>
  <si>
    <t>Phat Steak-less Pasty : Naked Peppered</t>
  </si>
  <si>
    <t>20 x 283 g</t>
  </si>
  <si>
    <t>Vegetarian (Frozen)</t>
  </si>
  <si>
    <t>Decantae Classic : Sparkling Water</t>
  </si>
  <si>
    <t>12 x 750 ml</t>
  </si>
  <si>
    <t>Water</t>
  </si>
  <si>
    <t>Vegetable Oil : Extended Life</t>
  </si>
  <si>
    <t>1 x 20ltr</t>
  </si>
  <si>
    <t>Oil</t>
  </si>
  <si>
    <t>Thick Cut Chips : 9/16</t>
  </si>
  <si>
    <t>4 x 2.5 kg</t>
  </si>
  <si>
    <t>Quaker Oat So Simple : Original</t>
  </si>
  <si>
    <t>8 x 45 g</t>
  </si>
  <si>
    <t>Phat Jackfruit Pasty : Bobotie : Vegan</t>
  </si>
  <si>
    <t>Deli Savoury  (Frozen)</t>
  </si>
  <si>
    <t>Mixed Peppers : Diced</t>
  </si>
  <si>
    <t>10 x 1 kg</t>
  </si>
  <si>
    <t>Sunflower Seeds</t>
  </si>
  <si>
    <t>1 kg</t>
  </si>
  <si>
    <t>Baking Ingredients</t>
  </si>
  <si>
    <t>Love Fresh Tuna Mayonnaise : Sandwich Filling</t>
  </si>
  <si>
    <t>Delicatessen (Chilled)</t>
  </si>
  <si>
    <t>6 x 1kg</t>
  </si>
  <si>
    <t>Suma Scale D5.2 Surface Scale Remover(2 x 5ltr)</t>
  </si>
  <si>
    <t>Potato Wedges : skin-on</t>
  </si>
  <si>
    <t>2.5 kg</t>
  </si>
  <si>
    <t>Coronet Tomato Ketchup : Portions</t>
  </si>
  <si>
    <t>Suma Multi D2 Multi Purpose Cleaner(4 x 1.5ltr)</t>
  </si>
  <si>
    <t>4 x 1.5ltr</t>
  </si>
  <si>
    <t>Goodlife Falafel : Beetroot</t>
  </si>
  <si>
    <t>60 x 25 g</t>
  </si>
  <si>
    <t>Buffet (Frozen)</t>
  </si>
  <si>
    <t>Three Bean Vegetable Chilli</t>
  </si>
  <si>
    <t>2 x 1.36kg</t>
  </si>
  <si>
    <t>Ready  Meals Prepared (Fzn)</t>
  </si>
  <si>
    <t>Alpro Coconut For Professionals(12 x 1Ltr)</t>
  </si>
  <si>
    <t>Oreo Ball Top Cone</t>
  </si>
  <si>
    <t>20 x 110 ml</t>
  </si>
  <si>
    <t>Ice Cream, Lollies &amp; Fzn Fruit</t>
  </si>
  <si>
    <t>Salt Tablet : Dishwash Hydrosoft</t>
  </si>
  <si>
    <t>1 x 25 kg</t>
  </si>
  <si>
    <t>Chemicals</t>
  </si>
  <si>
    <t>Matthew Walker Christmas Pudding : Classic : Catering</t>
  </si>
  <si>
    <t>36 x 100 g</t>
  </si>
  <si>
    <t>Festive Products</t>
  </si>
  <si>
    <t>Alabama fudge Cake : Gluten &amp;amp; Dairy Free : 14 Portion : Pre-Cut</t>
  </si>
  <si>
    <t>1 x 2.150 kg</t>
  </si>
  <si>
    <t>Everyday Favorites Mature Cheddar - White : Grated</t>
  </si>
  <si>
    <t>Cheese</t>
  </si>
  <si>
    <t>WHITE SULPHITE BAG 175X175mm</t>
  </si>
  <si>
    <t>Muffins : Double Chocolate</t>
  </si>
  <si>
    <t>Hellmann's Vinaigrette : Classic</t>
  </si>
  <si>
    <t>Cod : 140-170g (5-6oz) : Loin</t>
  </si>
  <si>
    <t>1 x 10 x 1 each</t>
  </si>
  <si>
    <t>Fish &amp; Seafood (Fzn)</t>
  </si>
  <si>
    <t>Baked Beans : in tomato sauce</t>
  </si>
  <si>
    <t>6 x 840g</t>
  </si>
  <si>
    <t>Sliced Carrots</t>
  </si>
  <si>
    <t>Ministry of Cake Fruits of the Forest</t>
  </si>
  <si>
    <t>12 portions</t>
  </si>
  <si>
    <t>Phat Classic Peppered Steak Pasty : Wrapped</t>
  </si>
  <si>
    <t>20 x 225 g</t>
  </si>
  <si>
    <t>Chef William Ground : Black Pepper</t>
  </si>
  <si>
    <t>6 x 525g</t>
  </si>
  <si>
    <t>Culine Mixed Peppers : Sliced</t>
  </si>
  <si>
    <t>Eat Natural Chocolate Assortment</t>
  </si>
  <si>
    <t>28 x 50g</t>
  </si>
  <si>
    <t>Discovery Ranch Salsa Hot Sauce</t>
  </si>
  <si>
    <t>2.3 kg</t>
  </si>
  <si>
    <t>Red Velvet : 16 Portion</t>
  </si>
  <si>
    <t>16 portions</t>
  </si>
  <si>
    <t>Everyday Favourites : Puff Pastry : Square : 5</t>
  </si>
  <si>
    <t>96 x 55 g</t>
  </si>
  <si>
    <t>Cooking Ingredients (Fzn)</t>
  </si>
  <si>
    <t>Essential Cuisine Lamb</t>
  </si>
  <si>
    <t>2 x 700g</t>
  </si>
  <si>
    <t>Hydrosoft : Granular Salt</t>
  </si>
  <si>
    <t>Speciality Desserts Belgian : Chocolate Fondant</t>
  </si>
  <si>
    <t>Davinci Belgian Chocolate Drizzle : Gourmet</t>
  </si>
  <si>
    <t>1 x 500 g</t>
  </si>
  <si>
    <t>Dessert Sundries &amp; Pie Fillings</t>
  </si>
  <si>
    <t>La Pedriza Pure : Olive Oil : P.E.T</t>
  </si>
  <si>
    <t>1 x 5 ltr</t>
  </si>
  <si>
    <t>Premium Selection Stilton : Wedges</t>
  </si>
  <si>
    <t>1 x 220 g</t>
  </si>
  <si>
    <t>3 x 5 ltr</t>
  </si>
  <si>
    <t>Phat Sausage Roll</t>
  </si>
  <si>
    <t>26 x 200 g</t>
  </si>
  <si>
    <t>Deep Blue Tuna Chunks : in brine : Pouch Pack</t>
  </si>
  <si>
    <t>4 x 3.1kg</t>
  </si>
  <si>
    <t>Can / Pouches - Fish</t>
  </si>
  <si>
    <t>King Prawns : Whole : Head On: Shell On : Raw</t>
  </si>
  <si>
    <t>600 g</t>
  </si>
  <si>
    <t>Carefree Floor Maintainer(2 x 5ltr)</t>
  </si>
  <si>
    <t>Garlic Bread Slices : part baked</t>
  </si>
  <si>
    <t>1 x 135 x 30g each</t>
  </si>
  <si>
    <t>Everyday Favorites Mozzarella : Grated</t>
  </si>
  <si>
    <t>5 x 1 kg</t>
  </si>
  <si>
    <t>Phat Chicken,Bacon &amp;amp; Mushroom</t>
  </si>
  <si>
    <t>12 x 250 g</t>
  </si>
  <si>
    <t>Deli Savoury  (Chilled)</t>
  </si>
  <si>
    <t>Prep Premium Toasted Sesame Oil</t>
  </si>
  <si>
    <t>Innocent Wonder Green Juice</t>
  </si>
  <si>
    <t>8 x 330 ml</t>
  </si>
  <si>
    <t>Fruit Juice</t>
  </si>
  <si>
    <t>Budweiser Beer : 4.80% : NRB</t>
  </si>
  <si>
    <t>Beer</t>
  </si>
  <si>
    <t>Shire Foods Sausage Roll : Vegan : Buffet</t>
  </si>
  <si>
    <t>1 x 3.2 kg</t>
  </si>
  <si>
    <t>6 x 2.5kg</t>
  </si>
  <si>
    <t>Cook Asia Coconut Milk : Light</t>
  </si>
  <si>
    <t>12 x 400 ml</t>
  </si>
  <si>
    <t>Cucumber</t>
  </si>
  <si>
    <t>12 x 1 each</t>
  </si>
  <si>
    <t>Salad</t>
  </si>
  <si>
    <t>Lettuce : Iceberg</t>
  </si>
  <si>
    <t>Suma Drain Gts Plus Drain Cleaner Bottle(1 x 10ltr)</t>
  </si>
  <si>
    <t>1 x 10ltr</t>
  </si>
  <si>
    <t>Jalapenos : green, sliced, in brine</t>
  </si>
  <si>
    <t>1 x 700 g</t>
  </si>
  <si>
    <t>Canned Other</t>
  </si>
  <si>
    <t>Everyday Favorites Sweet Potato Fries</t>
  </si>
  <si>
    <t>Phat Chicken Tikka : Wrapped : Halal</t>
  </si>
  <si>
    <t>20 x 255 g</t>
  </si>
  <si>
    <t>BeefBurger : 80% : Scored - IQF</t>
  </si>
  <si>
    <t>48 x 56 g</t>
  </si>
  <si>
    <t>Raspberries</t>
  </si>
  <si>
    <t>1 x 125g</t>
  </si>
  <si>
    <t>Suma Rapid D6 Glass Cleaner(6 x 750ml)</t>
  </si>
  <si>
    <t>6 x 750ml</t>
  </si>
  <si>
    <t>Casa de Mare Sundried Tomatoes : in oil</t>
  </si>
  <si>
    <t>1 x 960 g</t>
  </si>
  <si>
    <t>Chicago Town BBQ Jackfruit : Vegan</t>
  </si>
  <si>
    <t>10 x 490 g</t>
  </si>
  <si>
    <t>Délifrance Croissant : ready to bake, Raspberry</t>
  </si>
  <si>
    <t>48 x 90 g</t>
  </si>
  <si>
    <t>Cucumber : 30-35 Medium</t>
  </si>
  <si>
    <t>14 x 1 each</t>
  </si>
  <si>
    <t>Simplea Sundried Tomatoes : in oil</t>
  </si>
  <si>
    <t>D9 Suma Grill And Oven Cleaner(6 x 2Ltr)</t>
  </si>
  <si>
    <t>6 x 2Ltr</t>
  </si>
  <si>
    <t>Suma Grill &amp; Oven Cleaner : D9</t>
  </si>
  <si>
    <t>1 x 2 ltr</t>
  </si>
  <si>
    <t>Knorr Cream of Tomato : Info: 100% soup</t>
  </si>
  <si>
    <t>Phase Dawn Packet : Margarine</t>
  </si>
  <si>
    <t>40 x 250 g</t>
  </si>
  <si>
    <t>Cooking Fats (Chilled)</t>
  </si>
  <si>
    <t>L.K.K. : Hoisin Sauce</t>
  </si>
  <si>
    <t>2 x 2.23 kg</t>
  </si>
  <si>
    <t>Bourbon BBQ Sauce</t>
  </si>
  <si>
    <t>1 x 1.1 kg</t>
  </si>
  <si>
    <t>Chef William Blackened : Cajun</t>
  </si>
  <si>
    <t>Alpro FOR PROFESSIONALS : Soya Milk</t>
  </si>
  <si>
    <t>12 x 1 ltr</t>
  </si>
  <si>
    <t>Milk Drinks, Smoothies &amp; Frappe Mix</t>
  </si>
  <si>
    <t>Princes Sauce</t>
  </si>
  <si>
    <t>1 x 0.8 kg</t>
  </si>
  <si>
    <t>Pizza Topping</t>
  </si>
  <si>
    <t>McCain Classics Beefeater Chips : Red Tractor (Best of British)</t>
  </si>
  <si>
    <t>4 x 2.27 kg</t>
  </si>
  <si>
    <t>Americana : Burger Bun : Gourmet</t>
  </si>
  <si>
    <t>48 x 1 each</t>
  </si>
  <si>
    <t>La Pedriza Extra Virgin : Olive Oil</t>
  </si>
  <si>
    <t>5 ltr</t>
  </si>
  <si>
    <t>Sliced Plain Bagel 115g X 48 Frz(48 x 115g)</t>
  </si>
  <si>
    <t>48 x 115g</t>
  </si>
  <si>
    <t>Blueberry : Muffin : Mini</t>
  </si>
  <si>
    <t>72 x 30 g</t>
  </si>
  <si>
    <t>Lasagne Sheets</t>
  </si>
  <si>
    <t>Dried Pasta &amp; Noodles</t>
  </si>
  <si>
    <t>Chef William Basil</t>
  </si>
  <si>
    <t>1 x 150 g</t>
  </si>
  <si>
    <t>Kettle Chips Hand Cooked : Sea Salt &amp;amp; Balsamic Vinegar</t>
  </si>
  <si>
    <t>1 x 12 x 150g</t>
  </si>
  <si>
    <t>Divine Fairtrade Milk Chocolate Orange</t>
  </si>
  <si>
    <t>30 x 45 g</t>
  </si>
  <si>
    <t>Joseph Heler Red Leicester</t>
  </si>
  <si>
    <t>Chilled - Short Life Dairy</t>
  </si>
  <si>
    <t>sbb : Steamed Cooked Chicken : Diced, 12mm</t>
  </si>
  <si>
    <t>Mild : White Cheddar : Slices : Value</t>
  </si>
  <si>
    <t>Broccoli Florets</t>
  </si>
  <si>
    <t>Corona Lager : 4.60% : Extra</t>
  </si>
  <si>
    <t>Baby Spinach</t>
  </si>
  <si>
    <t>10 x 200 g</t>
  </si>
  <si>
    <t>Vegetables Baby</t>
  </si>
  <si>
    <t>Hoi Sin Sauce</t>
  </si>
  <si>
    <t>1 x 1.3kg</t>
  </si>
  <si>
    <t>Double Chocolate : Muffin : Mini</t>
  </si>
  <si>
    <t>6 x 1.3kg</t>
  </si>
  <si>
    <t>Everyday Favorites Vegetable Spring Roll : Mini</t>
  </si>
  <si>
    <t>5 x 90 x 20 g</t>
  </si>
  <si>
    <t>90 x 20 g</t>
  </si>
  <si>
    <t>Chicago Town Chicken &amp;amp; Bacon : Large : Stuffed Crust : Takeaway</t>
  </si>
  <si>
    <t>9 x 640 g</t>
  </si>
  <si>
    <t>Potato Longboat Shells</t>
  </si>
  <si>
    <t>1 x 80 x 1 each</t>
  </si>
  <si>
    <t>Eat Real Quinoa Chips : Sour Cream &amp;amp; Chives</t>
  </si>
  <si>
    <t>Chef William Garam Masala</t>
  </si>
  <si>
    <t>1 x 405 g</t>
  </si>
  <si>
    <t>Cook Asia Vegetable Samosa : Mini</t>
  </si>
  <si>
    <t>50 x 20 g</t>
  </si>
  <si>
    <t>McDougalls Self Raising Flour</t>
  </si>
  <si>
    <t>1 x 3 kg</t>
  </si>
  <si>
    <t>Breakfast : Radish : Bunch</t>
  </si>
  <si>
    <t>Twinings Green Tea</t>
  </si>
  <si>
    <t>20 x 1 each</t>
  </si>
  <si>
    <t>Hot Drinks</t>
  </si>
  <si>
    <t>Twinings Earl Grey Tea : Envelope</t>
  </si>
  <si>
    <t>50 x 1 each</t>
  </si>
  <si>
    <t>Diced Paneer Cheese</t>
  </si>
  <si>
    <t>Chilled - Cheese</t>
  </si>
  <si>
    <t>Gustoso Linguine</t>
  </si>
  <si>
    <t>Premium : Mayonnaise : Vegan</t>
  </si>
  <si>
    <t>Chicago Town Four Cheese Pizza : Deep</t>
  </si>
  <si>
    <t>24 x 170g</t>
  </si>
  <si>
    <t>Cooks &amp; Co Mixed Greek Olives : Pitted : with Oregano</t>
  </si>
  <si>
    <t>Pickles &amp; Relish</t>
  </si>
  <si>
    <t>Roquette</t>
  </si>
  <si>
    <t>Suma Bac D10 Sanitiser(4 x 1.5ltr)</t>
  </si>
  <si>
    <t>Kit Kat Kit Kat : 4 Finger</t>
  </si>
  <si>
    <t>24 x 41.5 g</t>
  </si>
  <si>
    <t>Knorr Carrot &amp;amp; Coriander : Info: 100% soup</t>
  </si>
  <si>
    <t>Assorted</t>
  </si>
  <si>
    <t>Kettle Chips Hand Cooked : Lightly Salted : Info: Premium</t>
  </si>
  <si>
    <t>1 x12 x 150g</t>
  </si>
  <si>
    <t>Milk Semi Skimmed</t>
  </si>
  <si>
    <t>4 x 2 ltr</t>
  </si>
  <si>
    <t>Green Lentils</t>
  </si>
  <si>
    <t>1 x 3kg</t>
  </si>
  <si>
    <t>Cereal, Pulses &amp; Potato</t>
  </si>
  <si>
    <t>Egg Noodles : Medium</t>
  </si>
  <si>
    <t>Big Al's Burger : Flame Cooked : 6oz</t>
  </si>
  <si>
    <t>2 x 18 x 170 g</t>
  </si>
  <si>
    <t>Maggi Tomato Sauce : Rich &amp; Rustic</t>
  </si>
  <si>
    <t>1 x 800 g</t>
  </si>
  <si>
    <t>Croissant : Mini</t>
  </si>
  <si>
    <t>1 x 120 x 25 g</t>
  </si>
  <si>
    <t>Tomatoes : Vine : Large</t>
  </si>
  <si>
    <t>Tomatoes : Large : 1M/2M</t>
  </si>
  <si>
    <t>1 x 1kg</t>
  </si>
  <si>
    <t>Chicago Town Meat Feast : Stuffed Crust : Magnificent</t>
  </si>
  <si>
    <t>9 x 680 g</t>
  </si>
  <si>
    <t>Chicago Town Four Cheese Pizza</t>
  </si>
  <si>
    <t>8 x 630 g</t>
  </si>
  <si>
    <t>Chicago Town Pepperoni : Stuffed Crust</t>
  </si>
  <si>
    <t>8 x 645 g</t>
  </si>
  <si>
    <t>Eat Real Lentil Chips : Chilli &amp;amp; Lemon</t>
  </si>
  <si>
    <t>12 x 40 g</t>
  </si>
  <si>
    <t>Eat Real Hummus Chips : Sea Salt</t>
  </si>
  <si>
    <t>Divine Fairtrade Milk Chocolate</t>
  </si>
  <si>
    <t>1 x 30 x 45g</t>
  </si>
  <si>
    <t>Divine Fairtrade White Chocolate</t>
  </si>
  <si>
    <t>Divine Fairtrade Plain Chocolate</t>
  </si>
  <si>
    <t>Parsley : Flat</t>
  </si>
  <si>
    <t>1 x 400 g</t>
  </si>
  <si>
    <t>Herbs (Fresh)</t>
  </si>
  <si>
    <t>Peppered Steak Slice</t>
  </si>
  <si>
    <t>30 x 190 g</t>
  </si>
  <si>
    <t>Discovery Tortilla Wraps : 8</t>
  </si>
  <si>
    <t>8 x 1 each</t>
  </si>
  <si>
    <t>Bakery</t>
  </si>
  <si>
    <t>Rey Macaroni</t>
  </si>
  <si>
    <t>4 x 3kg</t>
  </si>
  <si>
    <t>Eat Real Veggie &amp;amp; Kale Straws</t>
  </si>
  <si>
    <t>Everyday Favorites Spicy Bean Burger</t>
  </si>
  <si>
    <t>48 x 113 g</t>
  </si>
  <si>
    <t>Eurobuns Burger Bun : Unseeded : 4.5 : Sliced</t>
  </si>
  <si>
    <t>1 x 48 x 1 each</t>
  </si>
  <si>
    <t>Rockstar Original : Rockstar</t>
  </si>
  <si>
    <t>Rockstar Juiced : Tropical Punch</t>
  </si>
  <si>
    <t>Tzatziki</t>
  </si>
  <si>
    <t>Rey Fusilli</t>
  </si>
  <si>
    <t>3 kg</t>
  </si>
  <si>
    <t>Schulstad Mini Danish Selection</t>
  </si>
  <si>
    <t>1 x 5.6 kg</t>
  </si>
  <si>
    <t>Moving Mountains Burger</t>
  </si>
  <si>
    <t>20 x 113.5 g</t>
  </si>
  <si>
    <t>La Pizzeria Di Capri Spicy Pepperoni : 10.5</t>
  </si>
  <si>
    <t>12 x 390 g</t>
  </si>
  <si>
    <t>Everyday Favorites Cheddar Cheese : Grated</t>
  </si>
  <si>
    <t>Coca Cola No Added Sugar : Coke Zero : Can</t>
  </si>
  <si>
    <t>1 x 24 x 330ml</t>
  </si>
  <si>
    <t>SOS CARRIER BAG 215+115X254MM BROWN</t>
  </si>
  <si>
    <t>1 x 250 each</t>
  </si>
  <si>
    <t>Beef : Meatballs : Great British</t>
  </si>
  <si>
    <t>Meadowvale Chicken Steak : battered</t>
  </si>
  <si>
    <t>12 x 85 g</t>
  </si>
  <si>
    <t>Chilli Con Carne</t>
  </si>
  <si>
    <t>Bakehouse Croissant : All Butter Case</t>
  </si>
  <si>
    <t>Alpro Soya Alternative To Single Cream : Cream Soya</t>
  </si>
  <si>
    <t>15 x 250 ml</t>
  </si>
  <si>
    <t>Dairy Products (UHT)</t>
  </si>
  <si>
    <t>King Prawns : 26/30 : Raw, Peeled &amp;amp; Deveined</t>
  </si>
  <si>
    <t>Cauliflower, Chickpea &amp;amp; Onion Bhaji Pasty : Keralan Style</t>
  </si>
  <si>
    <t>20 x 285 g</t>
  </si>
  <si>
    <t>Lasagne Sheets : Italian</t>
  </si>
  <si>
    <t>12 x 500 g</t>
  </si>
  <si>
    <t>Everyday Favorites Coated Chips : Skin On : 9mm : Thin</t>
  </si>
  <si>
    <t>Metcalf's Rice Cakes : Dark Chocolate</t>
  </si>
  <si>
    <t>12 x 34 g</t>
  </si>
  <si>
    <t>Tony's Chocolonely Milk Chocolate</t>
  </si>
  <si>
    <t>35 x 50 g</t>
  </si>
  <si>
    <t>Phat Naked : Seriously Cheesy</t>
  </si>
  <si>
    <t>20 x 283g</t>
  </si>
  <si>
    <t>Choc Fudge Cake : 16 Portion : Vegan</t>
  </si>
  <si>
    <t>Extra Virgin : Olive Oil</t>
  </si>
  <si>
    <t>Ring : Sugared</t>
  </si>
  <si>
    <t>6 x 10 x 60 g</t>
  </si>
  <si>
    <t>Twinings Everyday</t>
  </si>
  <si>
    <t>Apple &amp;amp; Mango : J2O : NRB</t>
  </si>
  <si>
    <t>1 x 24 x 275ml</t>
  </si>
  <si>
    <t>Britvic Apple &amp;amp; Raspberry : J2O</t>
  </si>
  <si>
    <t>Fine Foods Cranberries</t>
  </si>
  <si>
    <t>San Pellegrino Blood Orange</t>
  </si>
  <si>
    <t>24 x 300 ml</t>
  </si>
  <si>
    <t>Mushy Peas</t>
  </si>
  <si>
    <t>6 x 2.6kg</t>
  </si>
  <si>
    <t>Phat Spicy Mexican Bean Roll</t>
  </si>
  <si>
    <t>40 x 160 g</t>
  </si>
  <si>
    <t>Walkers Crisps : Salt &amp;amp; Vinegar</t>
  </si>
  <si>
    <t>32 x 32.5 g</t>
  </si>
  <si>
    <t>Walkers Crisps : Cheese &amp;amp; Onion</t>
  </si>
  <si>
    <t>Professional Caterer's Sponge Scourers</t>
  </si>
  <si>
    <t>10 x 1 each</t>
  </si>
  <si>
    <t>Peka Mashed : Potato</t>
  </si>
  <si>
    <t>Vegetables, Prepared</t>
  </si>
  <si>
    <t>Lee Kum Kee Premium : Light Soy Sauce</t>
  </si>
  <si>
    <t>2 x 1.9 ltr</t>
  </si>
  <si>
    <t>Proper : Cornish Pasty : Traditional Handcrimped</t>
  </si>
  <si>
    <t>Remedy Kombucha : Raspberry Lemonade</t>
  </si>
  <si>
    <t>12 x 250 ml</t>
  </si>
  <si>
    <t>Remedy Kombucha : Cherry Plum</t>
  </si>
  <si>
    <t>Mixed : Sliced</t>
  </si>
  <si>
    <t>Salad, Prepared</t>
  </si>
  <si>
    <t>Green : Cola</t>
  </si>
  <si>
    <t>Guacamole</t>
  </si>
  <si>
    <t>6 x 1 kg</t>
  </si>
  <si>
    <t>Everyday Favorites Crushed Chillies</t>
  </si>
  <si>
    <t>6 x 260g</t>
  </si>
  <si>
    <t>Shire Foods Sausage Roll : 1 : Essential Buffet</t>
  </si>
  <si>
    <t>200 x 16 g</t>
  </si>
  <si>
    <t>Mince Pies : Every Day</t>
  </si>
  <si>
    <t>12 x 6 x 1 each</t>
  </si>
  <si>
    <t>Metcalf's Popcorn : Sweet : Skinny Cinema</t>
  </si>
  <si>
    <t>24 x 20 g</t>
  </si>
  <si>
    <t>Rey Spaghetti : 10</t>
  </si>
  <si>
    <t>Green Beans : Whole</t>
  </si>
  <si>
    <t>Innocent Strawberry &amp;amp; Banana : Smoothie : .</t>
  </si>
  <si>
    <t>8 x 250 ml</t>
  </si>
  <si>
    <t>Figs : Black/Green</t>
  </si>
  <si>
    <t>6 x 1 each</t>
  </si>
  <si>
    <t>Chicken Breast Strips : 12mm</t>
  </si>
  <si>
    <t>San Pellegrino Aranciata (orange) : Sparkling Water : Cans</t>
  </si>
  <si>
    <t>San Pellegrino Limonata : Can</t>
  </si>
  <si>
    <t>Fortuna Canellini Beans : Info: in water</t>
  </si>
  <si>
    <t>6 x 800g</t>
  </si>
  <si>
    <t>Fontinella Pineapple Slices : in juice : Info: 50-60</t>
  </si>
  <si>
    <t>Canned / Tub - Fruit</t>
  </si>
  <si>
    <t>Nobby's Nuts : Salted</t>
  </si>
  <si>
    <t>24 x 50 g</t>
  </si>
  <si>
    <t>Coco Loco : Fruit Smoothie</t>
  </si>
  <si>
    <t>30 x 140 g</t>
  </si>
  <si>
    <t>Malt Vinegar : Sachets</t>
  </si>
  <si>
    <t>200 x 7 ml</t>
  </si>
  <si>
    <t>Phat Butternut Squash, Spinach &amp;amp; Vegan Feta Pasty</t>
  </si>
  <si>
    <t>1 x 20 x 283 g</t>
  </si>
  <si>
    <t>Salted Caramel : Muffin</t>
  </si>
  <si>
    <t>Silverskin Onions</t>
  </si>
  <si>
    <t>Seafood Selection : Cooked</t>
  </si>
  <si>
    <t>Banana : small : Green Tip - snack pack</t>
  </si>
  <si>
    <t>7 x 1 each</t>
  </si>
  <si>
    <t>Bread Rolls : Assorted</t>
  </si>
  <si>
    <t>200 x 1 each</t>
  </si>
  <si>
    <t>Slaw Mix : Asian</t>
  </si>
  <si>
    <t>4 x 1 kg</t>
  </si>
  <si>
    <t>Applewood : Half Wheel</t>
  </si>
  <si>
    <t>1 x 1.5 kg</t>
  </si>
  <si>
    <t>Naan Bread : Mini : Plain</t>
  </si>
  <si>
    <t>16 x 6 x 210 g</t>
  </si>
  <si>
    <t>24 x 22 g</t>
  </si>
  <si>
    <t>1 x 2.6 kg</t>
  </si>
  <si>
    <t>Britvic Cordial : Lime : PET</t>
  </si>
  <si>
    <t>Concentrate</t>
  </si>
  <si>
    <t>Pineapple : Large</t>
  </si>
  <si>
    <t>Springbourne Mineral Water</t>
  </si>
  <si>
    <t>Bottlegreen Presse Pomegranate &amp;amp; Elderflower : Carbonated : NRB</t>
  </si>
  <si>
    <t>12 x 275ml</t>
  </si>
  <si>
    <t>Chef William Cracked : Black Pepper</t>
  </si>
  <si>
    <t>1 x 450 g</t>
  </si>
  <si>
    <t>6 x 450 g</t>
  </si>
  <si>
    <t>Phat HTG : Cheese &amp;amp; Bacon Turnover</t>
  </si>
  <si>
    <t>30 x 160 g</t>
  </si>
  <si>
    <t>Banana</t>
  </si>
  <si>
    <t>Falafel : Pea, Spinach, Chickpea &amp;amp; Mint</t>
  </si>
  <si>
    <t>Lipton Mango</t>
  </si>
  <si>
    <t>Nobby's Sweet Chilli Nuts</t>
  </si>
  <si>
    <t>20 x 40 g</t>
  </si>
  <si>
    <t>Sancerre : Le Petit Broux / Les Celliers de Cérès</t>
  </si>
  <si>
    <t>6 x 75 cl</t>
  </si>
  <si>
    <t>Wine &amp; Champagne</t>
  </si>
  <si>
    <t>Dufrais White Wine Vinegar</t>
  </si>
  <si>
    <t>2 ltr</t>
  </si>
  <si>
    <t>Kara Brioche Style Vegan Burger Bun(6 x 8pk)</t>
  </si>
  <si>
    <t>6 x 8pk</t>
  </si>
  <si>
    <t>Caramelised : Red Onion Chutney</t>
  </si>
  <si>
    <t>6 x 1.3 kg</t>
  </si>
  <si>
    <t>Délifrance Pain aux Raisins : ready to bake</t>
  </si>
  <si>
    <t>1 x 60 x 96 g</t>
  </si>
  <si>
    <t>Ciabatta</t>
  </si>
  <si>
    <t>33 x 265 g</t>
  </si>
  <si>
    <t>Phat Cornish Pasty : Traditional : Cocktail</t>
  </si>
  <si>
    <t>60 x 142 g</t>
  </si>
  <si>
    <t>Lager : Zero</t>
  </si>
  <si>
    <t>Alpro Almond For Professionals(12 x 1Ltr)</t>
  </si>
  <si>
    <t>Tony's Chocolonely Milk Chocolate : Sea Salt &amp;amp; Caramel</t>
  </si>
  <si>
    <t>35 x 47 g</t>
  </si>
  <si>
    <t>Croissant : Spelt &amp;amp; Quinoa : Ready to Bake : Vegan</t>
  </si>
  <si>
    <t>2 x 28 each</t>
  </si>
  <si>
    <t>Hellmann's Real : Mayonnaise : squeezy</t>
  </si>
  <si>
    <t>8 x 430 ml</t>
  </si>
  <si>
    <t>1 x 1.3 kg</t>
  </si>
  <si>
    <t>Chef William Oregano</t>
  </si>
  <si>
    <t>6 x 190g</t>
  </si>
  <si>
    <t>Portuguese Tarts</t>
  </si>
  <si>
    <t>48 x 58 g</t>
  </si>
  <si>
    <t>Chives</t>
  </si>
  <si>
    <t>1 x 100g</t>
  </si>
  <si>
    <t>White Paper Plate 23cm 9inch(10 x 100pk)</t>
  </si>
  <si>
    <t>10 x 100pk</t>
  </si>
  <si>
    <t>Naan Halves : Garlic &amp;amp; Coriander : Flame Baked : Vegan</t>
  </si>
  <si>
    <t>24 x 3 x 1 each</t>
  </si>
  <si>
    <t>Professional Caterer's Scourers</t>
  </si>
  <si>
    <t>Tony's Chocolonely Dark Chocolate : Almond &amp;amp; Sea Salt</t>
  </si>
  <si>
    <t>Vinco Alc-free Probe Wipes(12 x 200PK)</t>
  </si>
  <si>
    <t>12 x 200PK</t>
  </si>
  <si>
    <t>Fortuna Chick Peas : in water</t>
  </si>
  <si>
    <t>2.55 kg</t>
  </si>
  <si>
    <t>Canned Pulses</t>
  </si>
  <si>
    <t>Crespo Capers : in brine</t>
  </si>
  <si>
    <t>2 x 2.38kg</t>
  </si>
  <si>
    <t>Santa Maria Chipotle Paste</t>
  </si>
  <si>
    <t>1 x 750 g</t>
  </si>
  <si>
    <t>French Macaroons</t>
  </si>
  <si>
    <t>1 x 36 pack</t>
  </si>
  <si>
    <t>Wing Yip Plum Sauce</t>
  </si>
  <si>
    <t>2 x 2 ltr</t>
  </si>
  <si>
    <t>Cup : Large</t>
  </si>
  <si>
    <t>Vegetables</t>
  </si>
  <si>
    <t>Peroni Nastro Azzurro 5.0%(24 x 330ML)</t>
  </si>
  <si>
    <t>24 x 330ML</t>
  </si>
  <si>
    <t>Alcohol - Beers</t>
  </si>
  <si>
    <t>THERMAL CREDIT CARD ROLL</t>
  </si>
  <si>
    <t>Greek Style</t>
  </si>
  <si>
    <t>2 kg</t>
  </si>
  <si>
    <t>Fentimans Wild Elderflower</t>
  </si>
  <si>
    <t>12 x 275 ml</t>
  </si>
  <si>
    <t>Fentimans Rose Lemonade : Glass : NRB</t>
  </si>
  <si>
    <t>1 x 12 x 275ml</t>
  </si>
  <si>
    <t>Coronet Butter Portion : Size 7</t>
  </si>
  <si>
    <t>Chilled Fats - Spreads</t>
  </si>
  <si>
    <t>Real Crisps Hand Cooked : Roast Ox</t>
  </si>
  <si>
    <t>Prezzo Pizza Base : Gluten Free</t>
  </si>
  <si>
    <t>Lemon Thyme</t>
  </si>
  <si>
    <t>Schweppes Tonic Water</t>
  </si>
  <si>
    <t>24 x 150 ml</t>
  </si>
  <si>
    <t>5inch Brioche Bun Americana(1 x 48pk)</t>
  </si>
  <si>
    <t>1 x 48pk</t>
  </si>
  <si>
    <t>Blue Centrefeed 2ply 150m x 180mm</t>
  </si>
  <si>
    <t>1 x 6pk</t>
  </si>
  <si>
    <t>Coronet Sugar Portions : Brown : sticks</t>
  </si>
  <si>
    <t>1 x 1000 x 1 each</t>
  </si>
  <si>
    <t>Sugar &amp; Sweeteners</t>
  </si>
  <si>
    <t>Pork Cutlet : HMP Breaded</t>
  </si>
  <si>
    <t>30 x 113 g</t>
  </si>
  <si>
    <t>Victorian Lemonade</t>
  </si>
  <si>
    <t>Nescafe Coffee Sticks : Instant</t>
  </si>
  <si>
    <t>4 x 200 x 1 each</t>
  </si>
  <si>
    <t>Schweppes Tonic : NRB</t>
  </si>
  <si>
    <t>1 x 24 x 125ml</t>
  </si>
  <si>
    <t>Lemon Swirl Cheesecake : 12 Portion : Vegan</t>
  </si>
  <si>
    <t>Brewdog Punk IPA</t>
  </si>
  <si>
    <t>24 x 33 cl</t>
  </si>
  <si>
    <t>Stealth Fry : Fries : Skin on: (S25) 11 x 11</t>
  </si>
  <si>
    <t>Kettle Chips Steakhouse Barbecue</t>
  </si>
  <si>
    <t>18 x 40 g</t>
  </si>
  <si>
    <t>Eat Natural Assortment</t>
  </si>
  <si>
    <t>28 x 50 g</t>
  </si>
  <si>
    <t>Sultanas</t>
  </si>
  <si>
    <t>Parsley</t>
  </si>
  <si>
    <t>6 x 100g</t>
  </si>
  <si>
    <t>Alpro Soya Alternative to : Yogurt : Blueberry &amp;amp; Cherry</t>
  </si>
  <si>
    <t>6 x 4 x 125 g</t>
  </si>
  <si>
    <t>White Wine Vinegar</t>
  </si>
  <si>
    <t>Banana : Medium</t>
  </si>
  <si>
    <t>1 x 13.6 kg</t>
  </si>
  <si>
    <t>Beetroot : Sliced : in water</t>
  </si>
  <si>
    <t>Value : Tomato Ketchup</t>
  </si>
  <si>
    <t>2 x 4.5 kg</t>
  </si>
  <si>
    <t>Phat Pasty Co Cornish Steak pasty : Hot To Go</t>
  </si>
  <si>
    <t>20 x 250 g</t>
  </si>
  <si>
    <t>Onions : Red : Italian</t>
  </si>
  <si>
    <t>kg</t>
  </si>
  <si>
    <t>Lion No 1 : Noodles : Chop Suey</t>
  </si>
  <si>
    <t>1 x 9 kg</t>
  </si>
  <si>
    <t>Tetley Teabags : String &amp;amp; Tag</t>
  </si>
  <si>
    <t>La Pizzeria Di Capri Margherita Pizza : 10.5 : Woodfired</t>
  </si>
  <si>
    <t>12 x 370 g</t>
  </si>
  <si>
    <t>Basil</t>
  </si>
  <si>
    <t>Canderel Granular Yellow : Sweetener : Sachets</t>
  </si>
  <si>
    <t>Meredith &amp; Drew : Assorted : Mini Packs</t>
  </si>
  <si>
    <t>100 x 28 g</t>
  </si>
  <si>
    <t>Kit Kat Orange : 4 Finger</t>
  </si>
  <si>
    <t>24 x 21.5 g</t>
  </si>
  <si>
    <t>Beef : Brisket</t>
  </si>
  <si>
    <t>1 x 5 kg</t>
  </si>
  <si>
    <t>Meat &amp; Poultry (Chilled)</t>
  </si>
  <si>
    <t>Spinach : Baby Kale Mix</t>
  </si>
  <si>
    <t>Crispy Fried Onion</t>
  </si>
  <si>
    <t>10 x 500 g</t>
  </si>
  <si>
    <t>Crespo Baby : Capers : Non Pareilles</t>
  </si>
  <si>
    <t>1.25 kg</t>
  </si>
  <si>
    <t>Kulana Pure Orange Concentrate(12 x 1Ltr)</t>
  </si>
  <si>
    <t>Non Alcoholic Drinks - Cold Beverages</t>
  </si>
  <si>
    <t>La Pasta Di Capri : Ravioli : Porcini</t>
  </si>
  <si>
    <t>Pasta &amp; Noodles Fresh (Chilled)</t>
  </si>
  <si>
    <t>Chocolate</t>
  </si>
  <si>
    <t>1 x 4 ltr</t>
  </si>
  <si>
    <t>Real Crisps Hand Cooked : Sea Salt</t>
  </si>
  <si>
    <t>Real Crisps Hand Cooked : Salt &amp;amp; Malt Vinegar</t>
  </si>
  <si>
    <t>Real Crisps Hand Cooked : Cheese &amp;amp; Onion</t>
  </si>
  <si>
    <t>Port Salut</t>
  </si>
  <si>
    <t>1 x 40 x 20g</t>
  </si>
  <si>
    <t>Jude's Vanilla : Ice Cream : .</t>
  </si>
  <si>
    <t>Cadbury Time Out</t>
  </si>
  <si>
    <t>40 x 21.2 g</t>
  </si>
  <si>
    <t>Beetroot : In Water : Diced</t>
  </si>
  <si>
    <t>Rocket : Salad</t>
  </si>
  <si>
    <t>BBQ Pulled Jackfruit</t>
  </si>
  <si>
    <t>Phat Chicken &amp;amp; Chorizo Pasty : Naked</t>
  </si>
  <si>
    <t>Feta : Block</t>
  </si>
  <si>
    <t>Coriander</t>
  </si>
  <si>
    <t>Cooking Salt</t>
  </si>
  <si>
    <t>7 DAY DOT PACK</t>
  </si>
  <si>
    <t>Duck : Shredded</t>
  </si>
  <si>
    <t>Phat Cheese &amp;amp; Tomato Turnover : Hot to Go</t>
  </si>
  <si>
    <t>30 x 147 g</t>
  </si>
  <si>
    <t>Chicken : Cooked : Diced 19mm</t>
  </si>
  <si>
    <t>1x12x1ltr</t>
  </si>
  <si>
    <t>McCain Medium Cut Chips : Skin On : Surecrisp</t>
  </si>
  <si>
    <t>Potatoes : Mids : Imported : Baby : (28-35)</t>
  </si>
  <si>
    <t>1 x 10 kg</t>
  </si>
  <si>
    <t>Bottlegreen Presse Elderflower : Carbonated</t>
  </si>
  <si>
    <t>Mars Galaxy</t>
  </si>
  <si>
    <t>24 x 42 g</t>
  </si>
  <si>
    <t>Proper Cornish : Cheese &amp;amp; Onion : Pasty</t>
  </si>
  <si>
    <t>Whitby King Prawns : Bengali Spiced</t>
  </si>
  <si>
    <t>Eat Real Lentil Chips : Tomato &amp;amp; Basil</t>
  </si>
  <si>
    <t>Raisins : Seedless</t>
  </si>
  <si>
    <t>Buffalo Chicken Wings</t>
  </si>
  <si>
    <t>Green Tea with Honey</t>
  </si>
  <si>
    <t>6 x 500 ml</t>
  </si>
  <si>
    <t>Springbourne Still Water</t>
  </si>
  <si>
    <t>Walkers Crisps : Classic</t>
  </si>
  <si>
    <t>32 x 25 g</t>
  </si>
  <si>
    <t>Quarter Pounder : Chicken : Breaded</t>
  </si>
  <si>
    <t>2 x 12 x 115 g</t>
  </si>
  <si>
    <t>Mars Galaxy Minstrels</t>
  </si>
  <si>
    <t>40 x 42 g</t>
  </si>
  <si>
    <t>Major Vegetable : Stock powder</t>
  </si>
  <si>
    <t>2 x 1 kg</t>
  </si>
  <si>
    <t>Peppers : Mixed : (70-90)</t>
  </si>
  <si>
    <t>10 x 3 each</t>
  </si>
  <si>
    <t>Caesar Dressing</t>
  </si>
  <si>
    <t>2 x 2.27ltr</t>
  </si>
  <si>
    <t>Turkey : Sliced</t>
  </si>
  <si>
    <t>6 x 400 g</t>
  </si>
  <si>
    <t>Pulled Pork in BBQ Sauce</t>
  </si>
  <si>
    <t>6 x 500 g</t>
  </si>
  <si>
    <t>Mallow &amp; Marsh Marshmallow Bar : Raspberry &amp;amp; Dark Chocolate</t>
  </si>
  <si>
    <t>12 x 35 g</t>
  </si>
  <si>
    <t>Mallow &amp; Marsh Marshmallow Bar : Vanilla &amp;amp; Milk Chocolate</t>
  </si>
  <si>
    <t>1 x 8 x 2ltr</t>
  </si>
  <si>
    <t>Nescafe Coffee : Granules</t>
  </si>
  <si>
    <t>KATERVEG Mince : Vegan</t>
  </si>
  <si>
    <t>V Kitchen Pasty : Plant Based</t>
  </si>
  <si>
    <t>30 x 180 g</t>
  </si>
  <si>
    <t>6 x 750g</t>
  </si>
  <si>
    <t>Middleton Batter Mix : Gluten Free</t>
  </si>
  <si>
    <t>2 x 2.5 kg</t>
  </si>
  <si>
    <t>King Prawns : Tempura Battered : (water inc.)</t>
  </si>
  <si>
    <t>La Pizzeria Di Capri : Pizza Base : 10.5 : Wood Fired</t>
  </si>
  <si>
    <t>12 x 280 g</t>
  </si>
  <si>
    <t>Lime</t>
  </si>
  <si>
    <t>1 x aw54-66 each</t>
  </si>
  <si>
    <t>Frozen : Melon : Smoothie : Melon refresher</t>
  </si>
  <si>
    <t>5 x 1kg</t>
  </si>
  <si>
    <t>Tate &amp; Lyle Sugar Portions : Demerara : sticks</t>
  </si>
  <si>
    <t>1 x 1000 x 3 g</t>
  </si>
  <si>
    <t>Oranges : Large</t>
  </si>
  <si>
    <t>5 x 1 each</t>
  </si>
  <si>
    <t>Balsamic Vinegar : Glaze</t>
  </si>
  <si>
    <t>1 x 500ml</t>
  </si>
  <si>
    <t>Eat Real Hummus Chips : Sour Cream &amp;amp; Chive</t>
  </si>
  <si>
    <t>24 x 25 g</t>
  </si>
  <si>
    <t>Tate &amp; Lyle Sugar Portions : White : Stick</t>
  </si>
  <si>
    <t>Delifrance Mini Danish Assortment</t>
  </si>
  <si>
    <t>3 x 40 x 35 g</t>
  </si>
  <si>
    <t>Fanta Orange : Fanta : Can : temp</t>
  </si>
  <si>
    <t>Moving Mountains Hot Dog</t>
  </si>
  <si>
    <t>20 x 155 g</t>
  </si>
  <si>
    <t>Belvita Honey &amp;amp; Nuts : Chocolate Chips</t>
  </si>
  <si>
    <t>20 x 50 g</t>
  </si>
  <si>
    <t>Callebaut Callets : Milk Chocolate : 823</t>
  </si>
  <si>
    <t>Professional Zinccote Scourer</t>
  </si>
  <si>
    <t>Lockwood Mushy Peas</t>
  </si>
  <si>
    <t>Gun Skewer 150mm(1 x 1000pk)</t>
  </si>
  <si>
    <t>WOODEN COFFEE STIRRER 14CM$</t>
  </si>
  <si>
    <t>10 x 1000 each</t>
  </si>
  <si>
    <t>Mixed Peppers : Select</t>
  </si>
  <si>
    <t>Mushrooms : Portabella</t>
  </si>
  <si>
    <t>1 x 1.45 kg</t>
  </si>
  <si>
    <t>Mint Sauce : Concentrated</t>
  </si>
  <si>
    <t>Essential Supplies Wooden Coffee Stirrers : 14cm</t>
  </si>
  <si>
    <t>Becks Becks Bier : 4%</t>
  </si>
  <si>
    <t>24 x 275 ml</t>
  </si>
  <si>
    <t>The Protein Ball Co. Protein Ball : Peanut Butter</t>
  </si>
  <si>
    <t>10 x 45 g</t>
  </si>
  <si>
    <t>Popchips : BBQ : Popped Potato Chips</t>
  </si>
  <si>
    <t>24 x 23 g</t>
  </si>
  <si>
    <t>Popchips : Potato Chips : Sour Cream &amp;amp; Onion</t>
  </si>
  <si>
    <t>Innocent Mango &amp;amp; Passionfruit : Smoothie : .</t>
  </si>
  <si>
    <t>Tosti Prosecco DOC 20cl</t>
  </si>
  <si>
    <t>24 x 20 cl</t>
  </si>
  <si>
    <t>Remedy Kombucha : Ginger Lemon</t>
  </si>
  <si>
    <t>3663 GREEN WASHING UP LIQUID.</t>
  </si>
  <si>
    <t>The Protein Ball Co. Protein Ball : Lemon &amp; Pistachio</t>
  </si>
  <si>
    <t>Fine Foods Olives : Garlic &amp; Basil</t>
  </si>
  <si>
    <t>10 x 30 g</t>
  </si>
  <si>
    <t>KTC Lemon Juice</t>
  </si>
  <si>
    <t>12 x 250ml</t>
  </si>
  <si>
    <t>Parsley : Dried Parsley</t>
  </si>
  <si>
    <t>Coronet Pepper : Portions</t>
  </si>
  <si>
    <t>1 x 2000 x 1 each</t>
  </si>
  <si>
    <t>Arizona : Blueberry White Tea</t>
  </si>
  <si>
    <t>French Dressing</t>
  </si>
  <si>
    <t>Perkier Goji &amp;amp; Cranberry Quinoa Bar</t>
  </si>
  <si>
    <t>1 x 18 x 35 g</t>
  </si>
  <si>
    <t>Basmati Rice</t>
  </si>
  <si>
    <t>1 x 5kg</t>
  </si>
  <si>
    <t>Rice</t>
  </si>
  <si>
    <t>Naan Bread : Garlic &amp;amp; Coriander : Mini</t>
  </si>
  <si>
    <t>Phat Steak Pasty : Traditional Cornish</t>
  </si>
  <si>
    <t>The Protein Ball Co. Protein Ball : Coconut &amp; Macadamia</t>
  </si>
  <si>
    <t>Arizona : Iced Tea with Peach</t>
  </si>
  <si>
    <t>Arizona : Iced Tea with Lemon</t>
  </si>
  <si>
    <t>Pomegranate Green  Tea</t>
  </si>
  <si>
    <t>Chillies : Mixed</t>
  </si>
  <si>
    <t>Discovery Refried Beans</t>
  </si>
  <si>
    <t>6 x 240g</t>
  </si>
  <si>
    <t>Love Smoothies Berry Go Round</t>
  </si>
  <si>
    <t>Sweet Chilli Sauce : Temp</t>
  </si>
  <si>
    <t>10 x 1 ltr</t>
  </si>
  <si>
    <t>Belvita Strawberry Yoghurt Crunch : Duo</t>
  </si>
  <si>
    <t>18 x 50.6 g</t>
  </si>
  <si>
    <t>The Protein Ball Co. Protein Ball : Goji &amp; Coconut</t>
  </si>
  <si>
    <t>Sweet Potato : Diced : 20mm</t>
  </si>
  <si>
    <t>Peanut Butter : Smooth</t>
  </si>
  <si>
    <t>Preserves, Jam &amp; Spread</t>
  </si>
  <si>
    <t>Budweiser Lager : Budvar</t>
  </si>
  <si>
    <t>N&amp;M : Parmesan Cheese : Grated : Vegan</t>
  </si>
  <si>
    <t>Apple Sauce</t>
  </si>
  <si>
    <t>1 x 2.25 kg</t>
  </si>
  <si>
    <t>Muffin : Blueberry</t>
  </si>
  <si>
    <t>12 x 100 g</t>
  </si>
  <si>
    <t>Bakery Sweet</t>
  </si>
  <si>
    <t>Croissant</t>
  </si>
  <si>
    <t>48 x 95 g</t>
  </si>
  <si>
    <t>Anchor Butter Portion : Size 7</t>
  </si>
  <si>
    <t>Onion Rings : Beer Battered</t>
  </si>
  <si>
    <t>Crespo Black Olives : Pitted : In Brine</t>
  </si>
  <si>
    <t>2 x 2.26kg</t>
  </si>
  <si>
    <t>Chocolate Brownie : 15 Portion : Rainforest Alliance, GF &amp; Vegan</t>
  </si>
  <si>
    <t>Biscuits &amp; Cakes (Fzn)</t>
  </si>
  <si>
    <t>Sugar Portions : Brown : Fairtrade</t>
  </si>
  <si>
    <t>1 x 1000 x 3 g each</t>
  </si>
  <si>
    <t>Plain White Hot Cup 4oz.</t>
  </si>
  <si>
    <t>egg yolk : liquid</t>
  </si>
  <si>
    <t>Dairy &amp; Eggs (Fzn)</t>
  </si>
  <si>
    <t>Love Smoothies Strawberry Split</t>
  </si>
  <si>
    <t>Everyday Favorites Flapjack : Fruity : Vegan</t>
  </si>
  <si>
    <t>1 x 36 each</t>
  </si>
  <si>
    <t>Tomato Ketchup</t>
  </si>
  <si>
    <t>10 x 342 g</t>
  </si>
  <si>
    <t>Mince Pies : Deep Filled</t>
  </si>
  <si>
    <t>10 x 6 x 1 each</t>
  </si>
  <si>
    <t>Popchips : Salt And Vinegar</t>
  </si>
  <si>
    <t>Chef's Choice Green Jackfruit : in brine</t>
  </si>
  <si>
    <t>24 x 565 g</t>
  </si>
  <si>
    <t>Cheddar Style Cheese : Grated : Vegan</t>
  </si>
  <si>
    <t>Fry's Vegan Chia Nuggets</t>
  </si>
  <si>
    <t>6 x 240 g</t>
  </si>
  <si>
    <t>Easy Cook : Long Grain Rice</t>
  </si>
  <si>
    <t>KATERVEG Vegan Sausages</t>
  </si>
  <si>
    <t>40 x 50 g</t>
  </si>
  <si>
    <t>Tate &amp; Lyle Icing Sugar</t>
  </si>
  <si>
    <t>1 x 500g</t>
  </si>
  <si>
    <t>Farmstead Cumberland Ring</t>
  </si>
  <si>
    <t>6 x 170 g</t>
  </si>
  <si>
    <t>Gordons Gordons : Gin : 37.50%</t>
  </si>
  <si>
    <t xml:space="preserve">6 x 70cl </t>
  </si>
  <si>
    <t>Alcoholic Beverages</t>
  </si>
  <si>
    <t>Heinz Mayonnaise</t>
  </si>
  <si>
    <t>10 x 220 ml</t>
  </si>
  <si>
    <t>Sweet Chilli Sauce</t>
  </si>
  <si>
    <t>1 ltr</t>
  </si>
  <si>
    <t>Sweet Potato : Wedges : Prepared</t>
  </si>
  <si>
    <t>Dr Scharr Penne : Gluten Free</t>
  </si>
  <si>
    <t>3 x 1 kg</t>
  </si>
  <si>
    <t>Cafe Bronte Giant : Fruity Oat Cookie</t>
  </si>
  <si>
    <t>18 x 60 g</t>
  </si>
  <si>
    <t>Dr Scharr Pizza Base : Stone Baked : Gluten Free</t>
  </si>
  <si>
    <t>10 x 170 g</t>
  </si>
  <si>
    <t>Amoy Coconut Milk</t>
  </si>
  <si>
    <t>12 x 400ml</t>
  </si>
  <si>
    <t>Button Mushrooms</t>
  </si>
  <si>
    <t>1 x 2.55 kg</t>
  </si>
  <si>
    <t>Cafe Bronte Giant : Chocolate Fudge Cookie</t>
  </si>
  <si>
    <t>Cafe Bronte Giant : Triple Chocolate Cookie</t>
  </si>
  <si>
    <t>Metcalfe Rice Cakes : Milk Chocolate</t>
  </si>
  <si>
    <t>Stella Artois Stella Artois : Glass Bottle</t>
  </si>
  <si>
    <t>Aubergine</t>
  </si>
  <si>
    <t>1 x Aw357g</t>
  </si>
  <si>
    <t>Tortilla : Flour : 12</t>
  </si>
  <si>
    <t>4 x 18 pack</t>
  </si>
  <si>
    <t xml:space="preserve">Premium Selection Root Vegetable Crisps : Hand Cooked </t>
  </si>
  <si>
    <t>4 x 600 g</t>
  </si>
  <si>
    <t>Springbourne Mineral : Water</t>
  </si>
  <si>
    <t>Metcalfe Rice Cakes : Yoghurt &amp;amp; Strawberry</t>
  </si>
  <si>
    <t>Princes Still : Spring Water</t>
  </si>
  <si>
    <t>24 x 500 ml</t>
  </si>
  <si>
    <t>Chicken Burger : Battered</t>
  </si>
  <si>
    <t>2 x 12 x 70 g</t>
  </si>
  <si>
    <t>Lemonaid Blood Orange</t>
  </si>
  <si>
    <t>Lemonaid Passionfruit</t>
  </si>
  <si>
    <t>Eat Real Lentil Chips : Sea Salt</t>
  </si>
  <si>
    <t>Beetroot : Cooked : Vac Pac</t>
  </si>
  <si>
    <t>Rubicon Passion Fruit : Tetra</t>
  </si>
  <si>
    <t>Charitea Green Iced Tea</t>
  </si>
  <si>
    <t>Jaffa Gold Apple Juice Drink(12 x 1Ltr)</t>
  </si>
  <si>
    <t>Pure Apple Juice Re-seal.(12 x 1Ltr)</t>
  </si>
  <si>
    <t>Smirnoff Red Label : Vodka : 37.50%</t>
  </si>
  <si>
    <t>1 x 70 cl</t>
  </si>
  <si>
    <t>Handmade Cake Co. Blackcurrant Crumble : 15 Portion : GF &amp; Vegan</t>
  </si>
  <si>
    <t>Compostable Clamshell Hinged Food Box 9x6inch(4 x 50pk)</t>
  </si>
  <si>
    <t>4 x 50pk</t>
  </si>
  <si>
    <t>Garlic : Ciabatta : Slices</t>
  </si>
  <si>
    <t>150 x 60 g</t>
  </si>
  <si>
    <t>SILICONISED GREASEPRF PAPER 400X600M</t>
  </si>
  <si>
    <t>1 x 480 each</t>
  </si>
  <si>
    <t>RATIONAL DETERGENT TABLETS</t>
  </si>
  <si>
    <t>Rational 3 In 1 Care Tablets(1 x 100Ea)</t>
  </si>
  <si>
    <t>1 x 100Ea</t>
  </si>
  <si>
    <t>Pineapple Juice 1 Litre(12 x 1LTR)</t>
  </si>
  <si>
    <t>12 x 1LTR</t>
  </si>
  <si>
    <t>Active Green Cleaner Tabs(1 x 150pk)</t>
  </si>
  <si>
    <t>1 x 150pk</t>
  </si>
  <si>
    <t>Hellmann's Real : Mayonnaise</t>
  </si>
  <si>
    <t>Farmstead Lamb Kofta</t>
  </si>
  <si>
    <t>18 x 170 g</t>
  </si>
  <si>
    <t>Chateau Favray Pouilly-Fumé</t>
  </si>
  <si>
    <t>Sunrise Three Bean Chilli</t>
  </si>
  <si>
    <t>2 x 1.36 kg</t>
  </si>
  <si>
    <t>Clipper Tea : Fairtrade : Envelope</t>
  </si>
  <si>
    <t>Single Wall White Hot Cup 8oz(1 x 1000EA)</t>
  </si>
  <si>
    <t>1 x 1000EA</t>
  </si>
  <si>
    <t>Lion Piri Piri : Hot Sauce</t>
  </si>
  <si>
    <t>2 x 2.27 ltr</t>
  </si>
  <si>
    <t>Schweppes Lemonade : BIB</t>
  </si>
  <si>
    <t>1 x 7ltr</t>
  </si>
  <si>
    <t>KIND : Caramel, Almond &amp;amp; Sea Salt</t>
  </si>
  <si>
    <t>1 x 12 x 40 g</t>
  </si>
  <si>
    <t>Brown Kraft Double Walled Cup 8oz(1 x 500EA)</t>
  </si>
  <si>
    <t>1 x 500EA</t>
  </si>
  <si>
    <t>Laurent Perrier Laurent Perrier : La Cuvee Brut</t>
  </si>
  <si>
    <t>Schweppes Coca Cola : BIB</t>
  </si>
  <si>
    <t>1 x 7 ltr</t>
  </si>
  <si>
    <t>KIND : Dark Chocolate Nuts &amp;amp; Sea Salt</t>
  </si>
  <si>
    <t>Jaffa Gold Orange Juice</t>
  </si>
  <si>
    <t>12 x 1ltr</t>
  </si>
  <si>
    <t>White Hot Cup Lid - Fits 8oz(1 x 1000EA)</t>
  </si>
  <si>
    <t>Coca Cola Diet Coke : BIB</t>
  </si>
  <si>
    <t>7 x 1 ltr</t>
  </si>
  <si>
    <t xml:space="preserve"> : Coconut Macaroon's with chocolate flavored coating</t>
  </si>
  <si>
    <t>1 x 20 each</t>
  </si>
  <si>
    <t>Cawston Press Sparkling : Apple &amp;amp; Rhubarb : Can</t>
  </si>
  <si>
    <t>Tabasco Sauce : Pepper</t>
  </si>
  <si>
    <t>6 x 350ml</t>
  </si>
  <si>
    <t>Prawns - torpedo : Panko Breaded : added Water</t>
  </si>
  <si>
    <t>Avocado Smash : Seasoned</t>
  </si>
  <si>
    <t>Fruit (Frozen)</t>
  </si>
  <si>
    <t>Triple Chocolate Muffin(12 x 106G)</t>
  </si>
  <si>
    <t>12 x 106G</t>
  </si>
  <si>
    <t>Fish Pie Mix</t>
  </si>
  <si>
    <t>Orange Juice : Pure Juice : Re-Seal</t>
  </si>
  <si>
    <t>Nutty Mix</t>
  </si>
  <si>
    <t>Pear Conference : 55/65</t>
  </si>
  <si>
    <t>1 x 12 kg</t>
  </si>
  <si>
    <t>Kirks Sliced : Kebab Meat</t>
  </si>
  <si>
    <t>1 x 4.54 kg</t>
  </si>
  <si>
    <t>Cawston Press Sparkling Elderflower : Lemonade : Can</t>
  </si>
  <si>
    <t>Frozen : Smoothie : Pash N Shot</t>
  </si>
  <si>
    <t>Jumbo : Pork : 4's : Sausages</t>
  </si>
  <si>
    <t>1 x 40 pack</t>
  </si>
  <si>
    <t>Lemonaid Ginger : Organic</t>
  </si>
  <si>
    <t>Knorr Szechuan Sauce</t>
  </si>
  <si>
    <t>2 x 1.1 ltr</t>
  </si>
  <si>
    <t>Farmstead Loin Steak : Red Tractor</t>
  </si>
  <si>
    <t>50 x 200 g</t>
  </si>
  <si>
    <t>Beefeater Gin : London Dry</t>
  </si>
  <si>
    <t>6 x 70 cl</t>
  </si>
  <si>
    <t>Thirsty Planet Still Water : Glass Bottle</t>
  </si>
  <si>
    <t>Household Rubber Gloves Yellow</t>
  </si>
  <si>
    <t>Nuii NY Cookies &amp;amp; Cream</t>
  </si>
  <si>
    <t>20 x 90 ml</t>
  </si>
  <si>
    <t>Schweppes Tonic Water : Glass</t>
  </si>
  <si>
    <t>1 x 24 x 200 ml</t>
  </si>
  <si>
    <t>Piquillo Peppers : Whole : in Brine</t>
  </si>
  <si>
    <t>Tuna : 170-200g (6-7oz) : Supreme : Ocean Catch</t>
  </si>
  <si>
    <t>10 x AW 170 - 200g</t>
  </si>
  <si>
    <t>Mayonnaise : Great Value</t>
  </si>
  <si>
    <t>San Pellegrino Pompelmo  Rosso (Grapefruit) : Sparkling Water : Cans</t>
  </si>
  <si>
    <t>24 x 362 ml</t>
  </si>
  <si>
    <t>Tilda Fragrant : Jasmine Rice</t>
  </si>
  <si>
    <t>Wing Yip Hoi Sin Sauce</t>
  </si>
  <si>
    <t>2 x 2ltr</t>
  </si>
  <si>
    <t>9 x 6in two compartment bagasse clamshell</t>
  </si>
  <si>
    <t>1 x 200pk</t>
  </si>
  <si>
    <t>10 Inch White Fluted Pizza Box(1 x 100Ea)</t>
  </si>
  <si>
    <t>12inch Brown Kraft Pizza Box-standard Design(1 x 100pk)</t>
  </si>
  <si>
    <t>1 x 100pk</t>
  </si>
  <si>
    <t>Glenfiddich Whisky : Malt</t>
  </si>
  <si>
    <t>Plastic Goggles(24 x 1pk)</t>
  </si>
  <si>
    <t>24 x 1pk</t>
  </si>
  <si>
    <t>Mango Juice : Carton</t>
  </si>
  <si>
    <t>Jacquart : Brut Mosaique : NV : Champagne</t>
  </si>
  <si>
    <t>1 x 75 cl</t>
  </si>
  <si>
    <t>CATER CLINGFILM CUTT 45CMX300M$</t>
  </si>
  <si>
    <t>Applewood Vegan Cheese Style Slices(12 x 200g)</t>
  </si>
  <si>
    <t>12 x 200g</t>
  </si>
  <si>
    <t>All Purpose Cloth Blue 42cm X 38cm 14 Packs Of 50 Cloths(14 x 50pk)</t>
  </si>
  <si>
    <t>14 x 50pk</t>
  </si>
  <si>
    <t>Gluten Free Cod : Thai Fish Cakes</t>
  </si>
  <si>
    <t>24 x 114 each</t>
  </si>
  <si>
    <t>Beans Fine</t>
  </si>
  <si>
    <t>Blue Powder-Free Vinyl Gloves : Large</t>
  </si>
  <si>
    <t>Everyday Favorites Onion Bhaji : Mini</t>
  </si>
  <si>
    <t>R Whites Lemonade : BIB</t>
  </si>
  <si>
    <t>Gluten Free : Carrot Cake : 14 Portion</t>
  </si>
  <si>
    <t>Compostable Clamshell Hinged Food Box 9x6inch(10 x 50pk)</t>
  </si>
  <si>
    <t>10 x 50pk</t>
  </si>
  <si>
    <t>Jack Daniels Bourbon : Whiskey : 40%</t>
  </si>
  <si>
    <t>Garlic Peeled</t>
  </si>
  <si>
    <t>Lamb Weston : Potato Wedges</t>
  </si>
  <si>
    <t>Harrogate Spa Water : NRB</t>
  </si>
  <si>
    <t xml:space="preserve">1 x 12 x 75cl </t>
  </si>
  <si>
    <t>Laphroaig Whisky : 10YO</t>
  </si>
  <si>
    <t>Dormen Spicy Chilli Crackers Tub(1 x 1KG)</t>
  </si>
  <si>
    <t>1 x 1KG</t>
  </si>
  <si>
    <t>Snacking - Crisps &amp; Snacks</t>
  </si>
  <si>
    <t>Jacob's For Cheese</t>
  </si>
  <si>
    <t>6 x 900 g</t>
  </si>
  <si>
    <t>Dalston's Real Lemonade</t>
  </si>
  <si>
    <t>Peppadew Piquante Peppers : Mild : Whole</t>
  </si>
  <si>
    <t>Quorn Vegan Sausages</t>
  </si>
  <si>
    <t>3 x 2 kg</t>
  </si>
  <si>
    <t>Youngs Smoked Mackerel : 70-100g : Fillets : Scottish</t>
  </si>
  <si>
    <t>30 x aw85 g</t>
  </si>
  <si>
    <t>Chefs Pass Chicken Boullion : Powder</t>
  </si>
  <si>
    <t>2 x 800 g</t>
  </si>
  <si>
    <t>Salad Mix : Crispy</t>
  </si>
  <si>
    <t>Essential Supplies Aluminium Foil 300mmx75m(1 x 1Roll)</t>
  </si>
  <si>
    <t>Apple Shortcake : 12 Portion : (pre-cut) Handmade</t>
  </si>
  <si>
    <t>Oreo Cookie</t>
  </si>
  <si>
    <t>24 x 135 ml</t>
  </si>
  <si>
    <t>Freddo : Caramel</t>
  </si>
  <si>
    <t>60 x 19.5 g</t>
  </si>
  <si>
    <t>Springbourne Sparkling : Mineral Water : NRB</t>
  </si>
  <si>
    <t>12 x 75cl</t>
  </si>
  <si>
    <t>Pinot Grigio : Melodias Trapiche</t>
  </si>
  <si>
    <t>Mars Twix : Twin</t>
  </si>
  <si>
    <t>1 x 32 x 50 g</t>
  </si>
  <si>
    <t>Cadbury Drinking : Chocolate Sprinkles</t>
  </si>
  <si>
    <t>6 x 125 g</t>
  </si>
  <si>
    <t>Chef William Crushed Chillies</t>
  </si>
  <si>
    <t>1 x 350 g</t>
  </si>
  <si>
    <t>Cadbury Nuttier : Cranberry, Almond &amp;amp; Peanut</t>
  </si>
  <si>
    <t>15 x 40 g</t>
  </si>
  <si>
    <t>Imperial Apricots : Info: Chopped &amp; Diced</t>
  </si>
  <si>
    <t>Homeward Bound : Chardonnay</t>
  </si>
  <si>
    <t>Carrots : Whole : Peeled</t>
  </si>
  <si>
    <t>1 x 2.5kg</t>
  </si>
  <si>
    <t>Mayonnaise</t>
  </si>
  <si>
    <t>2 x 2.15 ltr</t>
  </si>
  <si>
    <t>Luxury : Fish Cake : Cod &amp;amp; Parsley</t>
  </si>
  <si>
    <t>30 x 60 g</t>
  </si>
  <si>
    <t>Tate &amp; Lyle Soft Sugar : Dark Brown</t>
  </si>
  <si>
    <t>4 x 3 kg</t>
  </si>
  <si>
    <t>12 x 800 g</t>
  </si>
  <si>
    <t>Cadbury Oreo Stickwich : New</t>
  </si>
  <si>
    <t>24 x 75 ml</t>
  </si>
  <si>
    <t>Everyday Favorites Edamame : Soya Beans</t>
  </si>
  <si>
    <t>Crisps : Ready Salted</t>
  </si>
  <si>
    <t>14 x 150 g</t>
  </si>
  <si>
    <t>Oreo biscuit : Crumbs</t>
  </si>
  <si>
    <t>12 x 400 g</t>
  </si>
  <si>
    <t>All Purpose Cloth - Blue : 42 x 38cm</t>
  </si>
  <si>
    <t>Cadbury Curly Wurly</t>
  </si>
  <si>
    <t>La Tua Spinach &amp; Ricotta</t>
  </si>
  <si>
    <t>Pasta Fresh (Frozen)</t>
  </si>
  <si>
    <t>Mini Butter : Croissant</t>
  </si>
  <si>
    <t>1 x 150 x 25 g</t>
  </si>
  <si>
    <t>Karma Cola</t>
  </si>
  <si>
    <t>Bistro : Salad Mix</t>
  </si>
  <si>
    <t>Blue Powder-Free Vinyl Gloves : Medium</t>
  </si>
  <si>
    <t>Perkier Cacao &amp;amp; Cashew Quinoa Bar</t>
  </si>
  <si>
    <t>18 x 35 g</t>
  </si>
  <si>
    <t>Charitea Black Iced Tea</t>
  </si>
  <si>
    <t>Kopparberg Pear Cider : 4.5%</t>
  </si>
  <si>
    <t>15 x 500 ml</t>
  </si>
  <si>
    <t>Cider</t>
  </si>
  <si>
    <t>Metcalf's Popcorn : Sweet N Salt Skinny</t>
  </si>
  <si>
    <t>Metcalf's Topcorn : Sea Salt Skinny</t>
  </si>
  <si>
    <t>Supercook Vanilla</t>
  </si>
  <si>
    <t>6 x 500ml</t>
  </si>
  <si>
    <t>McCain Gastro : Chunky Chips : Signatures</t>
  </si>
  <si>
    <t>Princes Gate Sparkling Water</t>
  </si>
  <si>
    <t>Cheddar Style Cheese : Sliced : Vegan</t>
  </si>
  <si>
    <t>Philadelphia : Portions</t>
  </si>
  <si>
    <t>24 x 16.7 g</t>
  </si>
  <si>
    <t>Falafel : Sweet Potato</t>
  </si>
  <si>
    <t>90 x 22 g</t>
  </si>
  <si>
    <t>Sacla Green Pesto</t>
  </si>
  <si>
    <t>2 x 1.12kg</t>
  </si>
  <si>
    <t>Dalston's Cherryade : Cans</t>
  </si>
  <si>
    <t>Newcastle Brown Ale</t>
  </si>
  <si>
    <t>12 x 550ml</t>
  </si>
  <si>
    <t>OLIVES ET AL Antipasti Olives</t>
  </si>
  <si>
    <t>All Purpose Cloth - Green : 42 x 38cm</t>
  </si>
  <si>
    <t>Mornflake Superfast Oats</t>
  </si>
  <si>
    <t>1 x 25kg</t>
  </si>
  <si>
    <t>Crumble Cake : Ginger &amp;amp; Pear : 14 Portion : Vegan</t>
  </si>
  <si>
    <t>Tahini Paste : (1x300g)</t>
  </si>
  <si>
    <t>1 x 300 g</t>
  </si>
  <si>
    <t>Red Barber Smoothie Straw 200 X 8mm</t>
  </si>
  <si>
    <t>Monin Vanilla : Sugar free : Syrup</t>
  </si>
  <si>
    <t>Heinz Mayonnaise : Portions : Sachet</t>
  </si>
  <si>
    <t>1 x 200 x 12 g</t>
  </si>
  <si>
    <t>Saxa Sea Salt : Coarse</t>
  </si>
  <si>
    <t>6 x 350g</t>
  </si>
  <si>
    <t>Black Cherry &amp;amp; Almond Slice : 12 Portion : (pre-cut) Handmade</t>
  </si>
  <si>
    <t>Creme Fraiche</t>
  </si>
  <si>
    <t>1 x 2kg</t>
  </si>
  <si>
    <t>Dr Scharr Croissant : Gluten Free</t>
  </si>
  <si>
    <t>6 x 220 g</t>
  </si>
  <si>
    <t>Fontinella Pineapple Slices : in syrup</t>
  </si>
  <si>
    <t>1 x 825 g</t>
  </si>
  <si>
    <t>Lees Meringue Nests</t>
  </si>
  <si>
    <t>1 x 72 x 1 each</t>
  </si>
  <si>
    <t>Hand Cooked : Sea Salt : Premium</t>
  </si>
  <si>
    <t>Wing Yip Sweet Chilli Sauce</t>
  </si>
  <si>
    <t>Scheese Vegan Grilling Block Halloumi Style(6 x 200g)</t>
  </si>
  <si>
    <t>6 x 200g</t>
  </si>
  <si>
    <t>Galaxy Caramel</t>
  </si>
  <si>
    <t>24 x 48 g</t>
  </si>
  <si>
    <t>Coca Cola Diet Coke : Can</t>
  </si>
  <si>
    <t>Fanta Fruit Twist : Fanta : Can</t>
  </si>
  <si>
    <t>Sprite Sprite Zero : Can</t>
  </si>
  <si>
    <t>Polo Mints</t>
  </si>
  <si>
    <t>32 x 34 g</t>
  </si>
  <si>
    <t>Dustpan And Brush Set Soft - Blue(1 x 1pk)</t>
  </si>
  <si>
    <t>Non Foods - Durables</t>
  </si>
  <si>
    <t>Kaluna Cranberry Juice Drink 1 Litre(12 x 1LTR)</t>
  </si>
  <si>
    <t>Fanta Lemon : Fanta : Can</t>
  </si>
  <si>
    <t>Dustpan And Brush Set Soft - Red(1 x 1set)</t>
  </si>
  <si>
    <t>Arran Tomato Relish</t>
  </si>
  <si>
    <t>1 x 2.35kg</t>
  </si>
  <si>
    <t>Nature Valley Protein Bar : Peanuts &amp; Chocolate</t>
  </si>
  <si>
    <t>PG Tips Teabags : Envelope Tagged</t>
  </si>
  <si>
    <t>1 x 200each</t>
  </si>
  <si>
    <t>Juice Burst Apple Juice</t>
  </si>
  <si>
    <t>San Pellegrino Pompelmo</t>
  </si>
  <si>
    <t>12 x 330 ml</t>
  </si>
  <si>
    <t>Wasabi Paste</t>
  </si>
  <si>
    <t>1 x 43 g</t>
  </si>
  <si>
    <t>Clipper Earl Grey : Organic : Envelope</t>
  </si>
  <si>
    <t>25 x 1 each</t>
  </si>
  <si>
    <t>Avocado</t>
  </si>
  <si>
    <t>Compsey Light : Sour Cream : Set</t>
  </si>
  <si>
    <t>Chef William Thyme : Rubbed</t>
  </si>
  <si>
    <t>1 x 210 g</t>
  </si>
  <si>
    <t>Monin Salted Caramel : Syrup</t>
  </si>
  <si>
    <t>Dustpan &amp; Soft Brush Set : Yellow</t>
  </si>
  <si>
    <t>Chef William Cornflour</t>
  </si>
  <si>
    <t>1 x 3.5 kg</t>
  </si>
  <si>
    <t>Chef William Cinnamon : ground</t>
  </si>
  <si>
    <t>Hash Browns</t>
  </si>
  <si>
    <t>Fortuna Five Bean Salad : in water</t>
  </si>
  <si>
    <t>Beetroot : Golden</t>
  </si>
  <si>
    <t>White : Vanilla</t>
  </si>
  <si>
    <t>Blue Dragon Tofu</t>
  </si>
  <si>
    <t>1 x 349 g</t>
  </si>
  <si>
    <t>Vegetarian Substitutes</t>
  </si>
  <si>
    <t>1 x 190 g</t>
  </si>
  <si>
    <t>Household Rubber Gloves Yellow(12 x 12pk)</t>
  </si>
  <si>
    <t>12 x 12pk</t>
  </si>
  <si>
    <t>Mushrooms : Mixed</t>
  </si>
  <si>
    <t>2 x 500g</t>
  </si>
  <si>
    <t>Firefly Kiwi, Lime &amp;amp; Mint</t>
  </si>
  <si>
    <t>Firefly Lemon, Lime &amp;amp; Ginger</t>
  </si>
  <si>
    <t>Everyday Favourites Grated Mozzarella</t>
  </si>
  <si>
    <t>Schweppes Tonic : Slimline : NRB</t>
  </si>
  <si>
    <t>1 x 24 x 200ml</t>
  </si>
  <si>
    <t>Pear Conference</t>
  </si>
  <si>
    <t>Firefly Green Tea &amp;amp; Peach</t>
  </si>
  <si>
    <t>Firefly Pomegranate &amp;amp; Elderflower</t>
  </si>
  <si>
    <t>Peppers : Green</t>
  </si>
  <si>
    <t>1 x 1  each</t>
  </si>
  <si>
    <t>Tomatoes : Cherry Vine</t>
  </si>
  <si>
    <t>Grana Padano : Flaked Parmesan</t>
  </si>
  <si>
    <t>500 g</t>
  </si>
  <si>
    <t>Red : Apples : Small</t>
  </si>
  <si>
    <t>Coca Cola Coca Cola : Can</t>
  </si>
  <si>
    <t>Cawston Press Sparkling : Cloudy Apple : Can</t>
  </si>
  <si>
    <t>Scheese Vegan Greek Feta Style(6 x 200g)</t>
  </si>
  <si>
    <t>Mozzarella Sticks</t>
  </si>
  <si>
    <t>1 x 565 g</t>
  </si>
  <si>
    <t>La Pedriza Pure : Olive Oil</t>
  </si>
  <si>
    <t>500 ml</t>
  </si>
  <si>
    <t>Tomatoes : Beef</t>
  </si>
  <si>
    <t>Paprika : Smoked</t>
  </si>
  <si>
    <t>Prawn Crackers</t>
  </si>
  <si>
    <t>12 x 1 kg</t>
  </si>
  <si>
    <t>Red Bull Red Bull</t>
  </si>
  <si>
    <t>24 x 355 ml</t>
  </si>
  <si>
    <t>Sharwoods Lime Pickle : TEMP</t>
  </si>
  <si>
    <t>6 x 300 g</t>
  </si>
  <si>
    <t>Fine Foods Sourdough</t>
  </si>
  <si>
    <t>5 x 800 g</t>
  </si>
  <si>
    <t>Britvic Orange &amp;amp; Passionfruit : J2O</t>
  </si>
  <si>
    <t>Sharwood's Poppadoms</t>
  </si>
  <si>
    <t>Schweppes Blackcurrant : Cordial</t>
  </si>
  <si>
    <t>Quinoa Grain : Three Colour</t>
  </si>
  <si>
    <t>Jack &amp; Bry Jackfruit Pepperoni</t>
  </si>
  <si>
    <t>Other Meat Free Products (Frozen)</t>
  </si>
  <si>
    <t>Sponge Scourer</t>
  </si>
  <si>
    <t>Scourers</t>
  </si>
  <si>
    <t>Lamb Weston  : Potato Rosti</t>
  </si>
  <si>
    <t>Potato (Frozen)</t>
  </si>
  <si>
    <t>Vinegar : Sachets</t>
  </si>
  <si>
    <t>Vinegar</t>
  </si>
  <si>
    <t>Millac Cream Millac Gold : Double</t>
  </si>
  <si>
    <t>Cream (UHT)</t>
  </si>
  <si>
    <t>Sugar Sticks : Demerara</t>
  </si>
  <si>
    <t>Sugar</t>
  </si>
  <si>
    <t>Bakehouse Plait Pastry : Spinach &amp; Ricotta</t>
  </si>
  <si>
    <t>36 x 120 g</t>
  </si>
  <si>
    <t>Savoury</t>
  </si>
  <si>
    <t>Salt</t>
  </si>
  <si>
    <t>Post Mix</t>
  </si>
  <si>
    <t>Mayonnaise : Portions : Sachet</t>
  </si>
  <si>
    <t>Lid : 16/22oz</t>
  </si>
  <si>
    <t>Cold Cup Lids</t>
  </si>
  <si>
    <t>Plain Flour</t>
  </si>
  <si>
    <t>8 x 1.5kg</t>
  </si>
  <si>
    <t>Flour</t>
  </si>
  <si>
    <t>Kiwi</t>
  </si>
  <si>
    <t>Kiwi Fruit</t>
  </si>
  <si>
    <t>Mozzarella : Shredded</t>
  </si>
  <si>
    <t>Italian (Chilled)</t>
  </si>
  <si>
    <t>M&amp;J Seafood Smoked Salmon : 800-1.4kg : Long Slice : Skin On</t>
  </si>
  <si>
    <t>Smoked Fish (Chilled)</t>
  </si>
  <si>
    <t>Coconut Yoghurt : Natural : The CC</t>
  </si>
  <si>
    <t>Yoghurt (Chilled)</t>
  </si>
  <si>
    <t>Salmon : 140 - 170g : Skin On : Essentials</t>
  </si>
  <si>
    <t>10 x aw155 g</t>
  </si>
  <si>
    <t>Frozen Fish</t>
  </si>
  <si>
    <t>Eggs Boiled : Peeled</t>
  </si>
  <si>
    <t>Eggs &amp; Egg Products (Chilled</t>
  </si>
  <si>
    <t>Café Express English Breakfast Tea : Envelope</t>
  </si>
  <si>
    <t>300 x 1 each</t>
  </si>
  <si>
    <t>Tea - Speciality</t>
  </si>
  <si>
    <t>Salmon : Smoked : Side : Long Cut</t>
  </si>
  <si>
    <t>Brakes Peas : Sugar Snap</t>
  </si>
  <si>
    <t>Peas</t>
  </si>
  <si>
    <t>Everyday Favorites Butter : Unsalted</t>
  </si>
  <si>
    <t>Butter (Chilled)</t>
  </si>
  <si>
    <t>Eggs Shell : Medium</t>
  </si>
  <si>
    <t>Breadsticks : Grissini</t>
  </si>
  <si>
    <t>12 x 125 g</t>
  </si>
  <si>
    <t>Savoury Biscuits</t>
  </si>
  <si>
    <t>Sugar Sticks : White</t>
  </si>
  <si>
    <t>Mild Cheddar : Grated, White</t>
  </si>
  <si>
    <t>British (Chilled)</t>
  </si>
  <si>
    <t>Smoked Salmon : Long Sliced</t>
  </si>
  <si>
    <t>Tapered Dinner : Candle : White</t>
  </si>
  <si>
    <t>Candles</t>
  </si>
  <si>
    <t>Melon : Cantaloupe</t>
  </si>
  <si>
    <t>Melon</t>
  </si>
  <si>
    <t>Macaroni : Short Cut</t>
  </si>
  <si>
    <t>6 x 500g</t>
  </si>
  <si>
    <t>Macaroni</t>
  </si>
  <si>
    <t>Butter : Garlic</t>
  </si>
  <si>
    <t>M&amp;J Salmon : 140-170g : Scottish : Supreme : Skin Off</t>
  </si>
  <si>
    <t>Fresh Fish (Chilled)</t>
  </si>
  <si>
    <t>Smoked Salmon : Trimmings : Basic</t>
  </si>
  <si>
    <t>Spinach : Pousse Epinard</t>
  </si>
  <si>
    <t>Spinach</t>
  </si>
  <si>
    <t>Mozzarella : Slices</t>
  </si>
  <si>
    <t>Tango Orange : Tango : Can</t>
  </si>
  <si>
    <t>Carbonated Drinks</t>
  </si>
  <si>
    <t>Lamb</t>
  </si>
  <si>
    <t>Bouillon Paste</t>
  </si>
  <si>
    <t>Tomato Ketchup : Portions : sachet</t>
  </si>
  <si>
    <t>French Fries : Medium Cut, 7/16, Catering Dual Store</t>
  </si>
  <si>
    <t>Fries (Frozen)</t>
  </si>
  <si>
    <t>Brown Sauce : Portions</t>
  </si>
  <si>
    <t>Brown Sauce</t>
  </si>
  <si>
    <t>Jacket Potato</t>
  </si>
  <si>
    <t>Roasted Mediterranean Vegetables</t>
  </si>
  <si>
    <t>Chargrilled Vegetables (Frozen)</t>
  </si>
  <si>
    <t>Butter : Unsalted</t>
  </si>
  <si>
    <t>1 x 250g</t>
  </si>
  <si>
    <t>Smoked Salmon</t>
  </si>
  <si>
    <t>4 x 18 each</t>
  </si>
  <si>
    <t>Canapés (Frozen)</t>
  </si>
  <si>
    <t>Chef William Crispy Fried Onion</t>
  </si>
  <si>
    <t>Dried Vegetables</t>
  </si>
  <si>
    <t>Omelette : Plain</t>
  </si>
  <si>
    <t>24 x 100 g</t>
  </si>
  <si>
    <t>Eggs &amp; Egg Products (Frozen)</t>
  </si>
  <si>
    <t>Yoghurt : Greek Style : Half Fat</t>
  </si>
  <si>
    <t>Butter : Salted</t>
  </si>
  <si>
    <t>Viva UHT : Milk Skimmed</t>
  </si>
  <si>
    <t>Milk (UHT)</t>
  </si>
  <si>
    <t>Buttermilk</t>
  </si>
  <si>
    <t>Lakeland Butter : Salted</t>
  </si>
  <si>
    <t>French Fries : Extra Thin</t>
  </si>
  <si>
    <t>Brakes Unsalted Butter Coins  1x2kg</t>
  </si>
  <si>
    <t>Frozen - All</t>
  </si>
  <si>
    <t>Garlic Spread</t>
  </si>
  <si>
    <t>Margarine &amp; Spreads (Chilled)</t>
  </si>
  <si>
    <t>Lettuce : Mix Leaf</t>
  </si>
  <si>
    <t>4 x 250 g</t>
  </si>
  <si>
    <t>Lettuce</t>
  </si>
  <si>
    <t>Brakes Butter : Unsalted</t>
  </si>
  <si>
    <t>Apple Pie : 10 Portion : Deep Dish</t>
  </si>
  <si>
    <t>2 x 1 each</t>
  </si>
  <si>
    <t>Pies &amp; Flans (Frozen)</t>
  </si>
  <si>
    <t>Plum Tomatoes : peeled, Italian, in tomato juice</t>
  </si>
  <si>
    <t>1 x 2.55kg</t>
  </si>
  <si>
    <t>Tomatoes</t>
  </si>
  <si>
    <t>Reflex Pepper : Sachets</t>
  </si>
  <si>
    <t>2000 x 1 each</t>
  </si>
  <si>
    <t>Pepper</t>
  </si>
  <si>
    <t>Eggs Shell : Medium : (Lion Mark)</t>
  </si>
  <si>
    <t>5 x 12 x 1 each</t>
  </si>
  <si>
    <t>Mozzarella &amp;amp; Cheddar : Grated</t>
  </si>
  <si>
    <t>18 x 1 each</t>
  </si>
  <si>
    <t>Mild Cheddar : Slices, Coloured</t>
  </si>
  <si>
    <t>1 x 6.5 kg</t>
  </si>
  <si>
    <t>Triple Cheese Pizza Blend : Grated</t>
  </si>
  <si>
    <t>Pizza Topping Flavours (Chilled)</t>
  </si>
  <si>
    <t>Chives : Air Dried</t>
  </si>
  <si>
    <t>1 x 70 g</t>
  </si>
  <si>
    <t>Herbs</t>
  </si>
  <si>
    <t>20 Hygiene Rolls : 2 ply : Blue</t>
  </si>
  <si>
    <t>Kitchen Disposables</t>
  </si>
  <si>
    <t>Brake New Potatoes : Peeled</t>
  </si>
  <si>
    <t>Potatoes</t>
  </si>
  <si>
    <t>Brakes Curry Sauce : Katsu</t>
  </si>
  <si>
    <t>1 x 2.2 kg</t>
  </si>
  <si>
    <t>Indian Sauce</t>
  </si>
  <si>
    <t>Fruit Salad</t>
  </si>
  <si>
    <t>Mixed Fruit (Chilled)</t>
  </si>
  <si>
    <t>Mature Cheddar : Natural Slices, White</t>
  </si>
  <si>
    <t>Cheddar : Grated, White</t>
  </si>
  <si>
    <t>French Fries : Thick Cut - Catering</t>
  </si>
  <si>
    <t>Mild Cheddar : Grated, White : Healthier Choice</t>
  </si>
  <si>
    <t>Tuna &amp;amp; Sweetcorn</t>
  </si>
  <si>
    <t>Savoury Fillings - Fish (Chilled)</t>
  </si>
  <si>
    <t>Carrots (Frozen)</t>
  </si>
  <si>
    <t>Diced Carrots</t>
  </si>
  <si>
    <t>Celeriac</t>
  </si>
  <si>
    <t>1 x 568 ml</t>
  </si>
  <si>
    <t>Fresh Cream (Chilled)</t>
  </si>
  <si>
    <t>Fine Whole : Baby Carrots</t>
  </si>
  <si>
    <t>Green Beans : Cut</t>
  </si>
  <si>
    <t>Beans (Frozen)</t>
  </si>
  <si>
    <t>Sour Cream : Set</t>
  </si>
  <si>
    <t>Carrots : Baton</t>
  </si>
  <si>
    <t>Carrots</t>
  </si>
  <si>
    <t>Cauliflower Florets : 30-70mm</t>
  </si>
  <si>
    <t>Cauliflower (Frozen)</t>
  </si>
  <si>
    <t>Silverskin Onions : 16-18mm</t>
  </si>
  <si>
    <t>Onions (Frozen)</t>
  </si>
  <si>
    <t>Green Beans : Extra Fine</t>
  </si>
  <si>
    <t>1 x 1.5kg</t>
  </si>
  <si>
    <t>Beyond Meat Vegan Burger</t>
  </si>
  <si>
    <t>42 x 113.5 g</t>
  </si>
  <si>
    <t>Burgers &amp; Grills (Frozen)</t>
  </si>
  <si>
    <t>Brussels Sprouts : medium</t>
  </si>
  <si>
    <t>Sprouts (Frozen)</t>
  </si>
  <si>
    <t>Aviko Rostiko : Hash Rounds</t>
  </si>
  <si>
    <t>Tork Dispenser Napkins : Xpressnap : White</t>
  </si>
  <si>
    <t>8000 x 1 each</t>
  </si>
  <si>
    <t>Cauliflower : Size 10</t>
  </si>
  <si>
    <t>Cauliflower</t>
  </si>
  <si>
    <t>Jacket Potato Wedges</t>
  </si>
  <si>
    <t>Broccoli Florets : (40/60)</t>
  </si>
  <si>
    <t>Broccoli (Frozen)</t>
  </si>
  <si>
    <t>Brakes Brownie : Vegan</t>
  </si>
  <si>
    <t>30 x 1 each</t>
  </si>
  <si>
    <t>Individual Desserts (Frozen)</t>
  </si>
  <si>
    <t>Bladen Mature Cheddar : Slices, White</t>
  </si>
  <si>
    <t>Pepsi Pepsi Max : Cans</t>
  </si>
  <si>
    <t>Beyond Meat Sausages</t>
  </si>
  <si>
    <t>50 x 100 g</t>
  </si>
  <si>
    <t>Burger &amp; Grills (chilled)</t>
  </si>
  <si>
    <t>Curry Sauce Mix</t>
  </si>
  <si>
    <t>2 x 2.25kg</t>
  </si>
  <si>
    <t>Indian Paste</t>
  </si>
  <si>
    <t>LaBo Croissant : Mini</t>
  </si>
  <si>
    <t>120 x 25g</t>
  </si>
  <si>
    <t>Morning Goods/Viennoiserie (Frozen)</t>
  </si>
  <si>
    <t>Roasting Potatoes</t>
  </si>
  <si>
    <t>Brake Gourmet : Chunky Chips : Cut</t>
  </si>
  <si>
    <t>Chips (Frozen)</t>
  </si>
  <si>
    <t>Hash Rounds</t>
  </si>
  <si>
    <t>Parsnips</t>
  </si>
  <si>
    <t>Sweetcorn</t>
  </si>
  <si>
    <t>Corn (Frozen)</t>
  </si>
  <si>
    <t>Pinguin Sliced : Courgette</t>
  </si>
  <si>
    <t>Courgettes (Frozen)</t>
  </si>
  <si>
    <t>Vanilla : soft scoop</t>
  </si>
  <si>
    <t>1 x 4ltr</t>
  </si>
  <si>
    <t>Ice Cream Tub</t>
  </si>
  <si>
    <t>Cauliflower &amp;amp; Broccoli Floret Mix</t>
  </si>
  <si>
    <t>Vegetable Mixes (Frozen)</t>
  </si>
  <si>
    <t>Wing's Udon Noodles</t>
  </si>
  <si>
    <t>30 x 200 g</t>
  </si>
  <si>
    <t>Noodles</t>
  </si>
  <si>
    <t>Chocolate : soft scoop</t>
  </si>
  <si>
    <t>French Fries : Thin Cut, 3/8</t>
  </si>
  <si>
    <t>Broccoli, Cauliflower &amp;amp; Baby Carrot Medley</t>
  </si>
  <si>
    <t>Jackfruit</t>
  </si>
  <si>
    <t>1 x 2.4 kg</t>
  </si>
  <si>
    <t>Speciality</t>
  </si>
  <si>
    <t>Vegetable Oil</t>
  </si>
  <si>
    <t>Parsley : Flat Leaf</t>
  </si>
  <si>
    <t>1 x 100 g</t>
  </si>
  <si>
    <t>Folded Omelette : Cheese</t>
  </si>
  <si>
    <t>Savoy Cabbage</t>
  </si>
  <si>
    <t>Leaf Vegetables (Frozen)</t>
  </si>
  <si>
    <t>Vanilla : soft scoop : Info: value</t>
  </si>
  <si>
    <t>LaBo Brownie Traybake</t>
  </si>
  <si>
    <t>2 x 15 each</t>
  </si>
  <si>
    <t>Tray Bakes (Frozen)</t>
  </si>
  <si>
    <t>Chinet Plate : 8.75</t>
  </si>
  <si>
    <t>500 x 1 each</t>
  </si>
  <si>
    <t>Plates &amp; Bowls</t>
  </si>
  <si>
    <t>Chunky : French Fries</t>
  </si>
  <si>
    <t>Folded Flatbread : fully baked</t>
  </si>
  <si>
    <t>1 x 30 x 113g</t>
  </si>
  <si>
    <t>Accompaniments (Frozen)</t>
  </si>
  <si>
    <t>Plain : Naan Bread : Tear Drop Shaped</t>
  </si>
  <si>
    <t>24 x 130g</t>
  </si>
  <si>
    <t>Button Brussels Sprouts</t>
  </si>
  <si>
    <t>Milk Skimmed</t>
  </si>
  <si>
    <t>6 x 2.27 ltr</t>
  </si>
  <si>
    <t>Fresh Milk (Chilled)</t>
  </si>
  <si>
    <t>Dishwash Salt : Tablets</t>
  </si>
  <si>
    <t>Dish Wash</t>
  </si>
  <si>
    <t>Kettle Vegetable Crisps</t>
  </si>
  <si>
    <t>8 x 125 g</t>
  </si>
  <si>
    <t>Crisps</t>
  </si>
  <si>
    <t>Saute Potatoes</t>
  </si>
  <si>
    <t>LaBo Bagel : Cinnamon &amp;amp; Raisin</t>
  </si>
  <si>
    <t>1 x 48 x 100g</t>
  </si>
  <si>
    <t>Bagels &amp; Savoury Muffins</t>
  </si>
  <si>
    <t>Kettle Chips Hand Cooked : Cheese &amp;amp; Onion : Premium</t>
  </si>
  <si>
    <t>1 x 18 x 40g</t>
  </si>
  <si>
    <t>Ratatouille Mix</t>
  </si>
  <si>
    <t>Chicken : Bouillon Mix</t>
  </si>
  <si>
    <t>Cabbage : Savoy : Shredded</t>
  </si>
  <si>
    <t>Cabbage</t>
  </si>
  <si>
    <t>Brakes Self Raising Flour</t>
  </si>
  <si>
    <t>Flora Butter Unsalted : Plant</t>
  </si>
  <si>
    <t>Eton Mess : Cheesecake</t>
  </si>
  <si>
    <t>Cheesecake (Frozen)</t>
  </si>
  <si>
    <t>Lemon &amp;amp; Lime : Info: pre-cut, approx 12 portions</t>
  </si>
  <si>
    <t>Lakeland Butter Portion</t>
  </si>
  <si>
    <t>6 x 100 x 7g</t>
  </si>
  <si>
    <t>Squid : Rings : Calamari : Lightly Dusted</t>
  </si>
  <si>
    <t>Shells &amp; Molluscs (Chilled)</t>
  </si>
  <si>
    <t>La Boulangerie Flour Tortilla : Bar Marked : 10 : Fully Baked</t>
  </si>
  <si>
    <t>4 x 18 x 1 each</t>
  </si>
  <si>
    <t>Tortillas &amp; Wraps (Frozen)</t>
  </si>
  <si>
    <t>Baby Carrot, Green Bean &amp;amp; Baby Corn Medley</t>
  </si>
  <si>
    <t>Peppers (Frozen)</t>
  </si>
  <si>
    <t>Pearl Barley</t>
  </si>
  <si>
    <t>Barley</t>
  </si>
  <si>
    <t>Watercress</t>
  </si>
  <si>
    <t>1 x 75 g</t>
  </si>
  <si>
    <t>Thai Green Curry</t>
  </si>
  <si>
    <t>1 x 2.25kg</t>
  </si>
  <si>
    <t>Oriental Sauce</t>
  </si>
  <si>
    <t>BeefBurger : Quarter Pounder : Aberdeen Angus</t>
  </si>
  <si>
    <t>20 x 113 g</t>
  </si>
  <si>
    <t>Burgers (Frozen)</t>
  </si>
  <si>
    <t>Tuna</t>
  </si>
  <si>
    <t>1x 1.88 kg</t>
  </si>
  <si>
    <t>Kitchen Foil : Aluminium : 45cm x 90m</t>
  </si>
  <si>
    <t>1 x 1each</t>
  </si>
  <si>
    <t>Tinfoil</t>
  </si>
  <si>
    <t>Lion Yogurt &amp;amp; Mint Dressing</t>
  </si>
  <si>
    <t>1 x 2.27 ltr</t>
  </si>
  <si>
    <t>Dressing</t>
  </si>
  <si>
    <t>Brakes Mayonnaise : Vegan</t>
  </si>
  <si>
    <t>Red Pesto : Alla Siciliana</t>
  </si>
  <si>
    <t>1.2 kg</t>
  </si>
  <si>
    <t>Italian &amp; Mediterranean Sauce</t>
  </si>
  <si>
    <t>Smoked Applewood : Slices</t>
  </si>
  <si>
    <t>1 x 200 g</t>
  </si>
  <si>
    <t>Flavoured (Chilled)</t>
  </si>
  <si>
    <t>Orange : Easy Peel</t>
  </si>
  <si>
    <t>10 kg</t>
  </si>
  <si>
    <t>Orange</t>
  </si>
  <si>
    <t>Kuhne Crispy Onions : Fried</t>
  </si>
  <si>
    <t>Spices</t>
  </si>
  <si>
    <t>Salmon (Pink) : 140-170g (5-6oz) : Alaskan : Info: Wild MSC</t>
  </si>
  <si>
    <t>1 x 10 x 1each</t>
  </si>
  <si>
    <t>Chopped Tomatoes : Italian, in tomato juice</t>
  </si>
  <si>
    <t>Kingfisher Coconut Milk : Kingfisher Coconut Milk Li</t>
  </si>
  <si>
    <t>6 x 400 ml</t>
  </si>
  <si>
    <t>Coconut Creamed &amp; Milk</t>
  </si>
  <si>
    <t>Celery</t>
  </si>
  <si>
    <t>Tortilla Chips : Plain</t>
  </si>
  <si>
    <t>1 x 14 x 475 g</t>
  </si>
  <si>
    <t>Corn Snacks</t>
  </si>
  <si>
    <t>Brakes Roasting Potatoes : Crispy</t>
  </si>
  <si>
    <t>Kitchen Foil : Aluminium : 75mx50cm</t>
  </si>
  <si>
    <t>Aberdeen Angus : Premiere</t>
  </si>
  <si>
    <t>20 x 170 g</t>
  </si>
  <si>
    <t>Lw.Seasoned : Twisters : (D72 (297))</t>
  </si>
  <si>
    <t>Green Gourmet : Pollock Fillets : Breaded : Gluten Free</t>
  </si>
  <si>
    <t>50 x 60 g</t>
  </si>
  <si>
    <t>Frozen Prepared Fish</t>
  </si>
  <si>
    <t>Mature Cheddar : Grated : White</t>
  </si>
  <si>
    <t>Smoothie Mix</t>
  </si>
  <si>
    <t>Smoothie</t>
  </si>
  <si>
    <t>Frozen : 3 Berry : Smoothie : Berry Go Round</t>
  </si>
  <si>
    <t>Watermelon</t>
  </si>
  <si>
    <t>Roll : White : Fully Baked</t>
  </si>
  <si>
    <t>36 x 56g</t>
  </si>
  <si>
    <t>Rolls &amp; Buns (Frozen)</t>
  </si>
  <si>
    <t>Peppers : Yellow</t>
  </si>
  <si>
    <t>Peppers</t>
  </si>
  <si>
    <t>Centrefeed : Blue : 150M : 2 Ply : Kitchen Wipe</t>
  </si>
  <si>
    <t>Centre Feed / Pull Rolls</t>
  </si>
  <si>
    <t>Vegetable</t>
  </si>
  <si>
    <t>Bouillon Mix</t>
  </si>
  <si>
    <t>Tuna Mayonnaise</t>
  </si>
  <si>
    <t>Green Pesto Alla Genovese</t>
  </si>
  <si>
    <t>1 x 1.2 kg</t>
  </si>
  <si>
    <t>Corn on the Cob : (Supersweet)</t>
  </si>
  <si>
    <t>1 x 6 ears</t>
  </si>
  <si>
    <t>Onions</t>
  </si>
  <si>
    <t>Brownie : Chocolate : Info: flow wrapped</t>
  </si>
  <si>
    <t>1 x 24 x 1 each</t>
  </si>
  <si>
    <t>Flapjacks &amp; Brownies</t>
  </si>
  <si>
    <t>Carrot Cake : 14 Portions</t>
  </si>
  <si>
    <t>Cakes &amp; Slices</t>
  </si>
  <si>
    <t>Custard : Ready to serve</t>
  </si>
  <si>
    <t>Custard</t>
  </si>
  <si>
    <t>Brake Flat Bread : Garlic : Oval</t>
  </si>
  <si>
    <t>3 x 6 x 225 g</t>
  </si>
  <si>
    <t>Flat Bread</t>
  </si>
  <si>
    <t>Cheese &amp;amp; Tomato Pizza : 5 : Power</t>
  </si>
  <si>
    <t>40 x 1 each</t>
  </si>
  <si>
    <t>Chargrilled Pepper : Quarters</t>
  </si>
  <si>
    <t>Davinci Chocolate Sauce : Gourmet</t>
  </si>
  <si>
    <t>Toppings</t>
  </si>
  <si>
    <t>OXO Biodegradable : Glasses : 1/2 Pint Flexi Plastic</t>
  </si>
  <si>
    <t>Glasses</t>
  </si>
  <si>
    <t>Sweetcorn : Cobettes : (Supersweet)</t>
  </si>
  <si>
    <t>Naan Bread : Garlic &amp;amp; Coriander</t>
  </si>
  <si>
    <t>Chocolate - Bars</t>
  </si>
  <si>
    <t>4 x 250g</t>
  </si>
  <si>
    <t>Brakes Big : Red Velvet</t>
  </si>
  <si>
    <t>1 x 12 portion</t>
  </si>
  <si>
    <t>Cakes (Chilled)</t>
  </si>
  <si>
    <t>Brakes Milk Whole : Blue</t>
  </si>
  <si>
    <t>Thin &amp;amp; Crispy : 12</t>
  </si>
  <si>
    <t>Pizza Bases (Frozen)</t>
  </si>
  <si>
    <t>Black Compactor Sack</t>
  </si>
  <si>
    <t>Compactor Sacks</t>
  </si>
  <si>
    <t>Kerrymaid Cream Whipping</t>
  </si>
  <si>
    <t>Nut Free Green Pesto : Vegan</t>
  </si>
  <si>
    <t>Onions : Red</t>
  </si>
  <si>
    <t>Cannellini Beans</t>
  </si>
  <si>
    <t>1 x 800g</t>
  </si>
  <si>
    <t>Beans</t>
  </si>
  <si>
    <t>Brakes Table Salt</t>
  </si>
  <si>
    <t>1 x 6kg</t>
  </si>
  <si>
    <t>Roast Vegetable : 11</t>
  </si>
  <si>
    <t>Quiche (Frozen)</t>
  </si>
  <si>
    <t>Butternut</t>
  </si>
  <si>
    <t>Squash</t>
  </si>
  <si>
    <t>Lamb Weston : Seasoned Wedges : Skin on</t>
  </si>
  <si>
    <t>Daim Tart : Tart : Almond : 12 portions : Gluten Free</t>
  </si>
  <si>
    <t>Tartes (Chilled)</t>
  </si>
  <si>
    <t>Tartare Sauce : Portions : sachet</t>
  </si>
  <si>
    <t>OTHER Sauces</t>
  </si>
  <si>
    <t>Coconut : King Prawns : breaded</t>
  </si>
  <si>
    <t>Fish &amp; Seafood (Frozen)</t>
  </si>
  <si>
    <t>Brakes Burgers : Lamb : 65%</t>
  </si>
  <si>
    <t>60 x 57 g</t>
  </si>
  <si>
    <t>Burgers (Chilled)</t>
  </si>
  <si>
    <t>King Prawns : Crushed Filo Coated</t>
  </si>
  <si>
    <t>Prepared Fish (Chilled)</t>
  </si>
  <si>
    <t>LaBo Danish Style : Pain aux Raisins</t>
  </si>
  <si>
    <t>30 x 1each</t>
  </si>
  <si>
    <t>Rosti Potato Fritters : flash fried</t>
  </si>
  <si>
    <t>Lettuce : Little Gem</t>
  </si>
  <si>
    <t>Knorr Thai Red Curry Paste</t>
  </si>
  <si>
    <t>Oriental Paste</t>
  </si>
  <si>
    <t>Mayonnaise : Real</t>
  </si>
  <si>
    <t>Burger Bun : Grill Marked</t>
  </si>
  <si>
    <t>Aviko Sweet Potato Fries</t>
  </si>
  <si>
    <t>5 x 2.27 kg</t>
  </si>
  <si>
    <t>Oregano</t>
  </si>
  <si>
    <t>Maple &amp;amp; Pecan Plait</t>
  </si>
  <si>
    <t>1 x 48 x 95g</t>
  </si>
  <si>
    <t>Naked Smoked Haddock &amp;amp; Salmon : 145g (5oz) : Melting Middle Fishcake</t>
  </si>
  <si>
    <t>18 x 145 g</t>
  </si>
  <si>
    <t>Saxa Table Salt : Polybottle</t>
  </si>
  <si>
    <t>Brakes Pancakes : American Style : Vegan</t>
  </si>
  <si>
    <t>120 x 1 each</t>
  </si>
  <si>
    <t>Pancakes, Crepes &amp; Waffles (Frozen)</t>
  </si>
  <si>
    <t>Lettuce : Chinese Leaf</t>
  </si>
  <si>
    <t>Royal Crown Chick Peas : in water</t>
  </si>
  <si>
    <t>Mini : Rosti : Bites</t>
  </si>
  <si>
    <t>1 x 2.27ltr (4pt)</t>
  </si>
  <si>
    <t>Brakes Butternut And Lentil : Wellington</t>
  </si>
  <si>
    <t>10 x 192 g</t>
  </si>
  <si>
    <t>British Meals - Individual (Frozen)</t>
  </si>
  <si>
    <t>Panini : Large</t>
  </si>
  <si>
    <t>Panini &amp;  Foccacia Bread</t>
  </si>
  <si>
    <t>Knorr Cream of Chicken : 100% soup</t>
  </si>
  <si>
    <t>Ready to Use</t>
  </si>
  <si>
    <t>Knorr Soup : Tomato : 100%</t>
  </si>
  <si>
    <t>54 x 1each</t>
  </si>
  <si>
    <t>Large : Oreo : Snack Pack</t>
  </si>
  <si>
    <t>20 x 66 g</t>
  </si>
  <si>
    <t>Sweet Biscuits</t>
  </si>
  <si>
    <t>Pre-Marked : Panini : Bread</t>
  </si>
  <si>
    <t>50 x 1each</t>
  </si>
  <si>
    <t>Pakora : Vegetable</t>
  </si>
  <si>
    <t>1 x 40 x 1 each</t>
  </si>
  <si>
    <t>Indian Buffet (Frozen)</t>
  </si>
  <si>
    <t>Burger Cheese Slices</t>
  </si>
  <si>
    <t>1 x 1.4kg</t>
  </si>
  <si>
    <t>Other (Chilled)</t>
  </si>
  <si>
    <t>Omelette : Mini/Round</t>
  </si>
  <si>
    <t>50 x 50 g</t>
  </si>
  <si>
    <t>Traditional British Buffet (Chilled)</t>
  </si>
  <si>
    <t>LaBo Flatbreads : Garlic Oval</t>
  </si>
  <si>
    <t>Bread (Frozen)</t>
  </si>
  <si>
    <t>Croissant : Chocolate</t>
  </si>
  <si>
    <t>Evaporated Milk</t>
  </si>
  <si>
    <t>1 x 410g</t>
  </si>
  <si>
    <t>Milk Products</t>
  </si>
  <si>
    <t>Bladen Mild Cheddar : Slices, White</t>
  </si>
  <si>
    <t>Mozzarella : Cheese : Vegan</t>
  </si>
  <si>
    <t>4 x 500 g</t>
  </si>
  <si>
    <t>Hollandaise Sauce</t>
  </si>
  <si>
    <t>Other Sauce</t>
  </si>
  <si>
    <t>Cheese, Tomato &amp;amp; Basil : Fully Baked : Info: Pre-Cut, 11, 12 Portions</t>
  </si>
  <si>
    <t>LaBo Banqueting : Roll : Selection</t>
  </si>
  <si>
    <t>3 x 25 x 30 g</t>
  </si>
  <si>
    <t>Lipton Peach</t>
  </si>
  <si>
    <t>Iced Tea</t>
  </si>
  <si>
    <t>Natural Yogurt : Low Fat</t>
  </si>
  <si>
    <t>Brakes Onion Seeds : Black</t>
  </si>
  <si>
    <t>Culinary Nuts &amp; Seeds</t>
  </si>
  <si>
    <t>Brakes Linguine : Linguine</t>
  </si>
  <si>
    <t>Linguine</t>
  </si>
  <si>
    <t>Kerrymaid Kerrymaid Double</t>
  </si>
  <si>
    <t>Carrots : Grated</t>
  </si>
  <si>
    <t>Lw Homestyle Mash Pot Mp1</t>
  </si>
  <si>
    <t>Butter Flapjack</t>
  </si>
  <si>
    <t>MSC Haddock : 170-200g (6-7oz) : Fillet : skinless &amp;amp; boneless</t>
  </si>
  <si>
    <t>Jacket Potato : Baked (approx size 290-340g)</t>
  </si>
  <si>
    <t>1 x 30 x 1 each</t>
  </si>
  <si>
    <t>Courgette</t>
  </si>
  <si>
    <t>Chicken &amp;amp; Mushroom</t>
  </si>
  <si>
    <t>1 x 24 x 142g</t>
  </si>
  <si>
    <t>Pies (Frozen)</t>
  </si>
  <si>
    <t>Dill : (freeze-dried)</t>
  </si>
  <si>
    <t>1 x 80 g</t>
  </si>
  <si>
    <t>Apple : Golden Delicious : Large 70/88</t>
  </si>
  <si>
    <t>Apple</t>
  </si>
  <si>
    <t>Brakes UHT : Cream Aerosol : Sweetened</t>
  </si>
  <si>
    <t>Cream (UHT) (Chilled)</t>
  </si>
  <si>
    <t>Wedge Fries : Southern Fried Batter</t>
  </si>
  <si>
    <t>Carrots : Sliced</t>
  </si>
  <si>
    <t>Pangasius : 170-200g (6-7oz) : Fillet : Skinless: Boneless : IQF</t>
  </si>
  <si>
    <t>Kettle Chips Hand Cooked : Lightly Salted : Premium</t>
  </si>
  <si>
    <t>Napkin : White : 40/2Ply</t>
  </si>
  <si>
    <t>2 x 300 each</t>
  </si>
  <si>
    <t>Curry Powder : Info: standard</t>
  </si>
  <si>
    <t>Curry Powder</t>
  </si>
  <si>
    <t>Tomatoes : Cherry Yellow</t>
  </si>
  <si>
    <t>Sesame Seeds</t>
  </si>
  <si>
    <t>1 x 650g</t>
  </si>
  <si>
    <t>Kerrymaid Cream Single</t>
  </si>
  <si>
    <t>Onions : Diced</t>
  </si>
  <si>
    <t>Brakes Bulgar Wheat : Medium</t>
  </si>
  <si>
    <t>Wheat Grain</t>
  </si>
  <si>
    <t>White Wine : Chardonnay</t>
  </si>
  <si>
    <t>1 x 3ltr</t>
  </si>
  <si>
    <t>Cooking Wine &amp; Other</t>
  </si>
  <si>
    <t>Mini Indian Savoury Selection</t>
  </si>
  <si>
    <t>1 x 60 x 15g</t>
  </si>
  <si>
    <t>Pigs in Blankets : Cooked</t>
  </si>
  <si>
    <t>100 x 14g</t>
  </si>
  <si>
    <t>Sausages (Frozen)</t>
  </si>
  <si>
    <t>Brakes Tortilla Wraps</t>
  </si>
  <si>
    <t>12 x 8 x 1 each</t>
  </si>
  <si>
    <t>Tortillas &amp; Wraps</t>
  </si>
  <si>
    <t>McCain Thick Cut Chips : 9/16 : Dual Store (Best of British)</t>
  </si>
  <si>
    <t>Potatoes : Jacket : Box : (15g)</t>
  </si>
  <si>
    <t>Orange Juice</t>
  </si>
  <si>
    <t>Extra Thick : Mayonnaise</t>
  </si>
  <si>
    <t>Yellow Split Peas</t>
  </si>
  <si>
    <t>Mushrooms : Wild : Mix</t>
  </si>
  <si>
    <t>Mushrooms (Frozen)</t>
  </si>
  <si>
    <t>Applewood : Slices</t>
  </si>
  <si>
    <t>Applewood</t>
  </si>
  <si>
    <t xml:space="preserve">1 x 1.5kg </t>
  </si>
  <si>
    <t>La Boulangerie White Baguettes : 10 : Pre-Sliced</t>
  </si>
  <si>
    <t>Baguette (Frozen)</t>
  </si>
  <si>
    <t>Brakes Sumac</t>
  </si>
  <si>
    <t>All Butter Tartlets : Info: 9.5cm diameter</t>
  </si>
  <si>
    <t>1 x 108 each</t>
  </si>
  <si>
    <t>Sweet Shells &amp; Pastry Cases</t>
  </si>
  <si>
    <t>Vegetarian - Multi Portion (Frozen)</t>
  </si>
  <si>
    <t>La Bo Ciabatta Roll : Twisted</t>
  </si>
  <si>
    <t>30 x 100 g</t>
  </si>
  <si>
    <t>Rolls &amp; Buns</t>
  </si>
  <si>
    <t>Prep Prem Tsted : Sesame Oil</t>
  </si>
  <si>
    <t>Speciality Oil</t>
  </si>
  <si>
    <t>Cod &amp;amp; Salmon : Fishcake</t>
  </si>
  <si>
    <t>48 x 57 g</t>
  </si>
  <si>
    <t>Croissant : Raspberry Filled : Vegan</t>
  </si>
  <si>
    <t>44 x 90 g</t>
  </si>
  <si>
    <t>Oreo : Snack Pack</t>
  </si>
  <si>
    <t>6 x 24 each</t>
  </si>
  <si>
    <t>Choice : Peas</t>
  </si>
  <si>
    <t>Peas (Frozen)</t>
  </si>
  <si>
    <t>Raspberry : Brownie</t>
  </si>
  <si>
    <t>1 x 1.05 kg</t>
  </si>
  <si>
    <t>Brownies &amp; Flapjacks</t>
  </si>
  <si>
    <t>Brakes Choc Fudge Cake : pre-cut : 16 Portion</t>
  </si>
  <si>
    <t>Cakes (Frozen)</t>
  </si>
  <si>
    <t>Balsamic Vinegar</t>
  </si>
  <si>
    <t>12 x 500ml</t>
  </si>
  <si>
    <t>Pear Halves : in light syrup</t>
  </si>
  <si>
    <t>1 x 822g</t>
  </si>
  <si>
    <t>Pears</t>
  </si>
  <si>
    <t>McVities Digestive Biscuits</t>
  </si>
  <si>
    <t>Chapattis</t>
  </si>
  <si>
    <t>96 x 1 each</t>
  </si>
  <si>
    <t>Accompaniments</t>
  </si>
  <si>
    <t>Cadbury Creme Eggs</t>
  </si>
  <si>
    <t>Chocolate - Bitesize</t>
  </si>
  <si>
    <t>LaBo Loaf : Caramalised Onion</t>
  </si>
  <si>
    <t>Knorr Carrot &amp;amp; Coriander : 100% soup</t>
  </si>
  <si>
    <t>LaBo Burger Bun : Seeded : 4.5</t>
  </si>
  <si>
    <t>Mushrooms : Crispy Garlic Coated</t>
  </si>
  <si>
    <t>Coated Vegetables (Frozen)</t>
  </si>
  <si>
    <t>Long Grain Rice</t>
  </si>
  <si>
    <t>4 x 2 kg</t>
  </si>
  <si>
    <t>Semolina</t>
  </si>
  <si>
    <t>Sago, Semolina &amp; Tapioca</t>
  </si>
  <si>
    <t>LaBo Ciabatta Loaf : Fully Baked</t>
  </si>
  <si>
    <t>Knorr Lamb</t>
  </si>
  <si>
    <t>Sweet N Low : Sachets</t>
  </si>
  <si>
    <t>LaBo Baguette : White : 10 : Fully Baked</t>
  </si>
  <si>
    <t>Heinz Tomato Ketchup</t>
  </si>
  <si>
    <t>1 x 4.6 kg</t>
  </si>
  <si>
    <t>Brakes Sticky BBQ Glaze</t>
  </si>
  <si>
    <t>Glazes</t>
  </si>
  <si>
    <t>Lettuce : Lollo Rosso</t>
  </si>
  <si>
    <t>Radnor Hills Still Mineral Water : Plain Cap</t>
  </si>
  <si>
    <t>Water - Still</t>
  </si>
  <si>
    <t>Mince/Fillets (Frozen)</t>
  </si>
  <si>
    <t>Jacksons Bread : White : Sliced : Medium 18+2</t>
  </si>
  <si>
    <t>6 x 800 g</t>
  </si>
  <si>
    <t>Broad Beans</t>
  </si>
  <si>
    <t>CROPs : Tabbouleh</t>
  </si>
  <si>
    <t>Stuffing Mix : Sage &amp;amp; Onion</t>
  </si>
  <si>
    <t>1 x 3.5kg</t>
  </si>
  <si>
    <t>Stuffing &amp; Breadcrumbs</t>
  </si>
  <si>
    <t>Barbeque : Jerk Glaze</t>
  </si>
  <si>
    <t>Marinade</t>
  </si>
  <si>
    <t>Swede</t>
  </si>
  <si>
    <t>Kettle Chips : Crisps : Lightly Salted</t>
  </si>
  <si>
    <t>12 x 150 g</t>
  </si>
  <si>
    <t>Pinguin Broccoli</t>
  </si>
  <si>
    <t>Noëls Bicarbonate of Soda</t>
  </si>
  <si>
    <t>1 x 900g</t>
  </si>
  <si>
    <t>Sundries</t>
  </si>
  <si>
    <t>Tyrells : Crisps : Beef &amp;amp; Ale</t>
  </si>
  <si>
    <t>24 x 40 g</t>
  </si>
  <si>
    <t>Linda McCartney Vegetarian</t>
  </si>
  <si>
    <t>Duni Napkin : White : 40/3Ply</t>
  </si>
  <si>
    <t>Urban Fruit Snack Pack : Strawberry</t>
  </si>
  <si>
    <t>14 x 35 g</t>
  </si>
  <si>
    <t>Healthier Options - Fruit Snacks</t>
  </si>
  <si>
    <t>Brakes Mashed Potato</t>
  </si>
  <si>
    <t>Quiche : Cheese &amp;amp; Onion : Fully Baked : 10</t>
  </si>
  <si>
    <t>Quiche (Chilled)</t>
  </si>
  <si>
    <t>Loaf : White : Sliced : Thick</t>
  </si>
  <si>
    <t>Mini Danish Selection : Fully Baked</t>
  </si>
  <si>
    <t>45 x 40 g</t>
  </si>
  <si>
    <t>Ricotta &amp;amp; Spinach</t>
  </si>
  <si>
    <t>Tortelloni (Frozen)</t>
  </si>
  <si>
    <t>Vegan : Mayonnaise</t>
  </si>
  <si>
    <t>Meatless Farm Chicken Pieces : Fajita</t>
  </si>
  <si>
    <t>Chicken &amp;amp; Mushroom : Slice</t>
  </si>
  <si>
    <t>27 x 1 each</t>
  </si>
  <si>
    <t>Da Vinci Hazelnut</t>
  </si>
  <si>
    <t>Coffee Syrups</t>
  </si>
  <si>
    <t>Giant : Onion Rings : Crunchy Breaded</t>
  </si>
  <si>
    <t>10 x 1kg</t>
  </si>
  <si>
    <t>Lemon Grass</t>
  </si>
  <si>
    <t>Beurre Isigny AOC Butter : Size 10</t>
  </si>
  <si>
    <t>100 x 10 g</t>
  </si>
  <si>
    <t>Ardo Roasting Parsnips : honey glazed</t>
  </si>
  <si>
    <t>Parsnips (Frozen)</t>
  </si>
  <si>
    <t>Mixed Case : Fruit Yogurt</t>
  </si>
  <si>
    <t>1 x 12 x 115 g</t>
  </si>
  <si>
    <t>Yogurt - Mixed  (Chilled)</t>
  </si>
  <si>
    <t>Peppers : Mixed</t>
  </si>
  <si>
    <t>3 x 1 each</t>
  </si>
  <si>
    <t>American Pancakes</t>
  </si>
  <si>
    <t>Phat Chicken, Bacon &amp;amp; Mushroom</t>
  </si>
  <si>
    <t>Mixed Vegetables</t>
  </si>
  <si>
    <t>Baked Beans</t>
  </si>
  <si>
    <t>1 x 2.62kg</t>
  </si>
  <si>
    <t>LaBo Cookies : Triple Belgian Chocolate</t>
  </si>
  <si>
    <t>30 x 76g</t>
  </si>
  <si>
    <t>Cookies &amp; Cookie Dough (Frozen)</t>
  </si>
  <si>
    <t>Lazy Days Rocky Road : Vegan</t>
  </si>
  <si>
    <t>12 x 50 g</t>
  </si>
  <si>
    <t>Muffins, Cake Bars &amp; Slices</t>
  </si>
  <si>
    <t>Flowers : Edible</t>
  </si>
  <si>
    <t>1 x 1 punnet</t>
  </si>
  <si>
    <t>Flavouring</t>
  </si>
  <si>
    <t>Meatless Farm Chicken Pieces</t>
  </si>
  <si>
    <t>Rice Flour</t>
  </si>
  <si>
    <t>Strawberry Jam</t>
  </si>
  <si>
    <t>1 x 2.72 kg</t>
  </si>
  <si>
    <t>Jam</t>
  </si>
  <si>
    <t>Gnocchi</t>
  </si>
  <si>
    <t>Toilet Brush Set : White : Open</t>
  </si>
  <si>
    <t>Toilet Brushes</t>
  </si>
  <si>
    <t>Torpedo Roll : White : 8.5 : Fully Baked</t>
  </si>
  <si>
    <t>1 x 54 x 85g</t>
  </si>
  <si>
    <t>Pollack : 140-170g (5-6oz) : Fillet : Battercrisp</t>
  </si>
  <si>
    <t>Floured : Bap : Sliced : 4 : WW</t>
  </si>
  <si>
    <t>4 x 12 each</t>
  </si>
  <si>
    <t>Vegetable Stewpack</t>
  </si>
  <si>
    <t>Bicarbonate of Soda</t>
  </si>
  <si>
    <t>1 x 1.1kg</t>
  </si>
  <si>
    <t>Cocoa Oat Trek : Flapjack Bar : Coconut</t>
  </si>
  <si>
    <t>16 x 50 g</t>
  </si>
  <si>
    <t>Granulated Sugar</t>
  </si>
  <si>
    <t>Heinz Firecracker</t>
  </si>
  <si>
    <t>1 x 875 ml</t>
  </si>
  <si>
    <t>Lazy Days Orange Tiffin Slice : Vegan</t>
  </si>
  <si>
    <t>Cornish Yarg : Premiere</t>
  </si>
  <si>
    <t>Blackberries</t>
  </si>
  <si>
    <t>Frozen Fruit</t>
  </si>
  <si>
    <t>Bucket &amp;amp; Wringer : Red : 12ltr</t>
  </si>
  <si>
    <t>Buckets &amp; Wringers</t>
  </si>
  <si>
    <t>Phat Cauliflower &amp;amp; Spinach Balti : Spicy</t>
  </si>
  <si>
    <t>12 x 270 g</t>
  </si>
  <si>
    <t>Tortilla : Flour : 6</t>
  </si>
  <si>
    <t>1 x 12 x 12 x 28g</t>
  </si>
  <si>
    <t>Plantation Vegan Cheese : Grated</t>
  </si>
  <si>
    <t>Fruits of the Forest</t>
  </si>
  <si>
    <t>Country Mixed Vegetables</t>
  </si>
  <si>
    <t>Quiche : Roast Mushroom : Fully Baked : 10</t>
  </si>
  <si>
    <t>Mushrooms : Sliced</t>
  </si>
  <si>
    <t>Edamame Beans : Pinguin Edamme Beans</t>
  </si>
  <si>
    <t>Heinz Smokey Baconnaise : Sauce</t>
  </si>
  <si>
    <t>6 x 875 ml</t>
  </si>
  <si>
    <t>Heinz Korean BBQ : Sauce</t>
  </si>
  <si>
    <t>Hash Browns : Bars</t>
  </si>
  <si>
    <t>Phat Sweet Potato, Spinach &amp;amp; Goats Cheese</t>
  </si>
  <si>
    <t>Pies (Chilled)</t>
  </si>
  <si>
    <t>Heinz Tomato Ketchup : squeezy</t>
  </si>
  <si>
    <t>10 x 342g</t>
  </si>
  <si>
    <t>Pinguin Stir Fry : Oriental</t>
  </si>
  <si>
    <t>Stirfry Mix</t>
  </si>
  <si>
    <t>Tartare Sauce</t>
  </si>
  <si>
    <t>Proper Cornish Vegan Pasty</t>
  </si>
  <si>
    <t>Pasties (Frozen)</t>
  </si>
  <si>
    <t>Mushrooms : Flat : Large : 100/135mm</t>
  </si>
  <si>
    <t>1 x 1.8 kg</t>
  </si>
  <si>
    <t>Mushrooms</t>
  </si>
  <si>
    <t>Doughnut : Double Chocolate</t>
  </si>
  <si>
    <t>40 x 76g</t>
  </si>
  <si>
    <t>Doughnuts (Frozen)</t>
  </si>
  <si>
    <t>Foccacia : Sandwich Rolls</t>
  </si>
  <si>
    <t>12 x 4 x 1each</t>
  </si>
  <si>
    <t>Beef - Multi Portion (Frozen)</t>
  </si>
  <si>
    <t>Meatballs : in Tomato Sauce</t>
  </si>
  <si>
    <t>Pork - Multi Portion (Frozen)</t>
  </si>
  <si>
    <t>Balsamic Glaze</t>
  </si>
  <si>
    <t>1 x 400 ml</t>
  </si>
  <si>
    <t>Rapeseed Oil : Lemon Infused : Cold Pressed</t>
  </si>
  <si>
    <t>3 x 250 ml</t>
  </si>
  <si>
    <t>Rapeseed Oil</t>
  </si>
  <si>
    <t>Greek Feta</t>
  </si>
  <si>
    <t>Continental (Chilled)</t>
  </si>
  <si>
    <t>Giant : Onion Rings : whole Battered</t>
  </si>
  <si>
    <t>Vegetable Quiche : Fully Baked : 12 Portions : Roast Mediterranean</t>
  </si>
  <si>
    <t>Broccoli &amp;amp; Cheese Bake</t>
  </si>
  <si>
    <t>Apple Juice : Resealable Lid</t>
  </si>
  <si>
    <t>Belvita Honey &amp;amp; Nuts : Breakfast Biscuits</t>
  </si>
  <si>
    <t>20 x 50g</t>
  </si>
  <si>
    <t>Other</t>
  </si>
  <si>
    <t>Brakes Chocolate &amp;amp; Orange : Dessert : 14 Portion : Gluten Free</t>
  </si>
  <si>
    <t>Onions : Large</t>
  </si>
  <si>
    <t>Croissant Almond</t>
  </si>
  <si>
    <t>Patisserie Frozen</t>
  </si>
  <si>
    <t>La Boulangerie Scones : Plain : Fully Baked</t>
  </si>
  <si>
    <t>Bridor Cranberry Twist</t>
  </si>
  <si>
    <t>70 x 90 g</t>
  </si>
  <si>
    <t>Bread</t>
  </si>
  <si>
    <t>Bridor Premium : Butter Croissant : ready to bake : with Charentes Butter</t>
  </si>
  <si>
    <t>60 x 1 each</t>
  </si>
  <si>
    <t>Day Of Week Label : Friday : 25 x 25mm</t>
  </si>
  <si>
    <t>Food Labelling</t>
  </si>
  <si>
    <t>Day Of Week Label : Monday : 25 x 25mm</t>
  </si>
  <si>
    <t>Day Of Week Label : Wednesday : 25 x 25mm</t>
  </si>
  <si>
    <t>Day Of Week Label : Thursday : 25 x 25mm</t>
  </si>
  <si>
    <t>Day Of Week Label : Tuesday : 25 x 25mm</t>
  </si>
  <si>
    <t>Potatoes : Peeled Whole</t>
  </si>
  <si>
    <t>Lamb Weston : Seasoned Crispy Cubes</t>
  </si>
  <si>
    <t>Ice Cream Tubs : Vanilla : Info: insulated</t>
  </si>
  <si>
    <t>Individual Ice Cream/Lollies</t>
  </si>
  <si>
    <t>Clear Tumbler : 12oz : PET</t>
  </si>
  <si>
    <t>Cold Cups</t>
  </si>
  <si>
    <t>Tumbler Lid : 12oz : Domed with Hole</t>
  </si>
  <si>
    <t>Urban Fruit Snack Pack : Pineapple</t>
  </si>
  <si>
    <t>Parchment Roll : Baking : 45cm x 75m</t>
  </si>
  <si>
    <t>Knorr Garlic Puree</t>
  </si>
  <si>
    <t>Herb Paste &amp; Puree</t>
  </si>
  <si>
    <t>Da Vinci Vanilla Syrup : Sugar Free</t>
  </si>
  <si>
    <t>Syrup</t>
  </si>
  <si>
    <t>Davinci Hazelnut : Sugar free</t>
  </si>
  <si>
    <t>Redcurrant Jelly</t>
  </si>
  <si>
    <t>1 x 2.72kg</t>
  </si>
  <si>
    <t>LoSalt Salt : Sachets</t>
  </si>
  <si>
    <t>Mushroom - Shitake</t>
  </si>
  <si>
    <t>Brakes Natural Yogurt : Organic</t>
  </si>
  <si>
    <t>Brake Conchiglie : shells</t>
  </si>
  <si>
    <t>Conchiglie</t>
  </si>
  <si>
    <t>Kara Bap : Floured : 5</t>
  </si>
  <si>
    <t>Hudson's Tomato Ketchup</t>
  </si>
  <si>
    <t>Kinder Bueno</t>
  </si>
  <si>
    <t>Hudson's Hot Chilli Sauce</t>
  </si>
  <si>
    <t>Pitta : Sour Dough &amp;amp; Ancient Grain</t>
  </si>
  <si>
    <t>4 x 12 x 260 g</t>
  </si>
  <si>
    <t>Caramel Shortbread : Vegan &amp;amp; Gluten Free</t>
  </si>
  <si>
    <t>18 x 50 g</t>
  </si>
  <si>
    <t>Quiche Cases : Feuilletee : 11cm</t>
  </si>
  <si>
    <t>42 x 1 each</t>
  </si>
  <si>
    <t>Pastry Cases/Shells</t>
  </si>
  <si>
    <t>Perfectly Bakes : Bread Banana</t>
  </si>
  <si>
    <t>1 x 1.15 kg</t>
  </si>
  <si>
    <t>Daloon Mini Vegetable Spring Roll</t>
  </si>
  <si>
    <t>1 x 90 x 20g</t>
  </si>
  <si>
    <t>Chinese Buffet (Frozen)</t>
  </si>
  <si>
    <t>Catering : Tuna Flakes : in brine</t>
  </si>
  <si>
    <t>1 x 1.88 kg</t>
  </si>
  <si>
    <t>Sausage : Pork : Cooked : Cocktail</t>
  </si>
  <si>
    <t>128 x 1 each</t>
  </si>
  <si>
    <t>Pollock : 140-170g (5-6oz) : Fillet : Alaskan : IQF : MSC</t>
  </si>
  <si>
    <t>1 x 25 x 1each</t>
  </si>
  <si>
    <t>Ardo : Quinoa</t>
  </si>
  <si>
    <t>Easy Peeler : Citrus</t>
  </si>
  <si>
    <t>16 x 1 each</t>
  </si>
  <si>
    <t>All Other</t>
  </si>
  <si>
    <t>Madras Curry Powder</t>
  </si>
  <si>
    <t>1x12x275ml</t>
  </si>
  <si>
    <t>Ubley Natural Yogurt</t>
  </si>
  <si>
    <t>Puff Pastry : Info: 12.7cm square  x  2.5mm thick each, Squares</t>
  </si>
  <si>
    <t>1 x 96 x 55g</t>
  </si>
  <si>
    <t>Raw Pastry (Frozen)</t>
  </si>
  <si>
    <t>Mini Chocolate Cups : Info: Italian Selection</t>
  </si>
  <si>
    <t>1 x 36 x 1 each</t>
  </si>
  <si>
    <t>Mini Buffet Selection (Frozen)</t>
  </si>
  <si>
    <t>Judes : Blood Orange Sorbet</t>
  </si>
  <si>
    <t>Fentimans Victorian Lemonade : NRB</t>
  </si>
  <si>
    <t>Garlic &amp;amp; Parsley Slices</t>
  </si>
  <si>
    <t>Brakes Chicken Wings : Butter Milk</t>
  </si>
  <si>
    <t>1 x 2.27 kg</t>
  </si>
  <si>
    <t>Chicken Bites (Frozen)</t>
  </si>
  <si>
    <t>Heinz Tomato Ketchup : Portions : sachet</t>
  </si>
  <si>
    <t>Kara Brioche : Buns : 5</t>
  </si>
  <si>
    <t>9 x 6 each</t>
  </si>
  <si>
    <t>Da Vinci : Caramel Sauce</t>
  </si>
  <si>
    <t>Strathmore Mineral Water : PET</t>
  </si>
  <si>
    <t>1 x 24 x 500ml</t>
  </si>
  <si>
    <t>Brakes Nacho Cheese Sauce</t>
  </si>
  <si>
    <t>Ready To Use Sauce (Frozen)</t>
  </si>
  <si>
    <t>Cranberry Sauce</t>
  </si>
  <si>
    <t>La Boulangerie Baguette : Sourdough : 10 : Part Baked</t>
  </si>
  <si>
    <t>45 x 140 g</t>
  </si>
  <si>
    <t>M&amp;J Breaded Cod Fillets : 170-200g : skin-on, boneless</t>
  </si>
  <si>
    <t>30 x aw185 g</t>
  </si>
  <si>
    <t>Alaskan Pollock : 200 - 230g : Fillet : MSC</t>
  </si>
  <si>
    <t>Chocolate Sauce</t>
  </si>
  <si>
    <t>1 x 1ltr</t>
  </si>
  <si>
    <t>Dessert Sauce</t>
  </si>
  <si>
    <t>Major Vegetable : Stock Base</t>
  </si>
  <si>
    <t>Stock Mixes</t>
  </si>
  <si>
    <t>Potatoes : Maris Piper</t>
  </si>
  <si>
    <t>Aubergines</t>
  </si>
  <si>
    <t>Moving Mountains Frankfurter</t>
  </si>
  <si>
    <t>4 x 5 x 155 g</t>
  </si>
  <si>
    <t>Penny Loaves Mix Box</t>
  </si>
  <si>
    <t>3 x 24 x 1 each</t>
  </si>
  <si>
    <t>1 x 1.1 ltr</t>
  </si>
  <si>
    <t>Apricot Jam</t>
  </si>
  <si>
    <t>Bramley : Apple Sauce</t>
  </si>
  <si>
    <t>Mushrooms : Button</t>
  </si>
  <si>
    <t>Orange : Medium : Pack</t>
  </si>
  <si>
    <t>Roasting Parsnips : Quarter Cut, Pre-Fried</t>
  </si>
  <si>
    <t>20 x 238 g</t>
  </si>
  <si>
    <t>Traditional : Cornish Pasty : Uncooked</t>
  </si>
  <si>
    <t>30 x 218 g</t>
  </si>
  <si>
    <t>Onion Rings : Battered</t>
  </si>
  <si>
    <t>Cod : 140-170g (5-6oz) : Fillet : Breaded</t>
  </si>
  <si>
    <t>Urban Fruit Snack Pack : Mango</t>
  </si>
  <si>
    <t>Peppers : Red</t>
  </si>
  <si>
    <t>Orange : Small</t>
  </si>
  <si>
    <t>Cabbage : Savoy : (Aw 750g)</t>
  </si>
  <si>
    <t xml:space="preserve">1 x 1 each </t>
  </si>
  <si>
    <t>Bridor Crown : Orange &amp; Hazelnuts : Vegan : Ready to Bake</t>
  </si>
  <si>
    <t>Da Vinci Vanilla Syrup</t>
  </si>
  <si>
    <t>Brandy : Sauce</t>
  </si>
  <si>
    <t>Brakes Onion Rings : Whole : Battered</t>
  </si>
  <si>
    <t>10 x 500g</t>
  </si>
  <si>
    <t>Quiche Cases : 8.5cm</t>
  </si>
  <si>
    <t>1 x 72each</t>
  </si>
  <si>
    <t>Extra Virgin Olive Oil</t>
  </si>
  <si>
    <t>Olive Oil</t>
  </si>
  <si>
    <t>Cous Cous : Mediterranean Style</t>
  </si>
  <si>
    <t>Cous Cous</t>
  </si>
  <si>
    <t>Light Mayonnaise : 50% less fat</t>
  </si>
  <si>
    <t>Spring Onion</t>
  </si>
  <si>
    <t>Vegetarian : Unbaked : Info: 10cm</t>
  </si>
  <si>
    <t>Sausage Rolls (Frozen)</t>
  </si>
  <si>
    <t>12 x 342g</t>
  </si>
  <si>
    <t>Hudson's Real : Mayonnaise</t>
  </si>
  <si>
    <t>Chicken Tikka Slice : Unbaked</t>
  </si>
  <si>
    <t>1 x 40 x 130g</t>
  </si>
  <si>
    <t>Savoury Slices (Frozen)</t>
  </si>
  <si>
    <t>Sausage Roll : Unbaked : Jumbo, 6/15cm</t>
  </si>
  <si>
    <t>Lamb Weston Homestyle : Fries : Skin On</t>
  </si>
  <si>
    <t>Pork : Unbaked : Info: 4/10cm</t>
  </si>
  <si>
    <t>Truffle Selection</t>
  </si>
  <si>
    <t>77 x 1 each</t>
  </si>
  <si>
    <t>After Dinner Mints/Petit Fours</t>
  </si>
  <si>
    <t>Meatless Farm Plant Meatballs : 7g</t>
  </si>
  <si>
    <t>Brakes Waffle Mix</t>
  </si>
  <si>
    <t>Mixes - Sweet</t>
  </si>
  <si>
    <t>Brakes Chicken Fillet : Breaded</t>
  </si>
  <si>
    <t>1 x 2.15 kg</t>
  </si>
  <si>
    <t>Prepared Meat (Frozen)</t>
  </si>
  <si>
    <t>British Cooked : Diced Beef : RT</t>
  </si>
  <si>
    <t>2 x 1.5 kg</t>
  </si>
  <si>
    <t>Beef (Frozen)</t>
  </si>
  <si>
    <t>Long Grain</t>
  </si>
  <si>
    <t>Sundried Tomatoes : in oil</t>
  </si>
  <si>
    <t>Sundried Tomatoes</t>
  </si>
  <si>
    <t>Haddock : 170-200g (6-7oz) : Fillets : skinless &amp;amp; boneless</t>
  </si>
  <si>
    <t>1 x 20 x 1 each</t>
  </si>
  <si>
    <t>Cajun : Seasoning</t>
  </si>
  <si>
    <t>1 x 650 g</t>
  </si>
  <si>
    <t>Seasoning</t>
  </si>
  <si>
    <t>Orange : Large</t>
  </si>
  <si>
    <t>Bottlegreen Cox's Apple Presse</t>
  </si>
  <si>
    <t>Fruit Drinks</t>
  </si>
  <si>
    <t>Proper Cornish Sausage Roll : Vegan : 6''</t>
  </si>
  <si>
    <t>Cling Film : 300m x 30cm</t>
  </si>
  <si>
    <t>Clingfilm</t>
  </si>
  <si>
    <t>Meatless Farm Meat Free Chilli</t>
  </si>
  <si>
    <t>Sweet &amp;amp; Sour : Sauce</t>
  </si>
  <si>
    <t>Anchor Butter : Free Range</t>
  </si>
  <si>
    <t>LaBo Boule : Turmeric &amp;amp; Poppyseed</t>
  </si>
  <si>
    <t>4 x 460 g</t>
  </si>
  <si>
    <t>Red Wine : Cabernet Sauvignon</t>
  </si>
  <si>
    <t>4 x 3 ltr</t>
  </si>
  <si>
    <t>Knorr Minestrone : Info: 100% soup</t>
  </si>
  <si>
    <t>Knorr Red Pepper &amp;amp; Tomato : Info: 100% soup</t>
  </si>
  <si>
    <t>Cheese &amp;amp; Onion Slice : Unbaked</t>
  </si>
  <si>
    <t>Ground : White Pepper</t>
  </si>
  <si>
    <t>1 x 600 g</t>
  </si>
  <si>
    <t>Beetroot : whole</t>
  </si>
  <si>
    <t>Pickles</t>
  </si>
  <si>
    <t>12 x 115 g</t>
  </si>
  <si>
    <t>Haribo Kiddies : Super Mix</t>
  </si>
  <si>
    <t>Sweets</t>
  </si>
  <si>
    <t>Haribo Star Mix</t>
  </si>
  <si>
    <t>100 x 25 g</t>
  </si>
  <si>
    <t>Love Smoothies Big 5 Frozen Fruit</t>
  </si>
  <si>
    <t>Puff Pastry : Info: 58cm x 38cm x 2.5mm thick - Sheets</t>
  </si>
  <si>
    <t>1 x 16 x 625g</t>
  </si>
  <si>
    <t>Love Smoothies Blueberry Thrill</t>
  </si>
  <si>
    <t>Haribo Tangfastics : Mini Bags</t>
  </si>
  <si>
    <t>Heartbeet</t>
  </si>
  <si>
    <t>Samosa : Vegetable</t>
  </si>
  <si>
    <t>1 x 40 x 70g</t>
  </si>
  <si>
    <t>Potatoes : Mids : Washed : Baby</t>
  </si>
  <si>
    <t>Love Smoothie : Mixed Fruit Case</t>
  </si>
  <si>
    <t>Brakes Greek Style : Yoghurt</t>
  </si>
  <si>
    <t>Propercorn Popcorn : Salted Caramel</t>
  </si>
  <si>
    <t>8 x 90 g</t>
  </si>
  <si>
    <t>Snacks</t>
  </si>
  <si>
    <t>Belvita Strawberry Yogurt Duo</t>
  </si>
  <si>
    <t>1 x 18 each</t>
  </si>
  <si>
    <t>Sea Salt : Fine</t>
  </si>
  <si>
    <t>Pizza Base : 10 : Stone Baked : with Tomato Sauce</t>
  </si>
  <si>
    <t>Brakes GRANOLA (CASE)</t>
  </si>
  <si>
    <t>Muesli</t>
  </si>
  <si>
    <t>Wings of Fire : Info: 75-108</t>
  </si>
  <si>
    <t>Hudson's : Garlic Mayonnaise</t>
  </si>
  <si>
    <t>McCain Beefeater Chips : Dual Store (Best of British)</t>
  </si>
  <si>
    <t>El Paso Nacho Chips</t>
  </si>
  <si>
    <t>Quorn® Mince</t>
  </si>
  <si>
    <t>Kettle Chips Sweet Chilli</t>
  </si>
  <si>
    <t>Kettle Chips Hand Cooked : Sea Salt &amp;amp; Balsamic Vinegar : Premium</t>
  </si>
  <si>
    <t>Italian Chocolate Fondant</t>
  </si>
  <si>
    <t>Bavarois &amp; Tortes (Frozen)</t>
  </si>
  <si>
    <t>Millac Cream Single : Gold</t>
  </si>
  <si>
    <t>Colman's Dijon Mustard</t>
  </si>
  <si>
    <t>1 x 2.25 ltr</t>
  </si>
  <si>
    <t>Mustard</t>
  </si>
  <si>
    <t>Napkin : White : 33/2Ply</t>
  </si>
  <si>
    <t>Bottlegreen Elderflower : NRB</t>
  </si>
  <si>
    <t>Squash &amp; Cordial</t>
  </si>
  <si>
    <t>Caster Sugar</t>
  </si>
  <si>
    <t>LaBo Bread Farmhouse : White : Sliced : Gluten Free</t>
  </si>
  <si>
    <t>Costa Sea Salt : Coarse</t>
  </si>
  <si>
    <t>Brillo Oven &amp;amp; Grill Cleaner : Spray</t>
  </si>
  <si>
    <t>Cleaners &amp; Degreasers</t>
  </si>
  <si>
    <t>Croissant : fully baked</t>
  </si>
  <si>
    <t>60 x 34g</t>
  </si>
  <si>
    <t>Kentucky : Bucket &amp;amp; Wringer : Red</t>
  </si>
  <si>
    <t>Brakes Pizza Base : 12 : Sourdough</t>
  </si>
  <si>
    <t>18 x 290 g</t>
  </si>
  <si>
    <t>Squeezy : Honey</t>
  </si>
  <si>
    <t>1 x 680 g</t>
  </si>
  <si>
    <t>Honey</t>
  </si>
  <si>
    <t>Tunnocks Teacakes</t>
  </si>
  <si>
    <t>Biscuit Bars</t>
  </si>
  <si>
    <t>Suma Star : Washing Up Liquid : D1</t>
  </si>
  <si>
    <t>2 x 5 ltr</t>
  </si>
  <si>
    <t>Lamb Weston Stealth Chips : Skin on 11 x 11</t>
  </si>
  <si>
    <t>Kara Brioche Bun : Sliced : 4.5</t>
  </si>
  <si>
    <t>6 x 8 x 1 each</t>
  </si>
  <si>
    <t>McVitie's Jaffa Cakes Bars</t>
  </si>
  <si>
    <t>LaBo Cookie Pucks : Double Belgian Chocolate Chunk</t>
  </si>
  <si>
    <t>1 x 90 x 1 each</t>
  </si>
  <si>
    <t>Tunnocks Caramel Wafers</t>
  </si>
  <si>
    <t>48 x 1each</t>
  </si>
  <si>
    <t>Flipz Pretzels : Milk Chocolate Coated</t>
  </si>
  <si>
    <t>20 x 37 g</t>
  </si>
  <si>
    <t>Millac Whipping Cream</t>
  </si>
  <si>
    <t>Set Sour Cream</t>
  </si>
  <si>
    <t>Chilled - Other</t>
  </si>
  <si>
    <t>Brakes Washing Up Liquid : Hygenic</t>
  </si>
  <si>
    <t>Penne Rigate</t>
  </si>
  <si>
    <t>Other (Frozen)</t>
  </si>
  <si>
    <t>Brakes Arborio Risotto Rice</t>
  </si>
  <si>
    <t>Arborio</t>
  </si>
  <si>
    <t>Tunnocks Caramel Logs</t>
  </si>
  <si>
    <t>1 x 48 x 32 g</t>
  </si>
  <si>
    <t>Tomato Paste : Italian</t>
  </si>
  <si>
    <t>Tomato Puree</t>
  </si>
  <si>
    <t>Pure : Clear Honey</t>
  </si>
  <si>
    <t>6 x 454 g</t>
  </si>
  <si>
    <t>6 x 2.55kg</t>
  </si>
  <si>
    <t>Viva UHT : Milk Whole</t>
  </si>
  <si>
    <t>Flora Sunflower Spread : Portion</t>
  </si>
  <si>
    <t>2 x 100 x 10g</t>
  </si>
  <si>
    <t>Spread / Margarine (Chilled)</t>
  </si>
  <si>
    <t>Sunpat Peanut Butter : Smooth</t>
  </si>
  <si>
    <t>Spread</t>
  </si>
  <si>
    <t>LaBo Danish Assortment : Mini Fruit</t>
  </si>
  <si>
    <t>5 x 24 each</t>
  </si>
  <si>
    <t>Brakes Poppy Seeds</t>
  </si>
  <si>
    <t>Julienne Fries : Surecrisp™ : Skin On</t>
  </si>
  <si>
    <t>Feta DOP : Cubes : In Brine : 15mm</t>
  </si>
  <si>
    <t>Brakes Korma Paste</t>
  </si>
  <si>
    <t>1 x 1.195 kg</t>
  </si>
  <si>
    <t>Halloumi</t>
  </si>
  <si>
    <t>6 x 750 g</t>
  </si>
  <si>
    <t>Brakes Stuffing Balls : Pork, Sage &amp;amp; Onion : Raw Gluten Free</t>
  </si>
  <si>
    <t>LaBo Oxford : Oval : Sourdough</t>
  </si>
  <si>
    <t>12 x 400g</t>
  </si>
  <si>
    <t>Brakes Jaffa Cake : Vegan : 14 Portion</t>
  </si>
  <si>
    <t>Panna Cotta Base Mix</t>
  </si>
  <si>
    <t>Trifles, Mousses &amp; Mixes</t>
  </si>
  <si>
    <t>Ground : Black Pepper</t>
  </si>
  <si>
    <t>Garlic &amp;amp; Herb : Oven Baked</t>
  </si>
  <si>
    <t>Croutons</t>
  </si>
  <si>
    <t>PIDY Neutral Gf Tart : 8.5cm</t>
  </si>
  <si>
    <t>Raspberry Sorbet</t>
  </si>
  <si>
    <t>Sorbet</t>
  </si>
  <si>
    <t>Bottlegreen Pomegranate &amp;amp; Elderflower</t>
  </si>
  <si>
    <t>Big Al's Chicken Wings : Mesquit Cooked</t>
  </si>
  <si>
    <t>Judes : Pistachio : Dairy Ice Cream</t>
  </si>
  <si>
    <t>Garlic &amp;amp; Parsley Slices : part baked</t>
  </si>
  <si>
    <t>1 x 85 x 24g</t>
  </si>
  <si>
    <t>Quorn Vegan Nuggets</t>
  </si>
  <si>
    <t>Carters Lemonade</t>
  </si>
  <si>
    <t>8 x 2 ltr</t>
  </si>
  <si>
    <t>Heinz Mustard : Portions : jar</t>
  </si>
  <si>
    <t>1 x 80 x 39g</t>
  </si>
  <si>
    <t>Tuna Mayonnaise : TEMP</t>
  </si>
  <si>
    <t>Pudding Rice</t>
  </si>
  <si>
    <t>Short Grain</t>
  </si>
  <si>
    <t>Essential Cuisine Jus : Veal</t>
  </si>
  <si>
    <t>2 x 1kg</t>
  </si>
  <si>
    <t>Jus &amp; Stock</t>
  </si>
  <si>
    <t>Chilli Con Carne Sauce</t>
  </si>
  <si>
    <t>Tex Mex, Caribbean Sauce &amp; Seasoning</t>
  </si>
  <si>
    <t>Daloon Spring Rolls</t>
  </si>
  <si>
    <t>1 x 40 x 90g</t>
  </si>
  <si>
    <t>Almonds : Flaked</t>
  </si>
  <si>
    <t>Cumberland Sausage : Plant-Based</t>
  </si>
  <si>
    <t>30 x 50 g</t>
  </si>
  <si>
    <t>Johnsons Apple Juice</t>
  </si>
  <si>
    <t>Custard : Powder</t>
  </si>
  <si>
    <t>White Rabbit Pizza Base : 10 : Gluten Free</t>
  </si>
  <si>
    <t>Gosh Falafel Bites : Beetroot</t>
  </si>
  <si>
    <t>2 x 700 g</t>
  </si>
  <si>
    <t>Other Ethnic Bites (Frozen)</t>
  </si>
  <si>
    <t>Gosh Falafel Bites : Sweet Potato</t>
  </si>
  <si>
    <t>Ready to eat / All other</t>
  </si>
  <si>
    <t>INNOVATE Mac &amp;amp; Cheese Bites</t>
  </si>
  <si>
    <t>Cheesy Bites (Frozen)</t>
  </si>
  <si>
    <t>Cold : Portion Pot : 4oz : Plastic</t>
  </si>
  <si>
    <t>Dip / Portion Pots</t>
  </si>
  <si>
    <t>Flat Lid : 12/16/32oz : 155mm</t>
  </si>
  <si>
    <t>1 x 500 each</t>
  </si>
  <si>
    <t>Spring Onion : Bunch</t>
  </si>
  <si>
    <t>Vegware Lid : Clear Pot : 2-3oz</t>
  </si>
  <si>
    <t>2000 x 85 g</t>
  </si>
  <si>
    <t>Other Containers</t>
  </si>
  <si>
    <t>Innovate : Jalapeno Peppers : Tortilla</t>
  </si>
  <si>
    <t>Tex Mex (Frozen)</t>
  </si>
  <si>
    <t>AJINOMOTO Vegetable Gyoza</t>
  </si>
  <si>
    <t>30 x 20 g</t>
  </si>
  <si>
    <t>Vegetable Bites (Frozen)</t>
  </si>
  <si>
    <t>Chicken Gyoza</t>
  </si>
  <si>
    <t>AJINOMOTO Duck Gyoza</t>
  </si>
  <si>
    <t>Hamburger Relish</t>
  </si>
  <si>
    <t>1 x 2.45 kg</t>
  </si>
  <si>
    <t>Relish</t>
  </si>
  <si>
    <t>Rowan Glen Strawberry : Smoothy Rich And Creamy</t>
  </si>
  <si>
    <t>Double Chocolate : Injected : Vegan</t>
  </si>
  <si>
    <t>Muffins (Frozen)</t>
  </si>
  <si>
    <t>Everyday Favorites Tomato Ketchup</t>
  </si>
  <si>
    <t>Rowan Glen Yogurt : Assorted Yoghurts : Rich &amp; Creamy</t>
  </si>
  <si>
    <t>LaBo FB : Brioche Bun : Sliced : Glazed</t>
  </si>
  <si>
    <t>48 x 40 g</t>
  </si>
  <si>
    <t>Brakes Black Bean Sauce</t>
  </si>
  <si>
    <t>1 x 2.25ltr</t>
  </si>
  <si>
    <t>Broccoli : Tenderstem</t>
  </si>
  <si>
    <t>Broccoli</t>
  </si>
  <si>
    <t>Paneer</t>
  </si>
  <si>
    <t>1 x 900 g</t>
  </si>
  <si>
    <t>Vegetarian Kiev : Creamy</t>
  </si>
  <si>
    <t>Salad Cheese</t>
  </si>
  <si>
    <t>1 x 400g</t>
  </si>
  <si>
    <t>Pineapple : Medium : Fairtrade</t>
  </si>
  <si>
    <t>Pineapple</t>
  </si>
  <si>
    <t>Black Forest : 18 Portion : (pre-cut)</t>
  </si>
  <si>
    <t>Gateaux (Frozen)</t>
  </si>
  <si>
    <t>Spinach : Whole Leaf</t>
  </si>
  <si>
    <t>Big Brake : Lemon Drizzle : Cake : 12 Portion</t>
  </si>
  <si>
    <t>Cakes</t>
  </si>
  <si>
    <t>Quorn® : Southern Fried Escalope : Spicy</t>
  </si>
  <si>
    <t>Brake Big : Victoria Sponge : 12 Portion</t>
  </si>
  <si>
    <t>French Fries : Thick Cut,  9/16, Value</t>
  </si>
  <si>
    <t>Great British : Beef Meatballs</t>
  </si>
  <si>
    <t>150 x 20 g</t>
  </si>
  <si>
    <t>Vanilla New York Style : Info: approx 12 portions</t>
  </si>
  <si>
    <t>Lemon Drizzle : 24 Portion</t>
  </si>
  <si>
    <t>Victoria Sponge : Vegan : Mini</t>
  </si>
  <si>
    <t>18 x 70 g</t>
  </si>
  <si>
    <t>The Meatless Farm Sausage : Meat Free</t>
  </si>
  <si>
    <t>Chocolate Fudge : 18 Portion : (whole, value)</t>
  </si>
  <si>
    <t>Quorn® Dippers</t>
  </si>
  <si>
    <t>1 x 95 x 21 g</t>
  </si>
  <si>
    <t>1 x 72 each</t>
  </si>
  <si>
    <t>Brakes Burger Relish</t>
  </si>
  <si>
    <t>1 x 1.25 kg</t>
  </si>
  <si>
    <t>Chocolate Fudge : 16 Portion : (pre-cut)</t>
  </si>
  <si>
    <t>Rational Cleaning Tablets</t>
  </si>
  <si>
    <t>1 x 100 x 1 each</t>
  </si>
  <si>
    <t>Burrata</t>
  </si>
  <si>
    <t>LaBo Cookie Pucks : Oat Raisin Lemon</t>
  </si>
  <si>
    <t>Coke : Zero : Post Mix</t>
  </si>
  <si>
    <t>Oh So Scrummy Giant Cookies</t>
  </si>
  <si>
    <t>18 x 55 g</t>
  </si>
  <si>
    <t>Hudson's Burger Sauce</t>
  </si>
  <si>
    <t>Brake Spiced Butternut Quinoa : Burger</t>
  </si>
  <si>
    <t>Heinz Mayonnaise : Squeezy</t>
  </si>
  <si>
    <t>La Bou : Burger Bun : Glazed</t>
  </si>
  <si>
    <t>Apple : Braeburn : Premium</t>
  </si>
  <si>
    <t>1 x 12.5 kg</t>
  </si>
  <si>
    <t>La Boulangerie Sourdough Tin : Traditional : Extra Thick Sliced</t>
  </si>
  <si>
    <t>Pork : Cocktail Sausages : 32's</t>
  </si>
  <si>
    <t>Traditional British Buffet (Frozen)</t>
  </si>
  <si>
    <t>Mascarpone</t>
  </si>
  <si>
    <t>Jacob's Biscuits for Cheese</t>
  </si>
  <si>
    <t>Brakes : Polenta : Cornmeal</t>
  </si>
  <si>
    <t>Shield Medium : Vinyl Gloves : Blue</t>
  </si>
  <si>
    <t>Gloves &amp; Aprons</t>
  </si>
  <si>
    <t>Divine White Chocolate</t>
  </si>
  <si>
    <t>30 x 35 g</t>
  </si>
  <si>
    <t>Brakes Barbeque Ribs : Individual</t>
  </si>
  <si>
    <t>Pork (Chilled)</t>
  </si>
  <si>
    <t>Brakes : Pigs in Blankets : Raw : Gluten Free</t>
  </si>
  <si>
    <t>100 x 42 g</t>
  </si>
  <si>
    <t>Sausages (Chilled)</t>
  </si>
  <si>
    <t>Brakes Lime Juice</t>
  </si>
  <si>
    <t>12 x 280 ml</t>
  </si>
  <si>
    <t>Citrus Juice</t>
  </si>
  <si>
    <t>Brakes Birchstead BeefBurger</t>
  </si>
  <si>
    <t>36 x 170 g</t>
  </si>
  <si>
    <t>Ribs : Full Rack : BBQ - Cooked</t>
  </si>
  <si>
    <t>Pork (Frozen)</t>
  </si>
  <si>
    <t>Garlic Infused : Rapeseed Oil : Cold Pressed</t>
  </si>
  <si>
    <t>Clear Blossom Honey : Portion</t>
  </si>
  <si>
    <t>1 x 100 x 20g</t>
  </si>
  <si>
    <t>Sausage : Pork : 8's</t>
  </si>
  <si>
    <t>English Muffin</t>
  </si>
  <si>
    <t>1 x 48 x 1each</t>
  </si>
  <si>
    <t>Cirio Tomato Puree</t>
  </si>
  <si>
    <t>6 x 850 g</t>
  </si>
  <si>
    <t>Sausage : Chicken : 8's : Halal</t>
  </si>
  <si>
    <t>Brakes Lemon Juice : concentrated</t>
  </si>
  <si>
    <t>Mince : La Boulangerie Value</t>
  </si>
  <si>
    <t>72 x 1 each</t>
  </si>
  <si>
    <t>English Mustard : Portions : sachet</t>
  </si>
  <si>
    <t>Wholemeal Flour</t>
  </si>
  <si>
    <t>6 x 1.5kg</t>
  </si>
  <si>
    <t>Dates : Info: Chopped</t>
  </si>
  <si>
    <t>Dried Fruit</t>
  </si>
  <si>
    <t>Mikado Lemon Juice</t>
  </si>
  <si>
    <t>12 x 250 each</t>
  </si>
  <si>
    <t>Turkey</t>
  </si>
  <si>
    <t>48 x 50 g</t>
  </si>
  <si>
    <t>Lemon Juice : Double Strength NAS</t>
  </si>
  <si>
    <t>Milk Portions : Semi Skimmed</t>
  </si>
  <si>
    <t>120 x 10 ml</t>
  </si>
  <si>
    <t>LaBo Cookie Pucks : Chocolate Chunk</t>
  </si>
  <si>
    <t>Kettle Chips Hand Cooked : Sea Salt &amp;amp; Crushed Black Peppercorns : Premium</t>
  </si>
  <si>
    <t>Brakes Milk Portions : UHT Whole Milk Portions</t>
  </si>
  <si>
    <t>Jumbo : Pork : 4's (4/lb) : Sausages</t>
  </si>
  <si>
    <t>24 x 1each</t>
  </si>
  <si>
    <t>Milk Powder</t>
  </si>
  <si>
    <t>Brakes : Dessert : Blackcurrant : Vegan</t>
  </si>
  <si>
    <t>Spicy Beef</t>
  </si>
  <si>
    <t>Pizza Topping Flavours</t>
  </si>
  <si>
    <t>Labo : Sourdough Loaf : Sliced</t>
  </si>
  <si>
    <t>Grapefruit : Pink</t>
  </si>
  <si>
    <t>Grapefruit</t>
  </si>
  <si>
    <t>Chef William  : Onion Powder</t>
  </si>
  <si>
    <t>Powder / Flakes Freeze Dried</t>
  </si>
  <si>
    <t>Knorr Mushroom : Info: 100% soup</t>
  </si>
  <si>
    <t>Honey &amp;amp; Mustard Dressing</t>
  </si>
  <si>
    <t>1 x 2.2 ltr</t>
  </si>
  <si>
    <t>Pizza Topping Mix</t>
  </si>
  <si>
    <t>Laila : Jasmine Rice</t>
  </si>
  <si>
    <t>Heinz Mayonnaise : Portions : jar</t>
  </si>
  <si>
    <t>1 x 80 x 39 g</t>
  </si>
  <si>
    <t>Brakes Rapeseed Oil : Extend Life</t>
  </si>
  <si>
    <t>1 x 20 ltr</t>
  </si>
  <si>
    <t>Brakes Peri Peri Sauce</t>
  </si>
  <si>
    <t>Colman's Horseradish : Creamed</t>
  </si>
  <si>
    <t>1 x 2ltr</t>
  </si>
  <si>
    <t>Halloumi : Greek</t>
  </si>
  <si>
    <t>Pomegranate</t>
  </si>
  <si>
    <t>Pork : Pulled</t>
  </si>
  <si>
    <t>2 x 500 g</t>
  </si>
  <si>
    <t xml:space="preserve"> : Crushed Ice</t>
  </si>
  <si>
    <t>6 x 2 kg</t>
  </si>
  <si>
    <t>Peppers : Mixed : Catering</t>
  </si>
  <si>
    <t>Onions : Sliced : Begro</t>
  </si>
  <si>
    <t>Rough Cut : Sugar Cubes : White</t>
  </si>
  <si>
    <t>8 x 1 kg</t>
  </si>
  <si>
    <t>Egg Mayonnaise</t>
  </si>
  <si>
    <t>Savoury Fillings - Vegetarian (Chilled)</t>
  </si>
  <si>
    <t>Pizza Slab : Cheese &amp;amp; Tomato Pizza : 36cm x 22cm, 64 portions</t>
  </si>
  <si>
    <t>1 x 4 x 1 each</t>
  </si>
  <si>
    <t>Pizza Snack : Cheese &amp;amp; Tomato Pizza : 5</t>
  </si>
  <si>
    <t>Brakes Bread Roll : 2</t>
  </si>
  <si>
    <t>9 x 9 each</t>
  </si>
  <si>
    <t>Pizza Base : Deep Pan : 12 : 10 x 1</t>
  </si>
  <si>
    <t>Demerara Sugar</t>
  </si>
  <si>
    <t>Condensed Milk : Info: sweetened</t>
  </si>
  <si>
    <t>1 x 397g</t>
  </si>
  <si>
    <t>6 x 12 x 90g</t>
  </si>
  <si>
    <t>Chicken : Diced : Roasted : Halal 19mm</t>
  </si>
  <si>
    <t>Chicken (Frozen)</t>
  </si>
  <si>
    <t>Red Cabbage</t>
  </si>
  <si>
    <t>Moving Mountn Brunch Burger 44x56g</t>
  </si>
  <si>
    <t>44 x 56 g</t>
  </si>
  <si>
    <t>Jude's Vanilla : Vegan</t>
  </si>
  <si>
    <t>24 x 100 ml</t>
  </si>
  <si>
    <t>Brake Smoked : Houmous : with Harissa</t>
  </si>
  <si>
    <t>Dips (Chilled)</t>
  </si>
  <si>
    <t>Baked Beans : Value</t>
  </si>
  <si>
    <t>2.6 kg</t>
  </si>
  <si>
    <t>Jude's Very : Vanilla : Ice Cream</t>
  </si>
  <si>
    <t>Brake : Chocolate Brownie</t>
  </si>
  <si>
    <t>4 x 1250 g</t>
  </si>
  <si>
    <t>Flapjacks &amp; Brownies (Frozen)</t>
  </si>
  <si>
    <t>Jude's Lemon Crush : Sorbet</t>
  </si>
  <si>
    <t>Walkers Crisps : Ready Salted</t>
  </si>
  <si>
    <t>32 x 1 each</t>
  </si>
  <si>
    <t>Judes : Mango Crush : Sorbet</t>
  </si>
  <si>
    <t>Brakes Thai Green Curry Paste</t>
  </si>
  <si>
    <t>1 x 1.19 kg</t>
  </si>
  <si>
    <t>Baking Powder</t>
  </si>
  <si>
    <t>1 x 850g</t>
  </si>
  <si>
    <t>Piccalilli</t>
  </si>
  <si>
    <t>Sweet Pickle &amp; Piccalilli</t>
  </si>
  <si>
    <t>Mince Pie : Gluten Free</t>
  </si>
  <si>
    <t>Clear Blossom Honey</t>
  </si>
  <si>
    <t>1 x 3.17kg</t>
  </si>
  <si>
    <t>Real : Mayonnaise</t>
  </si>
  <si>
    <t>Double Chocolate : Mini</t>
  </si>
  <si>
    <t>72 x 42g</t>
  </si>
  <si>
    <t>Salad Cream</t>
  </si>
  <si>
    <t>Brake : Pickled Onions : 33-43mm</t>
  </si>
  <si>
    <t>Beetroot : sliced</t>
  </si>
  <si>
    <t>Crumble Mix</t>
  </si>
  <si>
    <t>Strawberry Jam : Portion</t>
  </si>
  <si>
    <t>Old Jamaica Ginger Beer : Soft Drink : Cans</t>
  </si>
  <si>
    <t>Cirio : Passata Sauce</t>
  </si>
  <si>
    <t>6 x 1 ltr</t>
  </si>
  <si>
    <t>Raw : King Prawns : Peeled : 21/30</t>
  </si>
  <si>
    <t>Crustaceans (Chilled)</t>
  </si>
  <si>
    <t>Bagels : Smoked Salmon : Mini</t>
  </si>
  <si>
    <t>Pukka pie : Beef &amp;amp; Onion : Baked</t>
  </si>
  <si>
    <t>Pukka Large : Steak &amp;amp; Kidney : Baked</t>
  </si>
  <si>
    <t>Tiptree Strawberry Jam : Portion</t>
  </si>
  <si>
    <t>1 x 72 x 28 g</t>
  </si>
  <si>
    <t>Colman's Wholegrain Mustard</t>
  </si>
  <si>
    <t>Quorn Vegan Nuggets : Southern Fried</t>
  </si>
  <si>
    <t>Colmans : English Mustard</t>
  </si>
  <si>
    <t>Pork : Chops : (Aw 125-155g)</t>
  </si>
  <si>
    <t>Quiche : Broccoli &amp;amp; Cheese : Fully Baked : 10</t>
  </si>
  <si>
    <t>Pukka Baked : Chicken &amp;amp; Mushroom : Large</t>
  </si>
  <si>
    <t>Healthy : French Dressing</t>
  </si>
  <si>
    <t>LaBo Cookie Pucks : Double Chocolate Chip</t>
  </si>
  <si>
    <t>Solid Pack</t>
  </si>
  <si>
    <t>1 x 2.84kg</t>
  </si>
  <si>
    <t>Rhubarb</t>
  </si>
  <si>
    <t>18 x 1 kg</t>
  </si>
  <si>
    <t>Sourdough Loaf : Artisan</t>
  </si>
  <si>
    <t>1 x 4 each</t>
  </si>
  <si>
    <t>Chocolate Twist</t>
  </si>
  <si>
    <t>Clarity Tulip Pint : Glasses : 20oz/568ml to rim</t>
  </si>
  <si>
    <t>Lasagne Verdi : non pre-cook</t>
  </si>
  <si>
    <t>Lasagne</t>
  </si>
  <si>
    <t>Paper : Straw : White : 6 mm  x 200 mm</t>
  </si>
  <si>
    <t>250 x 1 each</t>
  </si>
  <si>
    <t>Straws</t>
  </si>
  <si>
    <t>Pukka Steak &amp;amp; Ale</t>
  </si>
  <si>
    <t>Brakes Black Velvet Cake : 14 Portion : Pre-Cut</t>
  </si>
  <si>
    <t>Whole Cakes</t>
  </si>
  <si>
    <t>Sugar Portions : White : Sachet</t>
  </si>
  <si>
    <t>1 x 4.3 ltr</t>
  </si>
  <si>
    <t>UHT : Milk Semi Skimmed</t>
  </si>
  <si>
    <t>Brakes Coated : Medium : Skin On : 12x12mm : Fries</t>
  </si>
  <si>
    <t>Icing Sugar</t>
  </si>
  <si>
    <t>Brakes Blueberry : Mini</t>
  </si>
  <si>
    <t>Batter Mix</t>
  </si>
  <si>
    <t>Mixes - Savoury &amp; Pastry</t>
  </si>
  <si>
    <t>Ubley Thick &amp;amp; creamy</t>
  </si>
  <si>
    <t>Roddas : Clotted Cream</t>
  </si>
  <si>
    <t>Rodda's Gold Cream Clotted : Cornish</t>
  </si>
  <si>
    <t>1 x 907g</t>
  </si>
  <si>
    <t>Maldon Sea Salt : Smoked</t>
  </si>
  <si>
    <t>Streetfood : Curry Paste : Malay</t>
  </si>
  <si>
    <t>San Pellegrino  : Pomegranate and Orange</t>
  </si>
  <si>
    <t>Arriba Medium Roast &amp;amp; Ground</t>
  </si>
  <si>
    <t>1 x 50 x 60g</t>
  </si>
  <si>
    <t>Coffee - Filter</t>
  </si>
  <si>
    <t>Leeks</t>
  </si>
  <si>
    <t>Cabbage : White</t>
  </si>
  <si>
    <t>1 x Aw1.2kg</t>
  </si>
  <si>
    <t>Schwartz Sriracha : Seasoning</t>
  </si>
  <si>
    <t>1 x 320 g</t>
  </si>
  <si>
    <t>Ilchester Blue Style : Vegan</t>
  </si>
  <si>
    <t>Strawberries : British</t>
  </si>
  <si>
    <t>Strawberries</t>
  </si>
  <si>
    <t>Sugar Cubes : Brown : Rough Cut</t>
  </si>
  <si>
    <t>Prawns : Chilli Mango</t>
  </si>
  <si>
    <t>Frozen Prawns &amp; Frozen Other</t>
  </si>
  <si>
    <t>Lipton Raspberry : Ice Tea</t>
  </si>
  <si>
    <t>Greaseproof Paper : Newsprint : 45cm x 70cm</t>
  </si>
  <si>
    <t>Greaseproof Paper</t>
  </si>
  <si>
    <t>Mashed Potato</t>
  </si>
  <si>
    <t>Dehydrated Potato</t>
  </si>
  <si>
    <t>Custard Creams</t>
  </si>
  <si>
    <t>12 x 150g</t>
  </si>
  <si>
    <t>Vegware Lid : 12oz : Bon Appetit</t>
  </si>
  <si>
    <t>Tikka Masala</t>
  </si>
  <si>
    <t>Brioche Burger Bun : 5</t>
  </si>
  <si>
    <t>Brakes Kentucky Bourbon : BBQ Sauce</t>
  </si>
  <si>
    <t>Wholegrain Mustard</t>
  </si>
  <si>
    <t>Sugar Portions : Demerara : Sachet</t>
  </si>
  <si>
    <t>Arrabbiata Sauce</t>
  </si>
  <si>
    <t>Violife Cheese Slices : Vegan</t>
  </si>
  <si>
    <t>200 g</t>
  </si>
  <si>
    <t>Kenco Really Smooth Coffee</t>
  </si>
  <si>
    <t>1 x 300g</t>
  </si>
  <si>
    <t>Vending</t>
  </si>
  <si>
    <t>Mikado : Cider Vinegar</t>
  </si>
  <si>
    <t>Batchelors Mushy Peas : chip shop</t>
  </si>
  <si>
    <t>Twinings Decaffeinated Tea : Tea Bags</t>
  </si>
  <si>
    <t>Sesame Seeds : Whole : Black</t>
  </si>
  <si>
    <t>Rachels First Fruit : Peach</t>
  </si>
  <si>
    <t>6 x 150 g</t>
  </si>
  <si>
    <t>Sea Bream : 110-140g (4-5oz) : Fillets</t>
  </si>
  <si>
    <t>Pine Kernels</t>
  </si>
  <si>
    <t>Bap : White : 6 : Flour</t>
  </si>
  <si>
    <t>1 x 24 x 110g</t>
  </si>
  <si>
    <t>Vegware Bowl : 32oz : Bon Appetit</t>
  </si>
  <si>
    <t>Soft Cream Cheese : Full Fat</t>
  </si>
  <si>
    <t>Innocent Juice : Berry Set Go</t>
  </si>
  <si>
    <t>Drivers Pickled Eggs</t>
  </si>
  <si>
    <t>CRG Coconut : Info: Dessicated</t>
  </si>
  <si>
    <t>La Boulangerie Foccacia : Olive &amp;amp; Basil</t>
  </si>
  <si>
    <t>21 x 1 each</t>
  </si>
  <si>
    <t>Santa Maria Refried Beans</t>
  </si>
  <si>
    <t>6 x 415 g</t>
  </si>
  <si>
    <t>Capers</t>
  </si>
  <si>
    <t>1 x 2.38 kg</t>
  </si>
  <si>
    <t>Innocent Juice : Bolt From The Blue</t>
  </si>
  <si>
    <t>Twinings Camomile Tea : Envelope Tagged</t>
  </si>
  <si>
    <t>Twinings Lemon &amp;amp; Ginger Tea : Envelope Tagged</t>
  </si>
  <si>
    <t>Essential Cuisine Aromatic : Stock Base</t>
  </si>
  <si>
    <t>Essential Cuisine Vegetable Stock</t>
  </si>
  <si>
    <t>La Boulangerie Brioche Hot Dog Roll : 9</t>
  </si>
  <si>
    <t>28 x 1 each</t>
  </si>
  <si>
    <t>Somerset Brie</t>
  </si>
  <si>
    <t>Blue Stilton : Wedge</t>
  </si>
  <si>
    <t>1 x 6 x 150g</t>
  </si>
  <si>
    <t>Nescafe Coffee Sticks : Decaffeinated : Instant</t>
  </si>
  <si>
    <t>Coffee - Instant</t>
  </si>
  <si>
    <t>Violife Grated : Vegan : Mild</t>
  </si>
  <si>
    <t>La Boulangerie Burger Bun : Pretzel : Fully Baked</t>
  </si>
  <si>
    <t>1 x 42 each</t>
  </si>
  <si>
    <t>Essential Cuisine Miso Broth Base</t>
  </si>
  <si>
    <t>Broth Mix</t>
  </si>
  <si>
    <t>Rational Care Tablets</t>
  </si>
  <si>
    <t>150 x 1 each</t>
  </si>
  <si>
    <t>Highland Spring Still Water : PVC</t>
  </si>
  <si>
    <t>12 x 1.5 ltr</t>
  </si>
  <si>
    <t>Drivers Pickled Gherkin</t>
  </si>
  <si>
    <t>Murgh Mukhani Curry Paste</t>
  </si>
  <si>
    <t>Sourdough Loaf : Seeded : Artisan</t>
  </si>
  <si>
    <t>1 x 18 x 1220g</t>
  </si>
  <si>
    <t>8 x 430 g</t>
  </si>
  <si>
    <t>Tetley English Breakfast : Envelope</t>
  </si>
  <si>
    <t>6 x 25 x 1 each</t>
  </si>
  <si>
    <t>Nescafe Coffee Sticks : Original</t>
  </si>
  <si>
    <t>LaBo Campagne Rye Boule</t>
  </si>
  <si>
    <t>Major Vegetable : Stock</t>
  </si>
  <si>
    <t>Brakes Sultanas</t>
  </si>
  <si>
    <t>Real Crisps Sea Salt &amp;amp; Cider Vinegar</t>
  </si>
  <si>
    <t>Real : Crisps : Roast Ox</t>
  </si>
  <si>
    <t>Real : Crisps : Smoked BBQ Rib</t>
  </si>
  <si>
    <t>Rapeseed Oil : Black Truffle : Cold Pressed</t>
  </si>
  <si>
    <t>Uncle Bens Easy Cook : Long Grain Rice : Par-Boiled</t>
  </si>
  <si>
    <t>Blue Stilton : Whole, Baby</t>
  </si>
  <si>
    <t>Heavenly Whip Cream Aerosol : UHT</t>
  </si>
  <si>
    <t>12 x 200 ml</t>
  </si>
  <si>
    <t>San Pellegrino Melograno &amp;amp; Arancia</t>
  </si>
  <si>
    <t>1 x 750g</t>
  </si>
  <si>
    <t>Black Pepper : Portions</t>
  </si>
  <si>
    <t>1 x 2000 x 1each</t>
  </si>
  <si>
    <t>Pasta Bolognaise</t>
  </si>
  <si>
    <t>Prunes : Pitted</t>
  </si>
  <si>
    <t>Coffee Sticks : Decaffeinated</t>
  </si>
  <si>
    <t>Essential Cuisine Peppercorn : Sauce</t>
  </si>
  <si>
    <t>LaBo Batched Crusty Roll : Selection : Mini : Part Baked</t>
  </si>
  <si>
    <t>Pork : Loin Steak</t>
  </si>
  <si>
    <t>50 x 55g</t>
  </si>
  <si>
    <t>La Bou Burger Bun : 5'' Buttermilk</t>
  </si>
  <si>
    <t>Coffee Portions : Freeze Dried : Sticks</t>
  </si>
  <si>
    <t>Nescafe Coffee : Decaffeinated : Granules</t>
  </si>
  <si>
    <t>Yorkshire Tagged Tea Bags : Wrapped</t>
  </si>
  <si>
    <t>Brakes Thai Red Curry Paste</t>
  </si>
  <si>
    <t>1 x 1.16 kg</t>
  </si>
  <si>
    <t>Orange Juice : Resealable Lid</t>
  </si>
  <si>
    <t>Tetley Tea : Tea Bags : Drawstring</t>
  </si>
  <si>
    <t>Tuna Chunks : in oil</t>
  </si>
  <si>
    <t>6 x 1.7kg</t>
  </si>
  <si>
    <t>Thousand Island Dressing</t>
  </si>
  <si>
    <t>Maggi Coconut Milk : Powder</t>
  </si>
  <si>
    <t>Sarsons Vinegar</t>
  </si>
  <si>
    <t>12 x 300ml</t>
  </si>
  <si>
    <t>Almonds : Ground</t>
  </si>
  <si>
    <t>Fox's Premium : Catering Assorted</t>
  </si>
  <si>
    <t>Mixed Olives : Marinated</t>
  </si>
  <si>
    <t>Olives</t>
  </si>
  <si>
    <t>Peach Halves : in light syrup</t>
  </si>
  <si>
    <t>Peaches</t>
  </si>
  <si>
    <t>Ardo : Red Chilli</t>
  </si>
  <si>
    <t>Blue Dragon Soy Sauce</t>
  </si>
  <si>
    <t>White : Medium</t>
  </si>
  <si>
    <t>Dates : Pitted</t>
  </si>
  <si>
    <t>Tomato &amp;amp; Herb</t>
  </si>
  <si>
    <t>LaBo Cookies : Oat Raisin Lemon</t>
  </si>
  <si>
    <t>Brakes Tomato, Mozzarella &amp;amp; Basil : Bake</t>
  </si>
  <si>
    <t>36 x 174 g</t>
  </si>
  <si>
    <t>Twinings Green Tea : Pure : Envelope</t>
  </si>
  <si>
    <t>Mixed Pickles</t>
  </si>
  <si>
    <t>Christmas Pudding : Individual</t>
  </si>
  <si>
    <t>1 x 36 x 100 g</t>
  </si>
  <si>
    <t>Christmas Desserts &amp; Puddings</t>
  </si>
  <si>
    <t>Arriba Hot Chocolate : Instant</t>
  </si>
  <si>
    <t>Chocolate &amp; Cocoa Drinks</t>
  </si>
  <si>
    <t>Crisps : Sea Salt : Real Handcook</t>
  </si>
  <si>
    <t>8 x 150 g</t>
  </si>
  <si>
    <t>Schwartz for Chef Mixed Herbs</t>
  </si>
  <si>
    <t>Chutney</t>
  </si>
  <si>
    <t>4 Cheese</t>
  </si>
  <si>
    <t>Tortellini</t>
  </si>
  <si>
    <t>Blue Dragon Dark Soy Sauce</t>
  </si>
  <si>
    <t>Pasty : Cheese &amp;amp; Onion : Uncooked</t>
  </si>
  <si>
    <t>Yeo Valley Strawberry</t>
  </si>
  <si>
    <t>12 x 80 g</t>
  </si>
  <si>
    <t>Sugar Cubes : White</t>
  </si>
  <si>
    <t>Apple : Golden Delicious</t>
  </si>
  <si>
    <t xml:space="preserve">1 x 18kg </t>
  </si>
  <si>
    <t>Maldon Sea Salt</t>
  </si>
  <si>
    <t>Houmous</t>
  </si>
  <si>
    <t>Popchips : Salt &amp;amp; Pepper</t>
  </si>
  <si>
    <t>M&amp;J Swordfish : 170-230g : Steaks</t>
  </si>
  <si>
    <t>12 x 200 each</t>
  </si>
  <si>
    <t>Cheddar : Natural Slices, White</t>
  </si>
  <si>
    <t>Kerrymaid Slices : Vegan</t>
  </si>
  <si>
    <t>Hellmann's Olive Oil &amp;amp; Balsamic Dressing</t>
  </si>
  <si>
    <t>Sage : Bunched</t>
  </si>
  <si>
    <t>Sage</t>
  </si>
  <si>
    <t>Selection : Info: Decorated, Ring</t>
  </si>
  <si>
    <t>Real Sea Salt &amp;amp; Black Pepper</t>
  </si>
  <si>
    <t>Love Corn : Corn : Habanero</t>
  </si>
  <si>
    <t>Love Corn Corn : Sea Salt</t>
  </si>
  <si>
    <t>Love Corn : Corn : BBQ : Smoked</t>
  </si>
  <si>
    <t>Mints</t>
  </si>
  <si>
    <t>Sweetcorn : In water : (Single Can)</t>
  </si>
  <si>
    <t>1 x 2.1 kg</t>
  </si>
  <si>
    <t>Orange Juice : Burst</t>
  </si>
  <si>
    <t>1 x 12 x 500ml</t>
  </si>
  <si>
    <t>Old Bay : Seasoning</t>
  </si>
  <si>
    <t>1 x 280 g</t>
  </si>
  <si>
    <t>Walkers Biscuit Variety</t>
  </si>
  <si>
    <t>4 x 25 x 25g</t>
  </si>
  <si>
    <t>Schwartz for Chef Paprika</t>
  </si>
  <si>
    <t>1 x 425 g</t>
  </si>
  <si>
    <t>Schweppes Soda Water</t>
  </si>
  <si>
    <t>Mixers / Juices</t>
  </si>
  <si>
    <t>Prawns - King : 198/242 : Tail Off : Cooked &amp; Peeled</t>
  </si>
  <si>
    <t>La Boulangerie Burger Bun : Brioche Style</t>
  </si>
  <si>
    <t>45 x 1 each</t>
  </si>
  <si>
    <t>Garlic &amp;amp; Herb Slices</t>
  </si>
  <si>
    <t>75 x 1 each</t>
  </si>
  <si>
    <t>LaBo White Chocolate &amp;amp; Raspberry : Mushroom</t>
  </si>
  <si>
    <t>6 x 4 x 108g</t>
  </si>
  <si>
    <t>Malteaser's Maltesers : Merry Teasers Reindeer</t>
  </si>
  <si>
    <t>English Mustard</t>
  </si>
  <si>
    <t>Remedy Kombucha : Raspberry &amp;amp; Lemon</t>
  </si>
  <si>
    <t>Fish Cake : Salmon : Smartcrumb</t>
  </si>
  <si>
    <t>40 x 57 g</t>
  </si>
  <si>
    <t>Marzipan : Info: Natural</t>
  </si>
  <si>
    <t>Covering, Decoration &amp; Icing</t>
  </si>
  <si>
    <t>Canderel Sweetener : sticks</t>
  </si>
  <si>
    <t>Sweeteners</t>
  </si>
  <si>
    <t>Tabasco Sauce : Chipotle</t>
  </si>
  <si>
    <t>12 x 60 ml</t>
  </si>
  <si>
    <t>Brakes Apple Ale Chilli : Chutney</t>
  </si>
  <si>
    <t>Fish Cake : 57g (2oz) : Cod : in Smartcrumb</t>
  </si>
  <si>
    <t>Splenda CANDEREL YELLOW GRANULAR STICKS *C* : Sweetener</t>
  </si>
  <si>
    <t>Diet Coke : Bag in Box</t>
  </si>
  <si>
    <t>Nestlé Kit Kat : Dark Chocolate, 4 Finger</t>
  </si>
  <si>
    <t>1 x 24 x 45 g</t>
  </si>
  <si>
    <t>Brakes Apple, Date &amp;amp; Tamarind : Chutney</t>
  </si>
  <si>
    <t>Glaceau Smart Water : Sports Cap</t>
  </si>
  <si>
    <t>12 x 850 ml</t>
  </si>
  <si>
    <t>Mini Duck &amp;amp; Hoisin Spring Roll</t>
  </si>
  <si>
    <t>Mars Bounty : Dark Chocolate, Double</t>
  </si>
  <si>
    <t>1 x 24 x 57g</t>
  </si>
  <si>
    <t>Geeta's Premium Mango Chutney</t>
  </si>
  <si>
    <t>1.5 kg</t>
  </si>
  <si>
    <t>Mars Mars Bar : Duo</t>
  </si>
  <si>
    <t>1 x 32 x 1 each</t>
  </si>
  <si>
    <t>Mars Celebrations</t>
  </si>
  <si>
    <t>Chocolate - Boxed</t>
  </si>
  <si>
    <t>Colman's Tartare Sauce</t>
  </si>
  <si>
    <t>Callebaut Callets : Milk Chocolate : (Cocoa 33%)</t>
  </si>
  <si>
    <t>Chocolate Products</t>
  </si>
  <si>
    <t>Quaker Porridge to go Squares : Golden Syrup</t>
  </si>
  <si>
    <t>Oat/Granola Bar</t>
  </si>
  <si>
    <t>Savoury Tartlets : Info: 6cm</t>
  </si>
  <si>
    <t>1 x 160 each</t>
  </si>
  <si>
    <t>Savoury Pastry Shells</t>
  </si>
  <si>
    <t>Canderel Tablets</t>
  </si>
  <si>
    <t>Tilda Basmati Rice : Microwave Pouch</t>
  </si>
  <si>
    <t>6 x 250 g</t>
  </si>
  <si>
    <t>Basmati</t>
  </si>
  <si>
    <t>Graze Protein : Cocoa &amp;amp; Vanilla : Flapjack</t>
  </si>
  <si>
    <t>9 x 53 g</t>
  </si>
  <si>
    <t>Tabasco Sauce</t>
  </si>
  <si>
    <t>12 x 57 g</t>
  </si>
  <si>
    <t>Chicken &amp;amp; Ham Slice : Unbaked</t>
  </si>
  <si>
    <t>1 x 40 x 126g</t>
  </si>
  <si>
    <t>Müller Mixed Case : Crunch Corner</t>
  </si>
  <si>
    <t>12 x 135g</t>
  </si>
  <si>
    <t>Rowntrees Jelly Tots</t>
  </si>
  <si>
    <t>Lipton Mango : Ice Tea</t>
  </si>
  <si>
    <t>Hellmann's Honey &amp;amp; Mustard Dressing</t>
  </si>
  <si>
    <t>Lyles Black Treacle</t>
  </si>
  <si>
    <t>Treacle</t>
  </si>
  <si>
    <t>LaBo Cookies : Double Belgian Chocolate Chunk</t>
  </si>
  <si>
    <t>Pain au Chocolat : fully baked</t>
  </si>
  <si>
    <t>Grana Padano : 1/16 Cut</t>
  </si>
  <si>
    <t>1 x 2.1kg</t>
  </si>
  <si>
    <t>Yeo Valley Mango &amp;amp; Vanilla : Wholemilk</t>
  </si>
  <si>
    <t>Whitby Cod Fillet : Goujons : Breaded</t>
  </si>
  <si>
    <t>450 g</t>
  </si>
  <si>
    <t>Hellmann's Caesar Dressing</t>
  </si>
  <si>
    <t>Sausage : Pork &amp;amp; Beef : 8's</t>
  </si>
  <si>
    <t>80 x 1 each</t>
  </si>
  <si>
    <t>Mozzarella : Cow's Milk Mini Balls</t>
  </si>
  <si>
    <t>Chicken Strips : Roast Chicken : Halal : 12 mm</t>
  </si>
  <si>
    <t>Chicken Burger : Breaded : QuarterPound</t>
  </si>
  <si>
    <t>Apple : Granny Smith : Large</t>
  </si>
  <si>
    <t>8 x 1each</t>
  </si>
  <si>
    <t>Tuna Chunks : in brine</t>
  </si>
  <si>
    <t>1 x 1.7 kg</t>
  </si>
  <si>
    <t>Sip Through Lids : 8oz : White</t>
  </si>
  <si>
    <t>Hot Cup Lids</t>
  </si>
  <si>
    <t>Kraft D/Wall : Rippled Cup : 8oz : (500 Pack)</t>
  </si>
  <si>
    <t>Hot Cups &amp; Sleeves</t>
  </si>
  <si>
    <t>Blue Dragon Teriyaki Marinade</t>
  </si>
  <si>
    <t>Nescafe Gold Blend : Coffee</t>
  </si>
  <si>
    <t>Knorr Korma</t>
  </si>
  <si>
    <t>Mint Creams : Info: Wrapped, 120</t>
  </si>
  <si>
    <t>Knorr Salsa Sauce</t>
  </si>
  <si>
    <t>Beef Burger : 90% : British : Red Tractor</t>
  </si>
  <si>
    <t>36 x 113 g</t>
  </si>
  <si>
    <t>Meredith &amp; Drew Assorted Biscuits : Mini Packs</t>
  </si>
  <si>
    <t>4 x 25 g</t>
  </si>
  <si>
    <t>Blueberry Coulis : High Fruit</t>
  </si>
  <si>
    <t>Coulis</t>
  </si>
  <si>
    <t>Jalapenos : sliced : Peppers</t>
  </si>
  <si>
    <t>1 x 950 g</t>
  </si>
  <si>
    <t>Knorr Cheese Sauce Mix : Info: base sauce</t>
  </si>
  <si>
    <t>Dehydrated Sauce</t>
  </si>
  <si>
    <t>Knorr Highland Vegetable : 100% soup</t>
  </si>
  <si>
    <t>Blueberry : High Fruit</t>
  </si>
  <si>
    <t>Compotes (Frozen)</t>
  </si>
  <si>
    <t>Knorr Beef Goulash : Info: 100% soup</t>
  </si>
  <si>
    <t>McVitie's Hob Nobs</t>
  </si>
  <si>
    <t>12 x 300g</t>
  </si>
  <si>
    <t>Tidmans : Rock Salt</t>
  </si>
  <si>
    <t>Allergen Storage Labels : 51x101mm</t>
  </si>
  <si>
    <t>Knorr rich vegetable</t>
  </si>
  <si>
    <t>Trek Protein Flapjack : Smooth Lemon</t>
  </si>
  <si>
    <t>Protein Bars</t>
  </si>
  <si>
    <t>Trek Flapjack : Salted Caramel : Vegan</t>
  </si>
  <si>
    <t>Mint Crisps : Info: Wrapped, 155</t>
  </si>
  <si>
    <t>Knorr Béchamel Sauce : Garde D'or</t>
  </si>
  <si>
    <t>Strawberry Coulis : High Fruit</t>
  </si>
  <si>
    <t>CHOCOLATE FUDGE CAKE : 14 Portion : Gluten Free</t>
  </si>
  <si>
    <t>Apricot : High Fruit</t>
  </si>
  <si>
    <t>Proper Chips Sour Cream &amp;amp; Chives</t>
  </si>
  <si>
    <t>Healthier Options - Savoury</t>
  </si>
  <si>
    <t>Proper Chips BBQ</t>
  </si>
  <si>
    <t>Garlic Powder</t>
  </si>
  <si>
    <t>1 x 550 g</t>
  </si>
  <si>
    <t>Garlic</t>
  </si>
  <si>
    <t>Quorn Cumberland Sausage : Vegan</t>
  </si>
  <si>
    <t>BUTLERS Cheese Board : British : Perfect</t>
  </si>
  <si>
    <t>6 x 155 g</t>
  </si>
  <si>
    <t>Cheese Selection (Chilled)</t>
  </si>
  <si>
    <t>Muffin : Blueberry Crumble : Tulip Filled</t>
  </si>
  <si>
    <t>1 x 24 each</t>
  </si>
  <si>
    <t>Muffins</t>
  </si>
  <si>
    <t>Sweet Potatoes</t>
  </si>
  <si>
    <t>Sweet Potato</t>
  </si>
  <si>
    <t>Digestive : Rounds</t>
  </si>
  <si>
    <t>Lyles Golden Syrup</t>
  </si>
  <si>
    <t>Energy</t>
  </si>
  <si>
    <t>Chips : Skin On : Surecrisp : Medium</t>
  </si>
  <si>
    <t>Quorn Southern Style Burger : 63g</t>
  </si>
  <si>
    <t>French's Classic Yellow : American Mustard</t>
  </si>
  <si>
    <t>1 x 2.98 kg</t>
  </si>
  <si>
    <t>Cafe Bronte : Assorted : Twin Biscuits</t>
  </si>
  <si>
    <t>100 x 18 g</t>
  </si>
  <si>
    <t>Chicken &amp;amp; Bacon : Mini</t>
  </si>
  <si>
    <t>48 x 26g</t>
  </si>
  <si>
    <t>Remedy Kombucha Ginger Lemon</t>
  </si>
  <si>
    <t>Remedy Kombucha Cherry Plum</t>
  </si>
  <si>
    <t>Davigel : Pommes Anna</t>
  </si>
  <si>
    <t>Mackerel : 60-100g (2-4oz) : Fillet : Hot Smoked</t>
  </si>
  <si>
    <t>Frozen Smoked Fish</t>
  </si>
  <si>
    <t>Mushrooms : Gourmet</t>
  </si>
  <si>
    <t>Cottage Pie : Mini</t>
  </si>
  <si>
    <t>48 x 24 g</t>
  </si>
  <si>
    <t>Green &amp; Black's White Chocolate</t>
  </si>
  <si>
    <t>Mars Bounty : Info: Milk Chocolate, Double</t>
  </si>
  <si>
    <t>Totally : Apricots</t>
  </si>
  <si>
    <t>25 x 50 g</t>
  </si>
  <si>
    <t>Party Quiche Assortment : Unbaked</t>
  </si>
  <si>
    <t>Cadbury Dairy Milk : Info: Fruit &amp; Nut</t>
  </si>
  <si>
    <t>Reggae Reggae Sauce : Jerk BBQ</t>
  </si>
  <si>
    <t>6 x 290 g</t>
  </si>
  <si>
    <t>Cadbury Selection Pack</t>
  </si>
  <si>
    <t>Selection Products</t>
  </si>
  <si>
    <t>Blue Cheese Dressing</t>
  </si>
  <si>
    <t>Daloon Samosa : Vegetable : Mini</t>
  </si>
  <si>
    <t>1 x 80 x 30 g</t>
  </si>
  <si>
    <t>Nature Valley Oats &amp;amp; Chocolate</t>
  </si>
  <si>
    <t>Green &amp; Black's Milk Chocolate</t>
  </si>
  <si>
    <t>Cadbury Double Decker</t>
  </si>
  <si>
    <t>Blue Dragon Sriracha Sauce</t>
  </si>
  <si>
    <t>1 x 730 ml</t>
  </si>
  <si>
    <t>Green &amp; Black's Dark Chocolate</t>
  </si>
  <si>
    <t>Paterson Scottish Cream : Shortbread : Finger</t>
  </si>
  <si>
    <t>Blue Dragon Fish Sauce : (10658)</t>
  </si>
  <si>
    <t>Brakes Random cut skin on : Chips</t>
  </si>
  <si>
    <t>Blue Dragon Oyster Sauce : Info: Wok Sauce</t>
  </si>
  <si>
    <t>Fruit Salad : Fresh</t>
  </si>
  <si>
    <t>Fruit Salad (Chilled)</t>
  </si>
  <si>
    <t>Brakes Cumin Seeds : Whole</t>
  </si>
  <si>
    <t>Blue Dragon Teriyaki Sauce</t>
  </si>
  <si>
    <t>Colman's Mint Sauce</t>
  </si>
  <si>
    <t>Blue Dragon Hoi Sin Sauce : Info: stir fry</t>
  </si>
  <si>
    <t>Chocolate Eclairs : Mini</t>
  </si>
  <si>
    <t>Cream Cakes (Frozen)</t>
  </si>
  <si>
    <t>Mint Sauce</t>
  </si>
  <si>
    <t>OATLY Oat Drink : Barista Editn</t>
  </si>
  <si>
    <t>Popchips Veg Vibes : Sriracha</t>
  </si>
  <si>
    <t>M&amp;M's Crispy : Standard Bag</t>
  </si>
  <si>
    <t>24 each</t>
  </si>
  <si>
    <t>BBQ Sauce : Korean</t>
  </si>
  <si>
    <t>Hellmann's Vinaigrette : classic</t>
  </si>
  <si>
    <t>Salad Mix : Catering</t>
  </si>
  <si>
    <t>Mixed Leaves</t>
  </si>
  <si>
    <t>Elizabeth Shaw Mint Crisps</t>
  </si>
  <si>
    <t>1 x 300 x 1 each</t>
  </si>
  <si>
    <t>Rowan Glen Mixed Case : Fruit Yogurt : Bio / Low Fat</t>
  </si>
  <si>
    <t>1 x 12 x 125 g</t>
  </si>
  <si>
    <t>Yorkshire Pudding : Baked : 3</t>
  </si>
  <si>
    <t>1 x 60 x 1 each</t>
  </si>
  <si>
    <t>Yorkshire Pudding (Frozen)</t>
  </si>
  <si>
    <t>Coca Cola Coke : Can</t>
  </si>
  <si>
    <t>1 x 24 x 150ml</t>
  </si>
  <si>
    <t>Yorkshire Pudding : 2</t>
  </si>
  <si>
    <t>Onions : Red : Peeled Whole</t>
  </si>
  <si>
    <t>Goats Log : Mini</t>
  </si>
  <si>
    <t>Giant : Yorkshire Pudding : 8 : Baked</t>
  </si>
  <si>
    <t>Lyles Maple Syrup</t>
  </si>
  <si>
    <t>1 x 454 g</t>
  </si>
  <si>
    <t>Westlers Pork Frankfurter : Extra Large : 90%</t>
  </si>
  <si>
    <t>7 x 90 g</t>
  </si>
  <si>
    <t>Canned Hot Dogs</t>
  </si>
  <si>
    <t>Minestrone</t>
  </si>
  <si>
    <t>Minestrone Mix</t>
  </si>
  <si>
    <t>Belvoir Elderflower : Presse</t>
  </si>
  <si>
    <t>Apple Juice</t>
  </si>
  <si>
    <t>Sidoli Labo : Fig Loaf</t>
  </si>
  <si>
    <t>Galvanised : Scourer : Heavy Duty</t>
  </si>
  <si>
    <t>Oumph Vegetarian Steak : The Chunk</t>
  </si>
  <si>
    <t>Maltesers</t>
  </si>
  <si>
    <t>Salmon Goujons : breaded : 45/65</t>
  </si>
  <si>
    <t>Miami Burger Lincolnshire : Vegan</t>
  </si>
  <si>
    <t>15 x 6 x 40 g</t>
  </si>
  <si>
    <t>Kraft Philadelphia : Tub</t>
  </si>
  <si>
    <t>1 x 1.65kg</t>
  </si>
  <si>
    <t>Sacla Basil Pesto : Free From</t>
  </si>
  <si>
    <t>Finedor : Artisan</t>
  </si>
  <si>
    <t>50 x 45g</t>
  </si>
  <si>
    <t>Pearl Couscous Salad : approx 40 portions : Mediterranean</t>
  </si>
  <si>
    <t>Prepared / Dressed Salad - Vegetable Based (Chilled)</t>
  </si>
  <si>
    <t>Sole Goujons : Salt &amp;amp; Pepper : 45/65 : YF</t>
  </si>
  <si>
    <t>Preserved Fish</t>
  </si>
  <si>
    <t>Fork : Birchwood</t>
  </si>
  <si>
    <t>Coffee Stirrers : Wooden</t>
  </si>
  <si>
    <t>Piping Bag : Blue : 21</t>
  </si>
  <si>
    <t>Piping Bag</t>
  </si>
  <si>
    <t>Lemon Sole Goujons : breaded</t>
  </si>
  <si>
    <t>Whitby : Plaice Goujons</t>
  </si>
  <si>
    <t>Wooden : Chopsticks : Wrapped  BB</t>
  </si>
  <si>
    <t>Chopsticks &amp; Skewers</t>
  </si>
  <si>
    <t>Oumph Vegetarian Steak : Pulled</t>
  </si>
  <si>
    <t>Riverdene Chopped Tomatoes</t>
  </si>
  <si>
    <t>M&amp;M's M &amp;amp; M's : Info: Chocolate</t>
  </si>
  <si>
    <t>Chicken Strips : Southern Fried</t>
  </si>
  <si>
    <t>Innocent Orange Juice : With Bits</t>
  </si>
  <si>
    <t>Schweppes Lime Cordial : PET</t>
  </si>
  <si>
    <t>Schweppes Tonic Water : Slimline</t>
  </si>
  <si>
    <t>Brakes Brake Fruit of the Forest Compote</t>
  </si>
  <si>
    <t>Trifles &amp; Mousse (Frozen)</t>
  </si>
  <si>
    <t>Bacon Back : Rindless Unsmoked : Sliced</t>
  </si>
  <si>
    <t>Bacon (Chilled)</t>
  </si>
  <si>
    <t>70% : CALLEBAUT  DARK CHOC CAL*C*</t>
  </si>
  <si>
    <t>Monster Absolut Zero</t>
  </si>
  <si>
    <t>Alpro Milk Soya : UHT : Single</t>
  </si>
  <si>
    <t>Figs</t>
  </si>
  <si>
    <t>Louisiana BBQ Sauce</t>
  </si>
  <si>
    <t>Potatoes : Quarter Cut</t>
  </si>
  <si>
    <t>Mushrooms : Button : Fresh</t>
  </si>
  <si>
    <t>Remedy Kombucha : Apple : Crisp</t>
  </si>
  <si>
    <t>Innocent Apple Juice</t>
  </si>
  <si>
    <t>Supercook Natural : Yellow</t>
  </si>
  <si>
    <t>Colouring</t>
  </si>
  <si>
    <t>Lipton Lemon : .</t>
  </si>
  <si>
    <t>Pomace Oil : value</t>
  </si>
  <si>
    <t>Seafood Cocktail</t>
  </si>
  <si>
    <t>Snacking Essentials Fruit &amp; Nut : Fruit, Nut &amp;amp; Seed Mix : Seed Mix</t>
  </si>
  <si>
    <t>Prep Lemon Infused</t>
  </si>
  <si>
    <t>Infused Oil</t>
  </si>
  <si>
    <t>Mars Galaxy : Cookie Crumble</t>
  </si>
  <si>
    <t>Mars Galaxy : Info: Caramel</t>
  </si>
  <si>
    <t>Penn State Pretzels : Salted</t>
  </si>
  <si>
    <t>33 x 30 g</t>
  </si>
  <si>
    <t>Delifrance Croissant : Vegan</t>
  </si>
  <si>
    <t>56 x 1 each</t>
  </si>
  <si>
    <t>Label : Monday : Blue</t>
  </si>
  <si>
    <t>Label : Friday : Green</t>
  </si>
  <si>
    <t>Label : Wednesday : Red</t>
  </si>
  <si>
    <t>Label : Thursday : Brown</t>
  </si>
  <si>
    <t>Label : Tuesday : Yellow</t>
  </si>
  <si>
    <t>Label : Saturday : Orange</t>
  </si>
  <si>
    <t>Label : Sunday : Black</t>
  </si>
  <si>
    <t>Brakes Carrot &amp;amp; Pistachio : 18 Portion : Vegan</t>
  </si>
  <si>
    <t>Mackerel : 80-130g : Fillets</t>
  </si>
  <si>
    <t>Mango : Diced</t>
  </si>
  <si>
    <t>Mango</t>
  </si>
  <si>
    <t>Box : Medium : Food to Go</t>
  </si>
  <si>
    <t>270 x 1 each</t>
  </si>
  <si>
    <t>Fast Food Packaging</t>
  </si>
  <si>
    <t>Maggi Gravy Mix : Info: original</t>
  </si>
  <si>
    <t>Gravy</t>
  </si>
  <si>
    <t>Brakes Steak Bake</t>
  </si>
  <si>
    <t>36 x 175 g</t>
  </si>
  <si>
    <t>Bridor Crown : Vanilla &amp;amp; Hazelnut : Vegan : RTB</t>
  </si>
  <si>
    <t>Red Bull Red Bull : Cans</t>
  </si>
  <si>
    <t>Monster Zero : Energy Ultra</t>
  </si>
  <si>
    <t>Firefly Wake Up : Peach/Green Tea</t>
  </si>
  <si>
    <t>Poppadoms : Plain Extra Large</t>
  </si>
  <si>
    <t>Fanta Orange : Fanta : Can</t>
  </si>
  <si>
    <t>Mackerel : 60-100g (2-4oz) : Fillet : Peppered</t>
  </si>
  <si>
    <t>Harrogate Spring : Sparkling Water : PET</t>
  </si>
  <si>
    <t>Water - Sparkling</t>
  </si>
  <si>
    <t>Juice Burst Pink Lemonade : Skinny</t>
  </si>
  <si>
    <t>Brake : Raspberry Fangipane Tart : Vegan, Gluten Free</t>
  </si>
  <si>
    <t>Tartes (Frozen)</t>
  </si>
  <si>
    <t>Red Berry</t>
  </si>
  <si>
    <t>2 x 500 ml</t>
  </si>
  <si>
    <t>24 x 125 ml</t>
  </si>
  <si>
    <t>Parsley : Curly</t>
  </si>
  <si>
    <t>Juiceburst : Apple : 100%</t>
  </si>
  <si>
    <t>Squid : Rings : Battered : Calamari</t>
  </si>
  <si>
    <t>Sunblaze : Peppers : Grilled : Red &amp; Yellow - In Oil</t>
  </si>
  <si>
    <t>Yellow : Dustpan and Brush Set</t>
  </si>
  <si>
    <t>Dustpans &amp; Brushes</t>
  </si>
  <si>
    <t>Sprite Sprite Zero : PET</t>
  </si>
  <si>
    <t>Dr Pepper Dr Pepper</t>
  </si>
  <si>
    <t>Coca Cola Diet Coke : PET</t>
  </si>
  <si>
    <t>6 x 1.75 ltr</t>
  </si>
  <si>
    <t>Coca Cola Coca Cola</t>
  </si>
  <si>
    <t>Proper Chips Sriracha</t>
  </si>
  <si>
    <t>Sprite Sprite : Can</t>
  </si>
  <si>
    <t>Juiceburst Orange : Bottle</t>
  </si>
  <si>
    <t>1 x 6 kg</t>
  </si>
  <si>
    <t>Dr Pepper Dr Pepper Zero : PET</t>
  </si>
  <si>
    <t>Coca Cola Cherry Coke : Bottle</t>
  </si>
  <si>
    <t>Sprite</t>
  </si>
  <si>
    <t>Soft Drinks &amp; Post Mix</t>
  </si>
  <si>
    <t>Tortilla : Soft Corn : 6 : 15cm</t>
  </si>
  <si>
    <t>6 x 24 x 1 each</t>
  </si>
  <si>
    <t>Monster Energy : Can</t>
  </si>
  <si>
    <t>*C* : Citrus : Oasis : Still</t>
  </si>
  <si>
    <t>Oasis Summer Fruits : Oasis : still</t>
  </si>
  <si>
    <t>Juice Burst Apple Juice : NAS</t>
  </si>
  <si>
    <t>Milfresh Milk Powder</t>
  </si>
  <si>
    <t>Fanta Orange : Fanta Zero : Can : No Added Sugar</t>
  </si>
  <si>
    <t>Coca Cola Diet Coke</t>
  </si>
  <si>
    <t>Monster Ripper : Monster</t>
  </si>
  <si>
    <t>R Whites : Lemonade : Can</t>
  </si>
  <si>
    <t>Chargrilled Vegetable Mix</t>
  </si>
  <si>
    <t>Cherry Tomato Halves : Semi Dried</t>
  </si>
  <si>
    <t>Tortilla : Blue Corn : 15 cm : Soft</t>
  </si>
  <si>
    <t>Juice Burst Pink Lemonade</t>
  </si>
  <si>
    <t>Snacking Essentials Nutty Mix</t>
  </si>
  <si>
    <t>Nuts</t>
  </si>
  <si>
    <t>Sunblaze</t>
  </si>
  <si>
    <t>No Added Sugar : Orange : Double Concentrate</t>
  </si>
  <si>
    <t>Food Box : Window : Medium : To Go</t>
  </si>
  <si>
    <t>Opies Gherkins : Sliced</t>
  </si>
  <si>
    <t>1 x 2.3 kg</t>
  </si>
  <si>
    <t>Sucrolose : Sweetener : Sticks</t>
  </si>
  <si>
    <t>Artichoke hearts : Chargrilled</t>
  </si>
  <si>
    <t>Artichoke</t>
  </si>
  <si>
    <t>Galaxy : Salted Caramel</t>
  </si>
  <si>
    <t>WF : Three Cheese Pizza : 11</t>
  </si>
  <si>
    <t>Strawberry</t>
  </si>
  <si>
    <t>Pie Filling</t>
  </si>
  <si>
    <t>Brie</t>
  </si>
  <si>
    <t>French (Chilled)</t>
  </si>
  <si>
    <t>Goats Cheese : Log, Mature</t>
  </si>
  <si>
    <t>M&amp;J : Crab : White : Meat</t>
  </si>
  <si>
    <t>Physalis</t>
  </si>
  <si>
    <t>1 x 125 g</t>
  </si>
  <si>
    <t>Barebells Chocolate</t>
  </si>
  <si>
    <t>Build Up Drinks</t>
  </si>
  <si>
    <t>Barebells Vanilla</t>
  </si>
  <si>
    <t>Bamboo : Skewers : 7 (18cm) : Flat</t>
  </si>
  <si>
    <t>Red Wine Vinegar</t>
  </si>
  <si>
    <t>Coconut</t>
  </si>
  <si>
    <t>Royal Crown Soya Beans</t>
  </si>
  <si>
    <t>Pukka Chicken &amp;amp; Mushroom : Wrapped : Baked : Vegan</t>
  </si>
  <si>
    <t>Brakes Biscuits : Mini Pack Assorted</t>
  </si>
  <si>
    <t>100 x 3 x 1 each</t>
  </si>
  <si>
    <t>Coriander : Catering</t>
  </si>
  <si>
    <t>Pak Choi</t>
  </si>
  <si>
    <t>1 x 120 g</t>
  </si>
  <si>
    <t>Chillies : Green</t>
  </si>
  <si>
    <t>Chillies</t>
  </si>
  <si>
    <t>Snacking Essentials Cashews : Salted</t>
  </si>
  <si>
    <t>Snacking Essentials Peanuts : Yoghurt Coated</t>
  </si>
  <si>
    <t>Squeaky Bean Plant Pulled Duck</t>
  </si>
  <si>
    <t>Fanta Orange : Fanta : Bottle</t>
  </si>
  <si>
    <t>Gazebo Lamb Samosa</t>
  </si>
  <si>
    <t>30 x 40 g</t>
  </si>
  <si>
    <t>Stir Fry</t>
  </si>
  <si>
    <t>Peas : Mangetout</t>
  </si>
  <si>
    <t>Heinz Top Down : Mayonnaise</t>
  </si>
  <si>
    <t>10 x 400 ml</t>
  </si>
  <si>
    <t>Ice Cubes</t>
  </si>
  <si>
    <t>3 x 4 kg</t>
  </si>
  <si>
    <t>Seara Battered Chicken Breast : Chunks</t>
  </si>
  <si>
    <t>JT Karaage ChickenWings Mid Prime 1x500g</t>
  </si>
  <si>
    <t>Barebells Strawberry</t>
  </si>
  <si>
    <t>Spinach &amp;amp; Ricotta Cannelloni</t>
  </si>
  <si>
    <t>Brakes Fusilli : Tricolour</t>
  </si>
  <si>
    <t>Fusilli</t>
  </si>
  <si>
    <t>Mars Galaxy Ripple</t>
  </si>
  <si>
    <t>Swede : approx 450g</t>
  </si>
  <si>
    <t>Olly's Pretzel Thins : Sweet Chilli</t>
  </si>
  <si>
    <t>10 x 35 g</t>
  </si>
  <si>
    <t>Kang Mei : Prawn Crackers</t>
  </si>
  <si>
    <t>Harrison Mayonnaise : Sachets</t>
  </si>
  <si>
    <t>Butternut Squash : Diced : 20mm</t>
  </si>
  <si>
    <t>Butternut Squash</t>
  </si>
  <si>
    <t>Harrison English Mustard : Sachets</t>
  </si>
  <si>
    <t>Brakes Margherita Pizza : 10 : WoodFired</t>
  </si>
  <si>
    <t>Nairns Biscuit Break : Mixed Oat : GF</t>
  </si>
  <si>
    <t>48 x 30 g</t>
  </si>
  <si>
    <t>Apple : Red : Small</t>
  </si>
  <si>
    <t>Pulled Pork : Cooked</t>
  </si>
  <si>
    <t>Pineapple Juice</t>
  </si>
  <si>
    <t>Sheese Mature Cheddar : Grated : Vegan</t>
  </si>
  <si>
    <t>VFC Vegan Chickn Bites     3x1kg</t>
  </si>
  <si>
    <t>1 x 13 kg</t>
  </si>
  <si>
    <t>Egg Liquid : Yolk</t>
  </si>
  <si>
    <t>Cadbury Twirl</t>
  </si>
  <si>
    <t>Milk Drinks</t>
  </si>
  <si>
    <t>Bread &amp;amp; Roll Mix : White</t>
  </si>
  <si>
    <t>Quaker Original Porridge : Gluten Free</t>
  </si>
  <si>
    <t>5 x 510 g</t>
  </si>
  <si>
    <t>Oats</t>
  </si>
  <si>
    <t>Donut Worry Be Happy Ring : The Belgiyum</t>
  </si>
  <si>
    <t>Doughnut : Caramazing</t>
  </si>
  <si>
    <t>12 x 77 g</t>
  </si>
  <si>
    <t>Ring : Queen V : Donut Worry Be Happy</t>
  </si>
  <si>
    <t>Doughnut : Ruffallo Cream : .</t>
  </si>
  <si>
    <t>12 x 75 g</t>
  </si>
  <si>
    <t>Perkier Goji &amp;amp; Cranberry</t>
  </si>
  <si>
    <t>Pauleys Tomatoes : Beef : Spain</t>
  </si>
  <si>
    <t>Innocent Bubbles : Lemon, Lime &amp;amp; Apple : Soft Drink</t>
  </si>
  <si>
    <t>Cranberry Juice : Resealable Lid</t>
  </si>
  <si>
    <t>Cabbage : Red : Shredded</t>
  </si>
  <si>
    <t>Walkers Crisps : Smokey Bacon</t>
  </si>
  <si>
    <t>Walkers Crisps : Prawn Cocktail</t>
  </si>
  <si>
    <t>Ham Hock And Pea Terrine : Frozen</t>
  </si>
  <si>
    <t>3 x 500 g</t>
  </si>
  <si>
    <t>Pâté  (Frozen)</t>
  </si>
  <si>
    <t>Mop Holder : Plastic : Yellow : Kentucky</t>
  </si>
  <si>
    <t>Mops</t>
  </si>
  <si>
    <t>Banana : Info: Chips</t>
  </si>
  <si>
    <t>Innocent Bubbles : Soft Drink : Apple &amp; Berry</t>
  </si>
  <si>
    <t>Innocent Apple &amp;amp; Raspberry Juice</t>
  </si>
  <si>
    <t>Butter Beans</t>
  </si>
  <si>
    <t>Ham : Hock : Pulled</t>
  </si>
  <si>
    <t>Ham (Chilled)</t>
  </si>
  <si>
    <t>Rubicon Mango Juice : Juice</t>
  </si>
  <si>
    <t>Curly Kale</t>
  </si>
  <si>
    <t>Kale</t>
  </si>
  <si>
    <t>All Purpose Cloth : Red</t>
  </si>
  <si>
    <t>1 x 50 x 1 each</t>
  </si>
  <si>
    <t>Cloths &amp; Sponges</t>
  </si>
  <si>
    <t>Coca Cola Coke Zero : PET</t>
  </si>
  <si>
    <t>Sheese Mozzarella Style : Grated : Vegan</t>
  </si>
  <si>
    <t>Mars Twix : Xtra</t>
  </si>
  <si>
    <t>Redcurrants</t>
  </si>
  <si>
    <t>Mars Galaxy Minstrels : Info: Pouch</t>
  </si>
  <si>
    <t>15 x 1 Bag</t>
  </si>
  <si>
    <t>La Boulangerie Francaise Baguette : White : 10 : Part Baked</t>
  </si>
  <si>
    <t>1 x 30 x 125g</t>
  </si>
  <si>
    <t>Cuisin Easy Sunny Vibes</t>
  </si>
  <si>
    <t>Jelly Crystals : Strawberry : Diabetic</t>
  </si>
  <si>
    <t>Jelly</t>
  </si>
  <si>
    <t>Mushrooms : in brine : Sliced</t>
  </si>
  <si>
    <t>Brakes Rosemary</t>
  </si>
  <si>
    <t>1 x 260 g</t>
  </si>
  <si>
    <t>Exel : Microfibre Cloth : Blue</t>
  </si>
  <si>
    <t>1 x 10 each</t>
  </si>
  <si>
    <t>Alpro Almond Drink : For Professionals</t>
  </si>
  <si>
    <t>Carrier Bag : Vest Style : White Plastic</t>
  </si>
  <si>
    <t>Bags</t>
  </si>
  <si>
    <t>Gherkins : cocktail</t>
  </si>
  <si>
    <t>Popchips Sour Cream &amp;amp; Onion</t>
  </si>
  <si>
    <t>Popchips Original : Crisps</t>
  </si>
  <si>
    <t>Battered Chicken Nuggets : Halal</t>
  </si>
  <si>
    <t>Nestle Rowntrees Fruit Pastil Lolly</t>
  </si>
  <si>
    <t>Impulse Ice Cream</t>
  </si>
  <si>
    <t>Greens Green Valley Salad : Cuisin'easy</t>
  </si>
  <si>
    <t>Vinyl Gloves : Blue : Large</t>
  </si>
  <si>
    <t>Shield Rubber Gloves : Blue : Small</t>
  </si>
  <si>
    <t>Rubber</t>
  </si>
  <si>
    <t>Oumph Kebab</t>
  </si>
  <si>
    <t>Pineapple Pieces : in syrup</t>
  </si>
  <si>
    <t>1 x 3.035kg</t>
  </si>
  <si>
    <t>All Purpose Cloth : Blue</t>
  </si>
  <si>
    <t>1 x 50 x 1each</t>
  </si>
  <si>
    <t>3000 : J Cloth : Blue</t>
  </si>
  <si>
    <t>Movenpick Raspberry</t>
  </si>
  <si>
    <t>2 x 2.4 ltr</t>
  </si>
  <si>
    <t>Blue : Vinyl Gloves : Powder Free : Large</t>
  </si>
  <si>
    <t>Big Bag/Buffet : Ready Salted</t>
  </si>
  <si>
    <t>Select Sunblaze Tomato : Tapenade</t>
  </si>
  <si>
    <t>Ice Cubes : Supercubes</t>
  </si>
  <si>
    <t>Honey Buns Oaty Raspberry Bar</t>
  </si>
  <si>
    <t>Cake Bars, Slices &amp; Squares (Frozen)</t>
  </si>
  <si>
    <t>Sliced : In Water</t>
  </si>
  <si>
    <t>1 x 2.95 kg</t>
  </si>
  <si>
    <t>Beetroot</t>
  </si>
  <si>
    <t>Ricotta</t>
  </si>
  <si>
    <t>Chicken Breast : Cooked : Strips</t>
  </si>
  <si>
    <t>Nuii Salted Caramel &amp;amp; Australian Macadamia</t>
  </si>
  <si>
    <t>Green Gourmet : Chicken Fillets : Breaded : 70-100g</t>
  </si>
  <si>
    <t>38 x 85 g</t>
  </si>
  <si>
    <t>Chicken (Chilled)</t>
  </si>
  <si>
    <t>Sunflower Oil</t>
  </si>
  <si>
    <t>Green Olives : Pitted</t>
  </si>
  <si>
    <t>1 x 2.26 kg</t>
  </si>
  <si>
    <t>Daloon Simply Meat Free : Falafel</t>
  </si>
  <si>
    <t>Kind Protein Bar : Double Dark Chocolate Nut</t>
  </si>
  <si>
    <t>Perkier Cacao,  Cahew Quinoa</t>
  </si>
  <si>
    <t>Nocellara Olives : Whole</t>
  </si>
  <si>
    <t>Poached Salmon : Terrine</t>
  </si>
  <si>
    <t>1 x 970 g</t>
  </si>
  <si>
    <t>Timbales &amp; Terrines - Vegetable (Chilled)</t>
  </si>
  <si>
    <t>Coleslaw</t>
  </si>
  <si>
    <t>Wall's Magnum Classic</t>
  </si>
  <si>
    <t>Coca Cola Diet Coke : Can : Non GB</t>
  </si>
  <si>
    <t>CC : Bacon &amp;amp; Cheese Turnover</t>
  </si>
  <si>
    <t>Smoked : Mixed Nuts</t>
  </si>
  <si>
    <t>Walls Magnum : Classic : Vegan</t>
  </si>
  <si>
    <t>Penn State Pretzels : Sour Cream &amp;amp; Chive</t>
  </si>
  <si>
    <t>Apples</t>
  </si>
  <si>
    <t>Lemon &amp;amp; Herb Marinated Olives : Pitted</t>
  </si>
  <si>
    <t>Brakes Sweetcorn : In water</t>
  </si>
  <si>
    <t>12 x 340 g</t>
  </si>
  <si>
    <t>Eggs Poached : Free Range : UK : Lion</t>
  </si>
  <si>
    <t>Harrogate Spring Water</t>
  </si>
  <si>
    <t>Sauerkraut : Khune</t>
  </si>
  <si>
    <t>6 x 810 g</t>
  </si>
  <si>
    <t>Aromatic : Half Duck : Cooked : Boneless, skin on</t>
  </si>
  <si>
    <t>10 x 300 g</t>
  </si>
  <si>
    <t>Duck (Frozen)</t>
  </si>
  <si>
    <t>Green Gourmet Pork Meatballs : Gluten Free : Great British</t>
  </si>
  <si>
    <t>200 x 20 g</t>
  </si>
  <si>
    <t>Honey Buns Oaty Coconut Bar with Dark Chocolate</t>
  </si>
  <si>
    <t>Brake Houmous : Velvet</t>
  </si>
  <si>
    <t>Buzz Bar : Banana</t>
  </si>
  <si>
    <t>1 x 48 each</t>
  </si>
  <si>
    <t>Red Wine</t>
  </si>
  <si>
    <t>Chicken Yakitori : skewer</t>
  </si>
  <si>
    <t>50 x 25 g</t>
  </si>
  <si>
    <t>Mini : Rice Cakes : Milk Chocolate</t>
  </si>
  <si>
    <t>16 x 16 g</t>
  </si>
  <si>
    <t>Honeybun Millionaires Slice : Vegan</t>
  </si>
  <si>
    <t>40 x 64 g</t>
  </si>
  <si>
    <t>Hot 'n' Kickin Chicken Wings</t>
  </si>
  <si>
    <t>1 x 2.27kg</t>
  </si>
  <si>
    <t>Bar Mix Olives : Pitted</t>
  </si>
  <si>
    <t>Harrogate Spring : Water : Sports Cap</t>
  </si>
  <si>
    <t>1 x 24 x 500 ml</t>
  </si>
  <si>
    <t>Buffet Dips (Frozen)</t>
  </si>
  <si>
    <t>Oreo Ice Cream : Stick</t>
  </si>
  <si>
    <t>The Vegetarian Butcher No Hot Dog</t>
  </si>
  <si>
    <t>Wild Mushroom</t>
  </si>
  <si>
    <t>Ravioli (Frozen)</t>
  </si>
  <si>
    <t>Bottlegreen Ginger Beer Sparkling</t>
  </si>
  <si>
    <t>Bottlegreen Raspberry : Lemonade</t>
  </si>
  <si>
    <t>Mackies Butterscotch</t>
  </si>
  <si>
    <t>Luxury : Coleslaw</t>
  </si>
  <si>
    <t>Chicken Breast : United Kingdom : Diced : Cooked</t>
  </si>
  <si>
    <t>2 x 1.75 kg</t>
  </si>
  <si>
    <t>Alpro Soya Alternative to : Yogurt</t>
  </si>
  <si>
    <t>Kraft : Pizza Box : 12 : Plain Brown</t>
  </si>
  <si>
    <t>Pizza Packaging</t>
  </si>
  <si>
    <t>Pineapple Slices : in syrup : Info: 8 count</t>
  </si>
  <si>
    <t>1 x 820g</t>
  </si>
  <si>
    <t>Raspberry : Info: Decorating Coulis</t>
  </si>
  <si>
    <t>2 x 450ml</t>
  </si>
  <si>
    <t>Brakes Chicken : Nuggets : Halal : Breaded</t>
  </si>
  <si>
    <t>Macaroons : Gluten Free</t>
  </si>
  <si>
    <t>Afternoon Tea</t>
  </si>
  <si>
    <t>Market Mixed : Olives : Pitted</t>
  </si>
  <si>
    <t>Gourmet Classic Port : Cooking Port</t>
  </si>
  <si>
    <t>1 x 3 ltr</t>
  </si>
  <si>
    <t>Gourmet Classic Madeira</t>
  </si>
  <si>
    <t>Guacamole : Mexican</t>
  </si>
  <si>
    <t>Cheddar : Black Bomber</t>
  </si>
  <si>
    <t>6 x 200 g</t>
  </si>
  <si>
    <t>Calder Coleslaw</t>
  </si>
  <si>
    <t>Parmigiano Reggiano : Grated</t>
  </si>
  <si>
    <t>Mackies Honeycomb</t>
  </si>
  <si>
    <t>12 x 120 ml</t>
  </si>
  <si>
    <t>Mackies Traditional</t>
  </si>
  <si>
    <t>P/Falls : Sparkling Water : Mineral</t>
  </si>
  <si>
    <t>Anna Peas</t>
  </si>
  <si>
    <t>Meridian Tahini : Light</t>
  </si>
  <si>
    <t>Pineapple Chunks : in natural juice</t>
  </si>
  <si>
    <t>Chunky Avocado Smash</t>
  </si>
  <si>
    <t>All other</t>
  </si>
  <si>
    <t>Silicone : 450 x 750mm : 100 Sheets</t>
  </si>
  <si>
    <t>Paper</t>
  </si>
  <si>
    <t>Chicken Breast Kebab : Cooked</t>
  </si>
  <si>
    <t>1 x 40 x 100 g</t>
  </si>
  <si>
    <t>Love Fresh Pasta Bows &amp;amp; Green Pesto</t>
  </si>
  <si>
    <t>Prepared / Dressed Salad - Pasta Based (Chilled)</t>
  </si>
  <si>
    <t>Coca Cola Coca Cola : PET</t>
  </si>
  <si>
    <t>Coconut Oil</t>
  </si>
  <si>
    <t>Skittles</t>
  </si>
  <si>
    <t>Skittles : Info: Sours</t>
  </si>
  <si>
    <t>1 x 36 x 55g</t>
  </si>
  <si>
    <t>Blue : Vinyl Gloves : Powder Free : Medium</t>
  </si>
  <si>
    <t>Vinyl Gloves : Blue : Extra Large</t>
  </si>
  <si>
    <t>Vinyl Gloves : Disposable Gloves (Lrg)</t>
  </si>
  <si>
    <t>10 x 100 each</t>
  </si>
  <si>
    <t>Clear : Vinyl Gloves : Powder Free : Medium</t>
  </si>
  <si>
    <t>Plum Sauce</t>
  </si>
  <si>
    <t>Crespo Black Olives : Pitted</t>
  </si>
  <si>
    <t>Margherita Pizza : Mini</t>
  </si>
  <si>
    <t>36 x 1 each</t>
  </si>
  <si>
    <t>Starburst : Mini</t>
  </si>
  <si>
    <t>24 x 45 g</t>
  </si>
  <si>
    <t>Brakes : Tarte Tatin</t>
  </si>
  <si>
    <t>Kraft Napkin : Beige : 33 cm : 2 ply</t>
  </si>
  <si>
    <t>20 x 100 each</t>
  </si>
  <si>
    <t>Kind Peanut Butter and Dark Chocolate</t>
  </si>
  <si>
    <t>Kind Caramel Almond Sea Salt</t>
  </si>
  <si>
    <t>Orzo Pasta : Roasted Tomato</t>
  </si>
  <si>
    <t>Alpro Milk Oat</t>
  </si>
  <si>
    <t>Vegetable Oil : Soya</t>
  </si>
  <si>
    <t>Olives : Stuffed</t>
  </si>
  <si>
    <t>Dalston's Fizzy Elderflower</t>
  </si>
  <si>
    <t>Dalston's Fizzy Rhubarb</t>
  </si>
  <si>
    <t>Moving Mountains Sausage : Vegan</t>
  </si>
  <si>
    <t>35 x 57 g</t>
  </si>
  <si>
    <t>Tate &amp; Lyle Pumpkin Syrup</t>
  </si>
  <si>
    <t>1 x 750 ml</t>
  </si>
  <si>
    <t>American Style : Chicken : Skinless, Boneless : Fillets (battered)</t>
  </si>
  <si>
    <t>24 x 90 g</t>
  </si>
  <si>
    <t>Around The World Meals - Individual (Frozen)</t>
  </si>
  <si>
    <t>SOS Carrier Bags : Brown : Large : Paper</t>
  </si>
  <si>
    <t>Chicken Fillet : Southern Fried</t>
  </si>
  <si>
    <t>24 x 110 g</t>
  </si>
  <si>
    <t>Blueberries</t>
  </si>
  <si>
    <t>Wall's Magnum White</t>
  </si>
  <si>
    <t>Honeybun Dark Chocolate Brownie : Gluten Free : Vegan</t>
  </si>
  <si>
    <t>Tony's Chocolonely Milk Chocolate : Hazelnut</t>
  </si>
  <si>
    <t>Take-Away Bags : Brown : Medium</t>
  </si>
  <si>
    <t>Meal Box : 1 compartment : RY3482</t>
  </si>
  <si>
    <t>Green's Indian Summer Salad</t>
  </si>
  <si>
    <t>Yutaka Korean Kimchi : 100% Nat</t>
  </si>
  <si>
    <t>6 x 215 g</t>
  </si>
  <si>
    <t>Honey Buns Choc Pecan Caram : Traybake : Gluten Free</t>
  </si>
  <si>
    <t>Aunt Bessies Crispy Homestyle : Roasting Potatoes</t>
  </si>
  <si>
    <t>McVitie's Mini Cheddars : Original</t>
  </si>
  <si>
    <t>1 x 44 x 35g</t>
  </si>
  <si>
    <t>Campagnola : Pitted : Green</t>
  </si>
  <si>
    <t>Olives (Chilled)</t>
  </si>
  <si>
    <t>Duck</t>
  </si>
  <si>
    <t>Rillettes</t>
  </si>
  <si>
    <t>Ham Hock : Terrine</t>
  </si>
  <si>
    <t>Timbales &amp; Terrines - Meat (Chilled)</t>
  </si>
  <si>
    <t>Greaseproof Paper : 750 x 450 : 500 sheets</t>
  </si>
  <si>
    <t>Quorn Buttermilk Style Burger : Vegan</t>
  </si>
  <si>
    <t>CC : Steak : Bake</t>
  </si>
  <si>
    <t>Aromatic : Duck : Shredded</t>
  </si>
  <si>
    <t>Palm Oil</t>
  </si>
  <si>
    <t>Moving Mount B12 Meat Free Burgr</t>
  </si>
  <si>
    <t>Potato Salad</t>
  </si>
  <si>
    <t>La Boulangerie Scone : Fruit</t>
  </si>
  <si>
    <t>Scones</t>
  </si>
  <si>
    <t>Gloves : Gauntlet : Rubber 17inch</t>
  </si>
  <si>
    <t>Grease Proof Paper : 269x365</t>
  </si>
  <si>
    <t>480 x 1 each</t>
  </si>
  <si>
    <t>Taramasalata</t>
  </si>
  <si>
    <t>Delifrance Pain aux Chocolate</t>
  </si>
  <si>
    <t>40 x 52 g</t>
  </si>
  <si>
    <t>All Purpose Cloth : Green</t>
  </si>
  <si>
    <t>1 x 50 each</t>
  </si>
  <si>
    <t>Cook &amp; Bake : Oil Spray : (non-stick fry)</t>
  </si>
  <si>
    <t>4 x 500 ml</t>
  </si>
  <si>
    <t>Oil Spray</t>
  </si>
  <si>
    <t>Nutella Chocolate Spread : Portion</t>
  </si>
  <si>
    <t>1 x 120 x 15 g</t>
  </si>
  <si>
    <t>Stick : Bamboo : 90mm : Loop End</t>
  </si>
  <si>
    <t>Falafel</t>
  </si>
  <si>
    <t>BBQ Chicken Wings : 43-53</t>
  </si>
  <si>
    <t>Provençale Bean Salad</t>
  </si>
  <si>
    <t>Geeta's Lime Pickle</t>
  </si>
  <si>
    <t>1.3 kg</t>
  </si>
  <si>
    <t>Perkier Peanut Bar : Crunchy</t>
  </si>
  <si>
    <t>Bakehouse : Pain au Chocolate</t>
  </si>
  <si>
    <t>Morning Goods / Viennoiserie</t>
  </si>
  <si>
    <t>Meatballs : Mini : in Tomato Sauce</t>
  </si>
  <si>
    <t>Savoury Fillings - Meat (Chilled)</t>
  </si>
  <si>
    <t>Priory Falls Mineral Water</t>
  </si>
  <si>
    <t>Priory Falls Still Water : (Glass)</t>
  </si>
  <si>
    <t>Coca Cola Coca Cola : Can : (non gb)</t>
  </si>
  <si>
    <t>Real Crisps Hand Cooked : Jalapeno Pepper</t>
  </si>
  <si>
    <t>Mackies Strawberry &amp;amp; Cream</t>
  </si>
  <si>
    <t>Mackies Chocolate</t>
  </si>
  <si>
    <t>Chicken Goujons : breaded</t>
  </si>
  <si>
    <t>Priory Falls Mineral : Water : Sports Cap</t>
  </si>
  <si>
    <t>Mozzarella : Balls</t>
  </si>
  <si>
    <t>Battered Crispy : Cod Bites</t>
  </si>
  <si>
    <t>Scourer : Stainless Steel</t>
  </si>
  <si>
    <t>Honeybuns Cinder Toffee : Traybake : Gluten Free</t>
  </si>
  <si>
    <t>Wet Floor Sign : A Frame</t>
  </si>
  <si>
    <t>Safety Signs &amp; Equipment</t>
  </si>
  <si>
    <t>Tempura Vegetable Mix</t>
  </si>
  <si>
    <t>Cut : Leeks</t>
  </si>
  <si>
    <t>Leeks (Frozen)</t>
  </si>
  <si>
    <t>Scourer : Heavy Duty</t>
  </si>
  <si>
    <t>Butternut Squash &amp;amp; Couscous</t>
  </si>
  <si>
    <t>Roasted mediterranean Vegetable Medley : Info: Premiere</t>
  </si>
  <si>
    <t>Brakes : Fig Relish : Sticky</t>
  </si>
  <si>
    <t>Kind Almond &amp;amp; Coconut</t>
  </si>
  <si>
    <t>Tate &amp; Lyle Sugar : Vanilla Syrup</t>
  </si>
  <si>
    <t>Coca Cola Classic : Coca Cola</t>
  </si>
  <si>
    <t>6 x 1.5 ltr</t>
  </si>
  <si>
    <t>Dawn Doughnut : Caramel Lace</t>
  </si>
  <si>
    <t>3 x 12 x 1 each</t>
  </si>
  <si>
    <t>La Boulangerie Buns : Brioche Style : Sliced : Vegan</t>
  </si>
  <si>
    <t>Roasted Red Pepper Houmous</t>
  </si>
  <si>
    <t>Egg Liquid : Whole</t>
  </si>
  <si>
    <t>Sweet Potato : Whole</t>
  </si>
  <si>
    <t>Tomatoes : (47-57) : (MM)</t>
  </si>
  <si>
    <t>Potatoes : Baker : 40's</t>
  </si>
  <si>
    <t>1 x 15 kg</t>
  </si>
  <si>
    <t>Feather Blade Steak</t>
  </si>
  <si>
    <t>10 x 210 g</t>
  </si>
  <si>
    <t>Tango Sugar Free : Orange</t>
  </si>
  <si>
    <t>1 x 12 ltr</t>
  </si>
  <si>
    <t>Pepsi Max : High Yield</t>
  </si>
  <si>
    <t>Lamb Weston Onion Rings : beer battered</t>
  </si>
  <si>
    <t>Grapes : Black : Seedless</t>
  </si>
  <si>
    <t>Grapes</t>
  </si>
  <si>
    <t>Snacking Essentials Fruit &amp;amp; Nut Mix</t>
  </si>
  <si>
    <t>Eat Natural High Fibre : Apple Ginger &amp;amp; Dark Chocolate : Bar</t>
  </si>
  <si>
    <t>Brakes Penne Pasta</t>
  </si>
  <si>
    <t>Penne</t>
  </si>
  <si>
    <t>Grapes : White : Seedless</t>
  </si>
  <si>
    <t>Milk Semi Skimmed : Organic</t>
  </si>
  <si>
    <t>LaBo Ciabatta : part baked : Square</t>
  </si>
  <si>
    <t>Eat Natural Protein Syrup Pecan Peanut</t>
  </si>
  <si>
    <t>Innocent Apple &amp;amp; Mango Juice</t>
  </si>
  <si>
    <t>Cornflour</t>
  </si>
  <si>
    <t>Scourer : Green : 15x10cm</t>
  </si>
  <si>
    <t>White Distilled : Vinegar</t>
  </si>
  <si>
    <t>Mixed Herbs : Mediterranean</t>
  </si>
  <si>
    <t>1 x 140 g</t>
  </si>
  <si>
    <t>Whitworths Fruity Biscuit : Shot</t>
  </si>
  <si>
    <t>16 x 25 g</t>
  </si>
  <si>
    <t>PIP Organic Pineapple &amp; Mango</t>
  </si>
  <si>
    <t>24 x 180 ml</t>
  </si>
  <si>
    <t>Innocent Smooth : Orange Juice</t>
  </si>
  <si>
    <t>Potatoes : Mid Select</t>
  </si>
  <si>
    <t>Chicken Fillet Bites : battered</t>
  </si>
  <si>
    <t>Clipper Everyday : Envelopes : Fair Trade</t>
  </si>
  <si>
    <t>Tea</t>
  </si>
  <si>
    <t>Lamb &amp;amp; Mint</t>
  </si>
  <si>
    <t>Alpro Oat Milk : Barrista : Gluten Free</t>
  </si>
  <si>
    <t>Seasoned Herby : Diced : Potato</t>
  </si>
  <si>
    <t>Gravy Granules : (26ltr per 2kg)</t>
  </si>
  <si>
    <t>Eat Natural Maple Syrup, Pecan &amp; Peanut</t>
  </si>
  <si>
    <t>Soft Sugar : Light Brown</t>
  </si>
  <si>
    <t>French's Yellow Mustard</t>
  </si>
  <si>
    <t>8 x 397 g</t>
  </si>
  <si>
    <t>Cadbury Drinking Chocolate : Sprinkler</t>
  </si>
  <si>
    <t>6 x 125g</t>
  </si>
  <si>
    <t>Glaceau Smart Water</t>
  </si>
  <si>
    <t>24 x 600 ml</t>
  </si>
  <si>
    <t>Rachels Breakfast : Vanilla Pots : Low Fat : With Granola</t>
  </si>
  <si>
    <t>6 x 135 g</t>
  </si>
  <si>
    <t>Verdi : (47-54g)</t>
  </si>
  <si>
    <t>Cannelloni Verdi (Frozen)</t>
  </si>
  <si>
    <t>Heavy : Heavy Duty Cloth : Blue</t>
  </si>
  <si>
    <t>Johnsons Orange Juice</t>
  </si>
  <si>
    <t>Lamb Weston Hash Browns : Mini : Rounds</t>
  </si>
  <si>
    <t>Salt : Portions</t>
  </si>
  <si>
    <t>Alpro Milk Soya : Unsweetened : Wholebean</t>
  </si>
  <si>
    <t>8 x 1 ltr</t>
  </si>
  <si>
    <t>Onions : White : Peeled Whole</t>
  </si>
  <si>
    <t>Onions : Sliced</t>
  </si>
  <si>
    <t>Brakes Tempura Batter Mix : C</t>
  </si>
  <si>
    <t>Heinz BBQ Sauce</t>
  </si>
  <si>
    <t>8 x 220 ml</t>
  </si>
  <si>
    <t>Chota Naan : fully baked, Garlic &amp;amp; Coriander</t>
  </si>
  <si>
    <t>1 x 30 x 60g</t>
  </si>
  <si>
    <t>Fanta Grape : Fanta Zero</t>
  </si>
  <si>
    <t>Strawberry : Dessert Sauce</t>
  </si>
  <si>
    <t>Knorr Meadowland Cream Alternative : Cream Double</t>
  </si>
  <si>
    <t>McCain Potato Wedges : 5% Fat</t>
  </si>
  <si>
    <t>2.27 kg</t>
  </si>
  <si>
    <t>Pepsi Cherry : Pepsi Max</t>
  </si>
  <si>
    <t>8 Up 7 Up Light : Can</t>
  </si>
  <si>
    <t>Natural Breadcrumbs</t>
  </si>
  <si>
    <t>McDougalls Fish Batter Mix</t>
  </si>
  <si>
    <t>Copella Apple Juice</t>
  </si>
  <si>
    <t>8 x 250ml</t>
  </si>
  <si>
    <t>Sharwood's Prawn Crackers</t>
  </si>
  <si>
    <t>Paxo Stuffing Mix : Sage &amp;amp; Onion</t>
  </si>
  <si>
    <t>Bisto Vegetable : Bouillon</t>
  </si>
  <si>
    <t>Hellmanns Mayonnaise : Sticks</t>
  </si>
  <si>
    <t>198 x 10 ml</t>
  </si>
  <si>
    <t>Knorr Chicken</t>
  </si>
  <si>
    <t>Regain : Floor Cleaner</t>
  </si>
  <si>
    <t>Hellmann's Tomato Ketchup : .</t>
  </si>
  <si>
    <t>Kellogg's Frosties</t>
  </si>
  <si>
    <t>Frosties</t>
  </si>
  <si>
    <t>Pepsi Diet Pepsi : BIB</t>
  </si>
  <si>
    <t>Pepsi Pepsi Max : BIB</t>
  </si>
  <si>
    <t>Tango Orange : Tango : Sugar Free : Bag in Box</t>
  </si>
  <si>
    <t>McDougalls Thickening Granules</t>
  </si>
  <si>
    <t>Roux, Thickeners &amp; Jelly</t>
  </si>
  <si>
    <t>McCain Signatures French Fries : Sweet Potato</t>
  </si>
  <si>
    <t>Knorr Vegetable</t>
  </si>
  <si>
    <t>Knorr Beef : Bouillon</t>
  </si>
  <si>
    <t>Hellmann's Mayonnaise : Vegan</t>
  </si>
  <si>
    <t>1 x 2.62 ltr</t>
  </si>
  <si>
    <t>Fox's Glacier Mints : Info: Catering/Bulk</t>
  </si>
  <si>
    <t>1 x 3.08kg</t>
  </si>
  <si>
    <t>Fox's Glacier Fruits</t>
  </si>
  <si>
    <t>1 x 3.18kg</t>
  </si>
  <si>
    <t>Quaker Porridge Pots : Original : Oat So Simple</t>
  </si>
  <si>
    <t>Porridge Oats</t>
  </si>
  <si>
    <t>Kellogg's Coco Pops</t>
  </si>
  <si>
    <t>12 x 295 g</t>
  </si>
  <si>
    <t>Coco Pops</t>
  </si>
  <si>
    <t>Ecolab Kitchen Pro Manual</t>
  </si>
  <si>
    <t>Floorcare</t>
  </si>
  <si>
    <t>McCain Medium Cut Chips : 7/16 : Dual Store (Best of British)</t>
  </si>
  <si>
    <t>Pepsi Pepsi : Post Mix</t>
  </si>
  <si>
    <t>Knorr Gravy Granules : Meat</t>
  </si>
  <si>
    <t>1 x 25 ltr</t>
  </si>
  <si>
    <t>Pepsi Pepsi : Can</t>
  </si>
  <si>
    <t>Lipton Lime &amp;amp; Mint Green Tea : Ice Tea</t>
  </si>
  <si>
    <t>Tropicana Orange Juice : Original</t>
  </si>
  <si>
    <t>Knorr Lasagne : non pre-cook</t>
  </si>
  <si>
    <t>Duck &amp;amp; Orange</t>
  </si>
  <si>
    <t>Pâté (Chilled)</t>
  </si>
  <si>
    <t>Knorr Tagliatelle</t>
  </si>
  <si>
    <t>Tagliatelle</t>
  </si>
  <si>
    <t>Butterscotch : Info: Dessert Sauce</t>
  </si>
  <si>
    <t>Cheesecake Filling : Wat/Milk</t>
  </si>
  <si>
    <t>Chicken</t>
  </si>
  <si>
    <t>Tropicana Orange Juice : Smooth - Premium</t>
  </si>
  <si>
    <t>Knorr Macaroni</t>
  </si>
  <si>
    <t>Glaceau Smart : Sparkling Water</t>
  </si>
  <si>
    <t>Maggi Vegetarian Gravy Mix : Gluten Free</t>
  </si>
  <si>
    <t>Curtis Chia Seeds</t>
  </si>
  <si>
    <t>Bisto Gravy Mix</t>
  </si>
  <si>
    <t>Brakes Bread &amp;amp; Roll Mix : Brown</t>
  </si>
  <si>
    <t>McCain Hash Browns : Oven Cook</t>
  </si>
  <si>
    <t>Alpro Milk Coconut : Professional</t>
  </si>
  <si>
    <t>Sweet Chilli Dipping Sauce</t>
  </si>
  <si>
    <t>Brakes Mozzarella Sticks : breaded</t>
  </si>
  <si>
    <t>Cling Film : 45cm : Extra Wide</t>
  </si>
  <si>
    <t>BAREBELLS Salty Peanut Bar : Vegan</t>
  </si>
  <si>
    <t>Corn on the Cob : Half Cut (Supersweet)</t>
  </si>
  <si>
    <t>1 x 12 x 120 g</t>
  </si>
  <si>
    <t>Alpro Plain Soya : Yogurt</t>
  </si>
  <si>
    <t>Brakes Bacon &amp;amp; Cheese Turnover</t>
  </si>
  <si>
    <t>30 x 119 g</t>
  </si>
  <si>
    <t>Nobby's Coated : Flavoured Nuts : Sweet Chilli</t>
  </si>
  <si>
    <t>Alpro Go On : Yogurt : Strawberry &amp;amp; Raspberry : Soya</t>
  </si>
  <si>
    <t>Pork : Belly : Cooked</t>
  </si>
  <si>
    <t>Lamb Weston Sweet Potato Fries</t>
  </si>
  <si>
    <t>Peaches &amp;amp; Pears : United Kingdom : Fruit Pot</t>
  </si>
  <si>
    <t>Two Fruits</t>
  </si>
  <si>
    <t>Chilli Jam</t>
  </si>
  <si>
    <t>1 x 1.25kg</t>
  </si>
  <si>
    <t>Apple : Royal Gala : Premium</t>
  </si>
  <si>
    <t>Princes Gate Still Water</t>
  </si>
  <si>
    <t>LaBo French : Macaroon : Selection</t>
  </si>
  <si>
    <t>6 x 12 x 1each</t>
  </si>
  <si>
    <t>Afternoon Tea / Teatime Treats (Frozen)</t>
  </si>
  <si>
    <t>La Boulangerie Burger Bun : GF : 4</t>
  </si>
  <si>
    <t>PRINCES GATE : Sparkling Water : BTLS</t>
  </si>
  <si>
    <t>M&amp;M's M &amp;amp; M's : Peanut</t>
  </si>
  <si>
    <t>Maggi Vegetable</t>
  </si>
  <si>
    <t>Macaroni Cheese</t>
  </si>
  <si>
    <t>Jalapenos : Info: green, sliced, in brine</t>
  </si>
  <si>
    <t>Tenzing : Energy Drink : Natural</t>
  </si>
  <si>
    <t>Sausage Roll : Giant, 8</t>
  </si>
  <si>
    <t>40 x 137g</t>
  </si>
  <si>
    <t>Beef Bolognaise : 47-54g</t>
  </si>
  <si>
    <t>Canneloni (Frozen)</t>
  </si>
  <si>
    <t>Quartered</t>
  </si>
  <si>
    <t>Heavy Duty : Black Compactor Sack : 20x34x46</t>
  </si>
  <si>
    <t>Francia : Buffalo Mozzarella</t>
  </si>
  <si>
    <t>Eat Natural Apricot &amp;amp; Almond</t>
  </si>
  <si>
    <t>Mixed Peppers : Sliced</t>
  </si>
  <si>
    <t>Brakes Curly Fries</t>
  </si>
  <si>
    <t>12 Large White Khobez Bread</t>
  </si>
  <si>
    <t>30 x 12 inch</t>
  </si>
  <si>
    <t>Knorr Penne</t>
  </si>
  <si>
    <t>Mint : Large</t>
  </si>
  <si>
    <t>Mint</t>
  </si>
  <si>
    <t>Assorted Jam : Portion</t>
  </si>
  <si>
    <t>BeefBurger : 100%</t>
  </si>
  <si>
    <t>24 x 170 g</t>
  </si>
  <si>
    <t>Snacking Essentials Chocolate Raisins</t>
  </si>
  <si>
    <t>Eat Natural Apple Ging &amp; Drk Choc 12x45g</t>
  </si>
  <si>
    <t>Chunky Roast : Mix</t>
  </si>
  <si>
    <t>Mixed Prep Veg</t>
  </si>
  <si>
    <t>Harvest Home Crisp Rice</t>
  </si>
  <si>
    <t>Crispy Rice</t>
  </si>
  <si>
    <t>Anchor Cream Aerosol</t>
  </si>
  <si>
    <t>1 x 3.12 kg</t>
  </si>
  <si>
    <t>San Pellegrino Limonata : Sparkling Water : Cans</t>
  </si>
  <si>
    <t>Cod : 170-200g (6-7oz) : Fillet : Battered : Crispy</t>
  </si>
  <si>
    <t>Snacking Essentials Fruit Berry Mix : Fruit &amp;amp; Berry Mix</t>
  </si>
  <si>
    <t>Still Mineral Water : Glass : Spring</t>
  </si>
  <si>
    <t>Brakes Lamb Kofta</t>
  </si>
  <si>
    <t>40 x 70 g</t>
  </si>
  <si>
    <t>Table Knife : Economy</t>
  </si>
  <si>
    <t>Knife</t>
  </si>
  <si>
    <t>Economy : Table Fork</t>
  </si>
  <si>
    <t>Fork</t>
  </si>
  <si>
    <t>Phase Phase</t>
  </si>
  <si>
    <t>Cooking &amp; Baking (Chilled)</t>
  </si>
  <si>
    <t>Vito Coco Coconut Water : Pure</t>
  </si>
  <si>
    <t>Cod : 170-200g (6-7oz) : Fillet : Skinless: Boneless</t>
  </si>
  <si>
    <t>1 x 20 x 1each</t>
  </si>
  <si>
    <t>Proper Chips Lentil Chips : Salt &amp;amp; Vinegar</t>
  </si>
  <si>
    <t>Dawn Doughnut : Cinnamon &amp;amp; Apple</t>
  </si>
  <si>
    <t>Tony's Chocolonely Milk Chocolate : Tiny Tony's</t>
  </si>
  <si>
    <t>Alpro Milk Almond : Unsweetened</t>
  </si>
  <si>
    <t>Garlic : Loose : BB</t>
  </si>
  <si>
    <t>Brakes Tagine Paste</t>
  </si>
  <si>
    <t>1 x 1.175 kg</t>
  </si>
  <si>
    <t>Rowntrees Fruit Pastilles : Vegan</t>
  </si>
  <si>
    <t>32 x 50 g</t>
  </si>
  <si>
    <t>Harrogate Glass Bottle : Sparkling Water</t>
  </si>
  <si>
    <t>Red Kidney Beans : in water</t>
  </si>
  <si>
    <t>Salsa Sauce</t>
  </si>
  <si>
    <t>Brake Chilli Con Carne : Beef</t>
  </si>
  <si>
    <t>The Meatless Farm Burger</t>
  </si>
  <si>
    <t>Tomatoes : Cherry Red</t>
  </si>
  <si>
    <t>Lemon</t>
  </si>
  <si>
    <t>Asparagus : BB</t>
  </si>
  <si>
    <t>1 x  500 g</t>
  </si>
  <si>
    <t>Asparagus</t>
  </si>
  <si>
    <t>Garlic : Loose</t>
  </si>
  <si>
    <t>3 x 1each  (approx 120g)</t>
  </si>
  <si>
    <t>Cloves : whole</t>
  </si>
  <si>
    <t>Clipper Lemon &amp;amp; Ginger Tea : Envelope : Organic</t>
  </si>
  <si>
    <t>Cumin : ground</t>
  </si>
  <si>
    <t>La Boulangerie White Baguettes : 11</t>
  </si>
  <si>
    <t>Clipper Organic Chamomile Tea : Fairtrade</t>
  </si>
  <si>
    <t>Robinson RF Blackberry &amp; Bberry</t>
  </si>
  <si>
    <t>24 x 500 each</t>
  </si>
  <si>
    <t>1 x 130 g</t>
  </si>
  <si>
    <t>Roasted Red Peppers</t>
  </si>
  <si>
    <t>Swiss Style</t>
  </si>
  <si>
    <t>4 x 2kg</t>
  </si>
  <si>
    <t>Ham : Sliced : Wafer Thin</t>
  </si>
  <si>
    <t>Assorted Traditional Cooked Meats (Chilled)</t>
  </si>
  <si>
    <t>LaBo Cookies : White Belgian Chocolate Chunk &amp;amp; Raspberry</t>
  </si>
  <si>
    <t>Brakes Vegetable Tikka Masala</t>
  </si>
  <si>
    <t>Brakes Smoked Paprika</t>
  </si>
  <si>
    <t>Pipers Crisps : Chorizo</t>
  </si>
  <si>
    <t>Coriander : Bunched</t>
  </si>
  <si>
    <t>Chicken Drumsticks : Roasted : 56-85g</t>
  </si>
  <si>
    <t>20 x aw71 g</t>
  </si>
  <si>
    <t>Clipper Green Tea : Envelope : FT</t>
  </si>
  <si>
    <t>KTC Pomace : Olive Oil : Blend</t>
  </si>
  <si>
    <t>Clipper Peppermint Tea : Envelope : Fairtrade</t>
  </si>
  <si>
    <t>Harvest Home : Corn Flakes</t>
  </si>
  <si>
    <t>Corn Flakes</t>
  </si>
  <si>
    <t>Clipper Decaffeinated Tea : Fairtrade : Everyday</t>
  </si>
  <si>
    <t>Dawn Doughnut : Strawberry Sprinkle</t>
  </si>
  <si>
    <t>Catering : Baker : 50's</t>
  </si>
  <si>
    <t>Essentials Salty Mix : Snack Mix</t>
  </si>
  <si>
    <t>Brakes Spaghetti : Spaghetti</t>
  </si>
  <si>
    <t>Spaghetti</t>
  </si>
  <si>
    <t>La Boulangerie Ciabatta Sandwich : Rolls</t>
  </si>
  <si>
    <t>Piri Piri</t>
  </si>
  <si>
    <t>Apple : Royal Gala : Large</t>
  </si>
  <si>
    <t>Macphie Plant Based Crm Alternative 1x1L</t>
  </si>
  <si>
    <t>Lucky Boat Noodles</t>
  </si>
  <si>
    <t>Basmati Rice : Tolly Boy</t>
  </si>
  <si>
    <t>1 x 20kg</t>
  </si>
  <si>
    <t>Coca Cola Zero Sugar Vanila 12x500ml</t>
  </si>
  <si>
    <t>Harrogate Still Water : Glass</t>
  </si>
  <si>
    <t>Donut Berry White</t>
  </si>
  <si>
    <t>Sysco Parfait : Scottish Smoked Salmon &amp; Prosecco</t>
  </si>
  <si>
    <t>36 x 50 g</t>
  </si>
  <si>
    <t>Chicken Tikka : Split Sticks</t>
  </si>
  <si>
    <t>Chef Jus de Veau Lie : Veal</t>
  </si>
  <si>
    <t>Chef Premium : Chicken Stock</t>
  </si>
  <si>
    <t>Mixed Apples</t>
  </si>
  <si>
    <t>9 x 1 each</t>
  </si>
  <si>
    <t>LaBo Croissant : Fully Baked</t>
  </si>
  <si>
    <t>50 x 40g</t>
  </si>
  <si>
    <t>BBQ Sauce</t>
  </si>
  <si>
    <t>1 x 2.85 kg</t>
  </si>
  <si>
    <t>Dawn Doughnut : Triple Chocolate</t>
  </si>
  <si>
    <t>Pipers Pipers : Anglesey Sea Salt</t>
  </si>
  <si>
    <t>Firefly Natural Drink : Lemon, Lime &amp;amp; Ginger</t>
  </si>
  <si>
    <t>Brakes Heavy Duty Cloth : Red</t>
  </si>
  <si>
    <t>San Pellegrino Aranciata Rossa 12x330ml</t>
  </si>
  <si>
    <t>12 x 330 x 1 each</t>
  </si>
  <si>
    <t>Pineapple Slices : in syrup : Info: 60-70 count</t>
  </si>
  <si>
    <t>Violife Greek White Cheese</t>
  </si>
  <si>
    <t>San Pellegrino Limonata</t>
  </si>
  <si>
    <t>San Pellegrino Aranciata        12x330ml</t>
  </si>
  <si>
    <t>12 x 330 each</t>
  </si>
  <si>
    <t>San Pellegrino Lemon &amp; Mint</t>
  </si>
  <si>
    <t>Sysco Prem Chunky Skin on Chips</t>
  </si>
  <si>
    <t>4 x 2.5 each</t>
  </si>
  <si>
    <t>1 x 10kg</t>
  </si>
  <si>
    <t>De Cecco Rigatoni</t>
  </si>
  <si>
    <t>Peas : Fancy</t>
  </si>
  <si>
    <t>Bridor Vegan RTB Cherry Crown</t>
  </si>
  <si>
    <t>Blueberry Muffin : Gluten Free : Mini</t>
  </si>
  <si>
    <t>60 x 40 g</t>
  </si>
  <si>
    <t>Salad Mix : Summer</t>
  </si>
  <si>
    <t>Meatlss Frm Plant Chickn Katsu Slice</t>
  </si>
  <si>
    <t>LaBo Bakers Basket</t>
  </si>
  <si>
    <t>4 x 20 x 55g</t>
  </si>
  <si>
    <t>Sysco Classic Sweet Potato Wedges</t>
  </si>
  <si>
    <t>2.5 each</t>
  </si>
  <si>
    <t>McCain Thin Cut Chips : 3/8 : (Best of British)</t>
  </si>
  <si>
    <t>Chicken Kiev : Boneless</t>
  </si>
  <si>
    <t>16 x 125 g</t>
  </si>
  <si>
    <t>Brakes Oatflakes</t>
  </si>
  <si>
    <t>1 x 840 g</t>
  </si>
  <si>
    <t>Cinnamon : ground</t>
  </si>
  <si>
    <t>Dried Cranberries</t>
  </si>
  <si>
    <t>Long Grain Rice : Brown</t>
  </si>
  <si>
    <t>Chilli Powder : hot</t>
  </si>
  <si>
    <t>LaBo French : White Baguettes : Part Baked</t>
  </si>
  <si>
    <t>Hot Chocolate : Sachets : Instant</t>
  </si>
  <si>
    <t>1 x 50 x 28g</t>
  </si>
  <si>
    <t>Meatlss Frm Plant Peppr Steak Slice</t>
  </si>
  <si>
    <t>LaBo Bread : Artisan : Selection</t>
  </si>
  <si>
    <t>4 x 20 x 1 each</t>
  </si>
  <si>
    <t>Potatoes : Wedges : Skin On</t>
  </si>
  <si>
    <t>Arran Oak Smoked Cheddar : Scottish</t>
  </si>
  <si>
    <t>Tomatoes : Cherry Red Vine</t>
  </si>
  <si>
    <t>Harrogate Still Water</t>
  </si>
  <si>
    <t>Cayenne Pepper : Herbs</t>
  </si>
  <si>
    <t>Apricots : Chopped</t>
  </si>
  <si>
    <t>Plain Flour : White : Gluten Free</t>
  </si>
  <si>
    <t>La Boulangerie Burger Bun : Potato : 4 : Vegan</t>
  </si>
  <si>
    <t>1 x 2.62 kg</t>
  </si>
  <si>
    <t>Eat Real Hummus Tomato &amp; Basil</t>
  </si>
  <si>
    <t>12 x 45 each</t>
  </si>
  <si>
    <t>Eat Real Quinoa Chips : Sour Cream &amp; Chives</t>
  </si>
  <si>
    <t>12 x 30 each</t>
  </si>
  <si>
    <t>Potatoes : Diced : Large</t>
  </si>
  <si>
    <t>Mop Head : Kentucky : 16oz</t>
  </si>
  <si>
    <t>1 x 5 each</t>
  </si>
  <si>
    <t>1 Cup : Teabags</t>
  </si>
  <si>
    <t>1100 x 1 each</t>
  </si>
  <si>
    <t>Basil : Fresh</t>
  </si>
  <si>
    <t>Walnuts : Halves</t>
  </si>
  <si>
    <t>Shallots : Banana</t>
  </si>
  <si>
    <t>Shallots</t>
  </si>
  <si>
    <t>Cabbage : White : Shredded</t>
  </si>
  <si>
    <t>Oxo vegetable</t>
  </si>
  <si>
    <t>1 x 60 each</t>
  </si>
  <si>
    <t>Stock Cubes</t>
  </si>
  <si>
    <t>Courgettes : Baby</t>
  </si>
  <si>
    <t>1 x 200g</t>
  </si>
  <si>
    <t>Beetroot : Long Life</t>
  </si>
  <si>
    <t>Gravy Granules : H/C</t>
  </si>
  <si>
    <t>Classic Creations Mash Mix : Vegan</t>
  </si>
  <si>
    <t>Star Anise</t>
  </si>
  <si>
    <t>Brakes Vegan Cheese Sauce</t>
  </si>
  <si>
    <t>Duster : Yellow : 50 x 34cm</t>
  </si>
  <si>
    <t>Dusters</t>
  </si>
  <si>
    <t>Pipers Crisps : Jalapeno and Dill</t>
  </si>
  <si>
    <t>Pipers Crisps : Cheddar &amp;amp; Onion</t>
  </si>
  <si>
    <t>Clipper Earl Grey Tea : Envelope : Fairtrade</t>
  </si>
  <si>
    <t>Brakes Halloumi Slices : Burger</t>
  </si>
  <si>
    <t>6 x 4 x 20 g</t>
  </si>
  <si>
    <t>Robinson RTD Real Peach &amp; Mango</t>
  </si>
  <si>
    <t>Mini : Petit Pain : White</t>
  </si>
  <si>
    <t>100 x 40g</t>
  </si>
  <si>
    <t>Brakes Turmeric</t>
  </si>
  <si>
    <t>Nairns Biscuit Break : Chocolate Chip : GF</t>
  </si>
  <si>
    <t>Sheese Mature Cheddar : Sliced : Vegan</t>
  </si>
  <si>
    <t>Tarragon</t>
  </si>
  <si>
    <t>La Boulangerie Butter Croissant : Straight : Ready to Bake</t>
  </si>
  <si>
    <t>50 x 65 g</t>
  </si>
  <si>
    <t>Brakes BBQ Chicken : 12 : Stone Baked</t>
  </si>
  <si>
    <t>Heavy : Duty Cloth : Yellow</t>
  </si>
  <si>
    <t>1 x 25 each</t>
  </si>
  <si>
    <t>Barebells Protein Bar : Chocolate Almond</t>
  </si>
  <si>
    <t>Geo Bars</t>
  </si>
  <si>
    <t>12 x 320 g</t>
  </si>
  <si>
    <t>Panko Breadcrumbs</t>
  </si>
  <si>
    <t>Bread Crumbs</t>
  </si>
  <si>
    <t>Eat Natural Assorted Mix Case  28x45-50g</t>
  </si>
  <si>
    <t>28 each</t>
  </si>
  <si>
    <t>Patersons Choc Fudge Giant Cookie 18x60g</t>
  </si>
  <si>
    <t>Dry Goods</t>
  </si>
  <si>
    <t>Barebells Protein Bar : Salty Peanut</t>
  </si>
  <si>
    <t>Blini : Smoked Salmon</t>
  </si>
  <si>
    <t>72 x 1each</t>
  </si>
  <si>
    <t>Barebells Protein Bar : Cookies &amp; Cream</t>
  </si>
  <si>
    <t>Samosa : Vegetable : Mini</t>
  </si>
  <si>
    <t>1 x 80 x 30g</t>
  </si>
  <si>
    <t>Chicken Liver &amp;amp; Brandy Parfait</t>
  </si>
  <si>
    <t>Barebells Caramel &amp;amp; Cashew</t>
  </si>
  <si>
    <t>Schwartz for Chef Green : Cardamom : whole</t>
  </si>
  <si>
    <t>1 x 285 g</t>
  </si>
  <si>
    <t>Pipers Crisps : Sea Salt &amp;amp; Cider Vinegar</t>
  </si>
  <si>
    <t>Malteaser's  : Bunny</t>
  </si>
  <si>
    <t>32 x 29 g</t>
  </si>
  <si>
    <t>Granular Salt</t>
  </si>
  <si>
    <t>Cabbage : Red</t>
  </si>
  <si>
    <t>Ice Cream Lollies : Oreo Cookie</t>
  </si>
  <si>
    <t>Pepsi Regular Orange Connector BIB 1x12L</t>
  </si>
  <si>
    <t>12 each</t>
  </si>
  <si>
    <t>Brake BBQ Chicken : 10 : Stonebaked</t>
  </si>
  <si>
    <t>Pizza (Chilled)</t>
  </si>
  <si>
    <t>Clipper Fairtrade : Everyday Tea : String &amp;amp; Tag</t>
  </si>
  <si>
    <t>6 x 100 x 1 each</t>
  </si>
  <si>
    <t>Chafing Fuel Gel : Ethanol</t>
  </si>
  <si>
    <t>Chafing Fuel</t>
  </si>
  <si>
    <t>Robinson RTD Real Rasp &amp; Apple</t>
  </si>
  <si>
    <t>Golden Beetroot : Piccalilli</t>
  </si>
  <si>
    <t>Chorizo : Sausage</t>
  </si>
  <si>
    <t>Spanish Cooked - Meats (Chilled)</t>
  </si>
  <si>
    <t>Nobby's Dry Roasted Peanuts</t>
  </si>
  <si>
    <t>McCain Chunky Chips : Menu Signatures : Gastro</t>
  </si>
  <si>
    <t>Bens Original Black Bean Sauce  1x2.23kg</t>
  </si>
  <si>
    <t>1 x 2.23 kg</t>
  </si>
  <si>
    <t>Johnsons Lemon Juice</t>
  </si>
  <si>
    <t>Fennel</t>
  </si>
  <si>
    <t>Garofalo : Penne Pasta : G/F</t>
  </si>
  <si>
    <t>Brakes Sausage Roll : 6 : Unbaked : Vegan</t>
  </si>
  <si>
    <t>50 x 120 g</t>
  </si>
  <si>
    <t>Kikkoman Soy Sauce</t>
  </si>
  <si>
    <t>Chilli Powder : mild</t>
  </si>
  <si>
    <t>Farfalle</t>
  </si>
  <si>
    <t>Violife Vegan Grated</t>
  </si>
  <si>
    <t>Pipers Crisps : Biggleswade Sweet Chilli</t>
  </si>
  <si>
    <t>Brakes Thai : Jasmine Rice</t>
  </si>
  <si>
    <t>Garofalo Spaghetti : Gluten Free</t>
  </si>
  <si>
    <t>Sausage : Cumberland : 6's</t>
  </si>
  <si>
    <t>1 x 2.7 kg</t>
  </si>
  <si>
    <t>Mars Snickers  Xtra Ice Cream Bar</t>
  </si>
  <si>
    <t>Mars Mars  Xtra Ice Cream Bar</t>
  </si>
  <si>
    <t>Cabbage : Green : Shredded</t>
  </si>
  <si>
    <t>Garam Masala</t>
  </si>
  <si>
    <t>1 x 450g</t>
  </si>
  <si>
    <t>LaBo Demi Baguette : Malted Wheat : 10</t>
  </si>
  <si>
    <t>30 x 135g</t>
  </si>
  <si>
    <t>Kit Kat Kit Kat Chunky</t>
  </si>
  <si>
    <t>PG Tips Tea Bag : Envelope &amp;amp; Tagged</t>
  </si>
  <si>
    <t>Nobby's Salted Peanuts : Info: Card</t>
  </si>
  <si>
    <t>1 x 24 x 1 pack</t>
  </si>
  <si>
    <t>Brakes Cauliflower : Wings</t>
  </si>
  <si>
    <t>Real Italian Pizza : Margherita Pizza</t>
  </si>
  <si>
    <t>Sweet Potato, Chick Pea &amp;amp; Spinach Curry</t>
  </si>
  <si>
    <t xml:space="preserve">1 x 12 x 300g </t>
  </si>
  <si>
    <t>Indian &amp; Oriental Meals - Individual (Frozen)</t>
  </si>
  <si>
    <t>Lettuce : Cos</t>
  </si>
  <si>
    <t>Dry Mix</t>
  </si>
  <si>
    <t>Coleslaw Mix</t>
  </si>
  <si>
    <t>Red Kidney Beans</t>
  </si>
  <si>
    <t>Thyme</t>
  </si>
  <si>
    <t>Mars Snickers</t>
  </si>
  <si>
    <t>Mars Mars Bar</t>
  </si>
  <si>
    <t>48 x 51 g</t>
  </si>
  <si>
    <t>Baby Carrots</t>
  </si>
  <si>
    <t>LaBo Baguette : White : 22 : Part Baked</t>
  </si>
  <si>
    <t>25 x 1each</t>
  </si>
  <si>
    <t>Garden Peas</t>
  </si>
  <si>
    <t>Rosemary</t>
  </si>
  <si>
    <t>Onion Bhaji</t>
  </si>
  <si>
    <t>1 x 35 x 30g</t>
  </si>
  <si>
    <t>Apricots</t>
  </si>
  <si>
    <t>Metcalf's Popcorn : Sea Salt Skinny</t>
  </si>
  <si>
    <t>Chinese Five Spice</t>
  </si>
  <si>
    <t>Brie : Wedges</t>
  </si>
  <si>
    <t>6 x 180 g</t>
  </si>
  <si>
    <t>Lettuce : Mixed Baby Leaf</t>
  </si>
  <si>
    <t>kg (1kg)</t>
  </si>
  <si>
    <t>OATLY Oat Drink</t>
  </si>
  <si>
    <t>Brakes Banana &amp;amp; Toffee : Loaf</t>
  </si>
  <si>
    <t>Cinnamon : Sticks</t>
  </si>
  <si>
    <t>1 x 180 g</t>
  </si>
  <si>
    <t>Beans : Fine - Top &amp;amp; Tailed</t>
  </si>
  <si>
    <t>Divine Milk Chocolate</t>
  </si>
  <si>
    <t>Schweppes Tonic : Slimline : Can</t>
  </si>
  <si>
    <t>Chives : Large</t>
  </si>
  <si>
    <t>Sour Cream : Stirred</t>
  </si>
  <si>
    <t>Exotic</t>
  </si>
  <si>
    <t>Dill</t>
  </si>
  <si>
    <t>Schar Croissant : Gluten Free</t>
  </si>
  <si>
    <t>6 x 4 x 220 g</t>
  </si>
  <si>
    <t>Radish : United Kingdom</t>
  </si>
  <si>
    <t>Radish</t>
  </si>
  <si>
    <t>Salsa * : Dip</t>
  </si>
  <si>
    <t>Lamb Weston Hash Browns : Mini : Potato Puffs</t>
  </si>
  <si>
    <t>Basil : rubbed</t>
  </si>
  <si>
    <t>1 x 175 g</t>
  </si>
  <si>
    <t>Sawadee : King Prawns : Tempura</t>
  </si>
  <si>
    <t>Passionfruit</t>
  </si>
  <si>
    <t>Passion Fruit</t>
  </si>
  <si>
    <t>Legs : Confit: (Aw 220-260g)</t>
  </si>
  <si>
    <t>Kettle Chips Vegetable : Chips</t>
  </si>
  <si>
    <t>Kikkoman Soy Sauce : Tamari : Gluten Free</t>
  </si>
  <si>
    <t>Metcalf's Skinny : Popcorn : Sweet &amp;amp; Salty</t>
  </si>
  <si>
    <t>Spicentice : Piri Piri : Rub</t>
  </si>
  <si>
    <t>1 x 4.5 kg</t>
  </si>
  <si>
    <t>Beanshoots/Sprouts</t>
  </si>
  <si>
    <t>1  x  350 g</t>
  </si>
  <si>
    <t>Beansprout</t>
  </si>
  <si>
    <t>Grapes : Green : Seedless</t>
  </si>
  <si>
    <t>Aunt Bessies Potato Mash : Rich &amp; Creamy</t>
  </si>
  <si>
    <t>Bacofoil Foil Sheets : Catering : 27x30cm</t>
  </si>
  <si>
    <t>Paper Straw : Red &amp;amp; White</t>
  </si>
  <si>
    <t>The Curators Chorizo : Stick</t>
  </si>
  <si>
    <t>12 x 28 g</t>
  </si>
  <si>
    <t>Chillies : Red</t>
  </si>
  <si>
    <t>Lettuce : Radicchio</t>
  </si>
  <si>
    <t>Peppers : Stuffed : Cream Cheese</t>
  </si>
  <si>
    <t>Tapas</t>
  </si>
  <si>
    <t>Brakes Chipotle Sauce : Spicy</t>
  </si>
  <si>
    <t>Dry Roasted Peanuts</t>
  </si>
  <si>
    <t>Chicken Escalopes : Breaded</t>
  </si>
  <si>
    <t>12 x 160 g</t>
  </si>
  <si>
    <t>1 x 110g</t>
  </si>
  <si>
    <t>Pumpkin Seeds</t>
  </si>
  <si>
    <t>1 x 550g</t>
  </si>
  <si>
    <t>Sesame Seaweed : Chuka Wakame</t>
  </si>
  <si>
    <t>Ginger</t>
  </si>
  <si>
    <t>Basil : Bunched</t>
  </si>
  <si>
    <t>Brakes Pepperoni Pizza : 10</t>
  </si>
  <si>
    <t>Pitta Bread : fully baked : Info: Oval</t>
  </si>
  <si>
    <t>1 x 36 x 60g</t>
  </si>
  <si>
    <t>Pear</t>
  </si>
  <si>
    <t>Paprika</t>
  </si>
  <si>
    <t>Tomato &amp;amp; Basil</t>
  </si>
  <si>
    <t>Blue Dragon Tofu : Firm : Silken</t>
  </si>
  <si>
    <t>12 x 349 g</t>
  </si>
  <si>
    <t>Tofu</t>
  </si>
  <si>
    <t>Brakes Fusilli</t>
  </si>
  <si>
    <t>Red Lentils</t>
  </si>
  <si>
    <t>Lentils</t>
  </si>
  <si>
    <t>Black Peppercorns : Cracked</t>
  </si>
  <si>
    <t>Strathmore Still : Water : Glass</t>
  </si>
  <si>
    <t>Brakes Coconut Milk</t>
  </si>
  <si>
    <t>Mini Vegetable Spring Roll</t>
  </si>
  <si>
    <t>Chick Peas</t>
  </si>
  <si>
    <t>Tzatsiki</t>
  </si>
  <si>
    <t>Quinoa : White</t>
  </si>
  <si>
    <t>Continental : Salad</t>
  </si>
  <si>
    <t>Thyme : Info: rubbed</t>
  </si>
  <si>
    <t>Purdeys Rejuvenate : Can</t>
  </si>
  <si>
    <t>Onions : Red : Sliced</t>
  </si>
  <si>
    <t>Long Grain Rice : Par-Boiled Easy Cook</t>
  </si>
  <si>
    <t>1 x 15kg</t>
  </si>
  <si>
    <t>Tomatoes : Plum</t>
  </si>
  <si>
    <t>Divine Fairtrade Dark Chocolate : 70%</t>
  </si>
  <si>
    <t>Meatless Farm Duckless Spring Roll</t>
  </si>
  <si>
    <t>20 x 20 g</t>
  </si>
  <si>
    <t>Carrots : Julienne</t>
  </si>
  <si>
    <t>Eggs Shell : Medium : Pre Packed</t>
  </si>
  <si>
    <t>Flapjack : Cranberry &amp;amp; Pecan</t>
  </si>
  <si>
    <t>Spicentice : Chipotle Rub</t>
  </si>
  <si>
    <t>1 x 225 g</t>
  </si>
  <si>
    <t>Mixed Nuts : Chopped</t>
  </si>
  <si>
    <t>1x24x500ml</t>
  </si>
  <si>
    <t>Chicken Tikka Masala</t>
  </si>
  <si>
    <t>Poultry - Multi Portion (Frozen)</t>
  </si>
  <si>
    <t>Pizza Box 12in</t>
  </si>
  <si>
    <t>Food Preparation &amp; Packaging</t>
  </si>
  <si>
    <t>Coriander : ground</t>
  </si>
  <si>
    <t>Free Range : Eggs Boiled : Peeled</t>
  </si>
  <si>
    <t>Iceberg : Shredded</t>
  </si>
  <si>
    <t>Gourmet : Salad : Mixed</t>
  </si>
  <si>
    <t>Broccoli : Florets</t>
  </si>
  <si>
    <t>The Deli  Tuna Sweetcorn             1kg</t>
  </si>
  <si>
    <t>Fish &amp; Seafood (Chilled)</t>
  </si>
  <si>
    <t>Amoy Light Soy Sauce</t>
  </si>
  <si>
    <t>12 x 150ml</t>
  </si>
  <si>
    <t>Spicentice : Harissa Rub</t>
  </si>
  <si>
    <t>Strathmore Sparkling Water : Glass</t>
  </si>
  <si>
    <t>Rice Vermicelli : Noodle Nests</t>
  </si>
  <si>
    <t>8 x 200 g</t>
  </si>
  <si>
    <t>Courgette : Green</t>
  </si>
  <si>
    <t>Salted Peanuts</t>
  </si>
  <si>
    <t>Ginger : ground</t>
  </si>
  <si>
    <t>Brakes : Chocolate Bar : Alcazar</t>
  </si>
  <si>
    <t>Golden Valley Chicken Burger : Breaded</t>
  </si>
  <si>
    <t>24 x 114 g</t>
  </si>
  <si>
    <t>Plum</t>
  </si>
  <si>
    <t>Discovery Fajita Seasoning</t>
  </si>
  <si>
    <t>Bay Leaves</t>
  </si>
  <si>
    <t>1 x 50 g</t>
  </si>
  <si>
    <t>Walnuts : Pieces</t>
  </si>
  <si>
    <t>Knorr Jamaican Jerk Paste</t>
  </si>
  <si>
    <t>Spring : Sparkling : Mineral Water : (Glass)</t>
  </si>
  <si>
    <t>Pecan Nuts</t>
  </si>
  <si>
    <t>Carrots : Chantenay</t>
  </si>
  <si>
    <t>Crushed Chillies</t>
  </si>
  <si>
    <t>Easy Cook : Basmati Rice : Par-Boiled</t>
  </si>
  <si>
    <t>Brakes Milk Skimmed : Organic</t>
  </si>
  <si>
    <t>Red Quinoa</t>
  </si>
  <si>
    <t>Hazelnuts : Info: Whole</t>
  </si>
  <si>
    <t>1 x 2 each</t>
  </si>
  <si>
    <t>Canapes Direct Tartlet : Goat Cheese</t>
  </si>
  <si>
    <t>1 x 17 g</t>
  </si>
  <si>
    <t>Canapé (Chilled)</t>
  </si>
  <si>
    <t>Canapes Direct Bagel : Smoked Chicken</t>
  </si>
  <si>
    <t>Canapes Direct Butternut &amp; Sweet Potato Cake : Vegan</t>
  </si>
  <si>
    <t>Canapes Direct Brownie Loaf</t>
  </si>
  <si>
    <t>Buffet Desserts (Chilled)</t>
  </si>
  <si>
    <t>Canapes Direct Cheddar Madeleine</t>
  </si>
  <si>
    <t>Canapes Direct Banoffie Pie</t>
  </si>
  <si>
    <t>Canapes Direct Lemon Tartlet &amp;amp; Lemon Zest</t>
  </si>
  <si>
    <t>Canapes Direct Shortbread : Tomato Tapenade &amp;amp; Parma Ham Fan</t>
  </si>
  <si>
    <t>Quail Egg Nic¸oise with Olive Tapenade and Anchovy</t>
  </si>
  <si>
    <t>Deli &amp; Fine &amp; Speciality Foods</t>
  </si>
  <si>
    <t>Canapes Direct Toast : Smoked Duck Roll Bishops Hat</t>
  </si>
  <si>
    <t>Canapes Direct Brown Bread : Smoked Salmon, Salmon Mousse &amp;amp; Lemon Zest</t>
  </si>
  <si>
    <t>Canapes Direct Bread : Spiced Aubergine Square, Coriander &amp;amp; Red Pepper : Vegan &amp; GF</t>
  </si>
  <si>
    <t>Quail Egg Nicoise, Olive Tapenade &amp;amp; Anchovy</t>
  </si>
  <si>
    <t>Canapes Direct Walnut Bread Toast : Cut Stilton &amp;amp; Fig</t>
  </si>
  <si>
    <t>Zucchini &amp; Pine Nut Omelette with marinated Roast Peppers 		 : Canapes Direct</t>
  </si>
  <si>
    <t>Canapes Direct Artichoke Half : Pepper Mousse &amp;amp; Fried Leek : Vegan &amp; GF</t>
  </si>
  <si>
    <t>Canapes Direct Blinis : Asparagus, Sundried Tomato &amp;amp; Sesame Seeds</t>
  </si>
  <si>
    <t>Canapes Direct Blinis : Smoked Salmon Tartar &amp;amp; Mascarpone</t>
  </si>
  <si>
    <t>Mille Feuille of Smoked Chicken and Stilton, Grapes</t>
  </si>
  <si>
    <t>Stack of Mozzarella and Roast Vine tomato with Pesto and Yellow Salsa : Canapes Direct</t>
  </si>
  <si>
    <t>Canapes Direct Square Rye Bread : Herb &amp;amp; Garlic Cream Cheese, Fresh Tomato &amp;amp; Yellow Pepper Salsa</t>
  </si>
  <si>
    <t>Smoked Duck Roll Bishops Hat on toast : Canapes Direct</t>
  </si>
  <si>
    <t>Focaccia with Mushroom Stroganoff and fried leek : Canapes Direct</t>
  </si>
  <si>
    <t>Parcel of Smoked Salmon filled with Smoked Trout Mousse and Chives : Canapes Direct</t>
  </si>
  <si>
    <t>Canapes Direct Tortilla Cup : Marinated Crayfish with Lemon &amp;amp;Ginger</t>
  </si>
  <si>
    <t>Canapes Direct Rich Chocolate Brownie &amp;amp; Fresh Raspberries : inc. Nuts</t>
  </si>
  <si>
    <t>Canapes Direct Square Rye Bread : Smoked Trout Tower &amp;amp; Avruga</t>
  </si>
  <si>
    <t>Square Toast with Fresh Avocado and Chilli Jam : Canapes Direct</t>
  </si>
  <si>
    <t>Canapes Direct Mozzarella &amp;amp; Roast Vine Tomato Stack : Pesto &amp;amp; Yellow Salsa</t>
  </si>
  <si>
    <t>Canapes Direct Smoked Salmon Parcel : Smoked Trout Mousse &amp;amp; Chive Filling</t>
  </si>
  <si>
    <t>Canapes Direct Falafel, Hummus &amp;amp; Red Pepper Mousseline : Homemade</t>
  </si>
  <si>
    <t>Canapes Direct Caprice Ficelle : Cut Tuna Roulade, Wasabi &amp;amp; Long Chive</t>
  </si>
  <si>
    <t>Canapes Direct Chargrilled Carrot &amp;amp; Zucchini Tower : Red Pepper Tapenade : VG/GF</t>
  </si>
  <si>
    <t>Canapes Direct Ciabatta : Pastrami, Mustard &amp;amp; Gherkin</t>
  </si>
  <si>
    <t>Canapes Direct Square Rye Bread : Stilton Roulade &amp;amp; Fig : Cut</t>
  </si>
  <si>
    <t>Herb and Garlic Cream Cheese, cut fresh Tomato, Square Rye Bread, Yellow Pepper Salsa,</t>
  </si>
  <si>
    <t>Canapes Direct Fresh Fruit Tartlet &amp;amp; Vanilla Cream</t>
  </si>
  <si>
    <t>Canapes Direct Pattie : Smoked Salmon Tartar, Mascarpone &amp;amp; Chives</t>
  </si>
  <si>
    <t>Canapes Direct Ciabatta : Cured Ham &amp;amp; Parmesan Shaving</t>
  </si>
  <si>
    <t>Canapes Direct Tartlet : Tuna Flakes &amp;amp; Mousseline, Asparagus, Mascarpone &amp;amp; Fried Leek</t>
  </si>
  <si>
    <t>Canapes Direct Applewood &amp;amp; Cream Cheese Lollipop : Berries &amp;amp; Pistachio</t>
  </si>
  <si>
    <t>Canapes Direct Mille Feuille : Smoked Chicken, Mixed Peppers &amp;amp; Grapes : GF/DF</t>
  </si>
  <si>
    <t>Canapes Direct Spanish Chorizo, Avocado Mousse &amp;amp; Black Olive</t>
  </si>
  <si>
    <t>Canapes Direct Bread : Green Avocado Salsa, Black Olive Crumble, Fresh Half-Moon Tomato : Gluten &amp; Dairy Free</t>
  </si>
  <si>
    <t>Canapes Direct Bread - GF : Avocado Salsa &amp;amp; Fresh Tomato</t>
  </si>
  <si>
    <t>Canapes Direct Sunblushed Tomato Shortbread : Cut Lemon &amp;amp; Mint, Goat Cheese &amp;amp; Pesto</t>
  </si>
  <si>
    <t>Canapes Direct Naan : Smoked Chicken Bombay, Chopped Pistachio &amp;amp; Mango</t>
  </si>
  <si>
    <t>Canapes Direct Blinis : Smoked Salmon Mousse, Prawn &amp;amp; Lemon Zest</t>
  </si>
  <si>
    <t>Canapes Direct Tortilla Cup : Caesar Salad, Quail Egg &amp;amp; Red Pepper</t>
  </si>
  <si>
    <t>Canapes Direct Focaccia : Mushroom Stroganoff &amp;amp; Fried Leek</t>
  </si>
  <si>
    <t>Mixed Roasted Peppers with Red Pepper Pesto on Ficelle</t>
  </si>
  <si>
    <t>Canapes Direct Toast : Duck Parfait, Rhubarb &amp;amp; Ginger</t>
  </si>
  <si>
    <t>Canapes Direct Square Toast : Avocado &amp;amp; Chilli Jam</t>
  </si>
  <si>
    <t>Canapes Direct Baby Mozzarella Brochette : Sunblushed Tomato &amp;amp; Fresh Basil</t>
  </si>
  <si>
    <t>Canapes Direct Square Toast : Marbled Applewood Dome &amp;amp; Red Fruit Jam</t>
  </si>
  <si>
    <t>Canapes Direct Tartlet : Lemon Curd Meringue</t>
  </si>
  <si>
    <t>Canapes Direct Macaroon : Dark Chocolate &amp; Hazelnut</t>
  </si>
  <si>
    <t>Canapes Direct Feuillete : Goats Cheese, Italian Parsley &amp; Sundried Tomato</t>
  </si>
  <si>
    <t>Lids</t>
  </si>
  <si>
    <t>1 case</t>
  </si>
  <si>
    <t>Catering Equipment</t>
  </si>
  <si>
    <t>Canapes Direct Tuna Mousseline with Celery &amp; Peppers : White Bread : Tuna Mousseline with Celery &amp;amp; Peppers</t>
  </si>
  <si>
    <t>Canapes Direct Ficelle : Mixed Roasted Peppers &amp;amp; Red Pesto</t>
  </si>
  <si>
    <t>Canapes Direct Tortilla Cup : Avocado Salsa &amp; Mexican Prawns</t>
  </si>
  <si>
    <t>Change Please Espresso Beans : Arabica &amp; Robusta : Vanuatu</t>
  </si>
  <si>
    <t>8 x 1kg</t>
  </si>
  <si>
    <t>Coffee - Beans</t>
  </si>
  <si>
    <t>12oz - Change Please branded Double Wall Cups (case of 500)</t>
  </si>
  <si>
    <t>500 x1 each</t>
  </si>
  <si>
    <t>Disposables</t>
  </si>
  <si>
    <t>Lids for 12oz &amp; 16oz cups - Black, compostable (case of 1000)</t>
  </si>
  <si>
    <t>Change Please Espresso Sachets : Decaffeinated : Pre-Ground</t>
  </si>
  <si>
    <t>100 x 14 g</t>
  </si>
  <si>
    <t>Singles</t>
  </si>
  <si>
    <t>Change Please Hot Chocolate : 32%</t>
  </si>
  <si>
    <t>With Lime : Diet Coke</t>
  </si>
  <si>
    <t>Oasis Blackcurrant &amp;amp; Apple : Oasis : PET</t>
  </si>
  <si>
    <t>1 x 12 x 500 ml</t>
  </si>
  <si>
    <t>Monster Absolut Zero : Monster : Cans</t>
  </si>
  <si>
    <t>Coca Cola Coke Zero : NRB</t>
  </si>
  <si>
    <t>Fanta Orange : Fanta Zero : PET</t>
  </si>
  <si>
    <t>Dr Pepper No Added Sugar : Dr Pepper Zero</t>
  </si>
  <si>
    <t>Oasis Citrus Punch : Oasis : Zero</t>
  </si>
  <si>
    <t>Oasis Summer Fruits : Oasis : Extra Light</t>
  </si>
  <si>
    <t>Fanta Grape : Fanta</t>
  </si>
  <si>
    <t>Sprite Sugar Free : Sprite Zero</t>
  </si>
  <si>
    <t>Dr Pepper No Added Sugar : Dr Pepper Zero : Can</t>
  </si>
  <si>
    <t>New : Coke Zero : Sugar</t>
  </si>
  <si>
    <t>Dr Pepper Dr Pepper : Can</t>
  </si>
  <si>
    <t>Sprite Sprite : PET</t>
  </si>
  <si>
    <t>Sprite Sprite Zero</t>
  </si>
  <si>
    <t>Diet Coke</t>
  </si>
  <si>
    <t>Oasis Summer Fruits : Oasis</t>
  </si>
  <si>
    <t>Coca Cola Dr Pepper : Coca Cola : PET</t>
  </si>
  <si>
    <t>Fanta Lemon : Fanta : Bottle</t>
  </si>
  <si>
    <t>Coca Cola Coca Cola : Zero</t>
  </si>
  <si>
    <t>Fanta Fruit Twist : Fanta : Bottle</t>
  </si>
  <si>
    <t>Sprite Zero : Sprite : BIB</t>
  </si>
  <si>
    <t>Fanta Orange : Fanta</t>
  </si>
  <si>
    <t>Fanta Fanta : BIB</t>
  </si>
  <si>
    <t>Coca Cola Cherry Coke : PET</t>
  </si>
  <si>
    <t>Coca Cola Zero : Coca Cola : (Bag)</t>
  </si>
  <si>
    <t>Diet Coke BIB 7ltr</t>
  </si>
  <si>
    <t>7 ltr</t>
  </si>
  <si>
    <t>Oasis Citrus Punch : Oasis : PET</t>
  </si>
  <si>
    <t>Ultra : Monster : White Can</t>
  </si>
  <si>
    <t>Chicken : Supreme : Corn fed : 196-224g</t>
  </si>
  <si>
    <t>1 x 196-224 g</t>
  </si>
  <si>
    <t>Fillet : 2 - 3kg : Whole</t>
  </si>
  <si>
    <t>Beef (Chilled)</t>
  </si>
  <si>
    <t>Breast : Female : Barbarie</t>
  </si>
  <si>
    <t>Duck (Chilled)</t>
  </si>
  <si>
    <t>Chicken : Smoked : 1-1.2kg</t>
  </si>
  <si>
    <t>per kg</t>
  </si>
  <si>
    <t>Breast : Smoked</t>
  </si>
  <si>
    <t>Chicken : Bones</t>
  </si>
  <si>
    <t>Mackerel : Smoked : Fillet</t>
  </si>
  <si>
    <t>3.18 kg</t>
  </si>
  <si>
    <t>STONE BASS FILLETS</t>
  </si>
  <si>
    <t>Beef bones</t>
  </si>
  <si>
    <t>Turkey Breast : Minced</t>
  </si>
  <si>
    <t>Turkey (Chilled)</t>
  </si>
  <si>
    <t>Chicken : Wings : 3 Joint</t>
  </si>
  <si>
    <t>Salmon : Fillet : skin-on</t>
  </si>
  <si>
    <t>Chicken Wings : 2 Joint</t>
  </si>
  <si>
    <t>Prepared Meat (Chilled)</t>
  </si>
  <si>
    <t>Breast Meat : 210-230g</t>
  </si>
  <si>
    <t>CHICKEN WINGS PRIME &amp; MIDDLE</t>
  </si>
  <si>
    <t>Salmon Fillet : Skinned</t>
  </si>
  <si>
    <t>Pork Baby Back : Ribs</t>
  </si>
  <si>
    <t>Chicken : Legs : Spine On, Skin On : 250-260g</t>
  </si>
  <si>
    <t>Rump Steak : 6oz</t>
  </si>
  <si>
    <t>1 x 170g</t>
  </si>
  <si>
    <t>ROASTING CHICKEN SPLIT 1.2-1.25kg</t>
  </si>
  <si>
    <t>Chicken Fillets : Skin Off : 140-168g</t>
  </si>
  <si>
    <t>154 g</t>
  </si>
  <si>
    <t>King Prawns : Skewers : 3 p/stick</t>
  </si>
  <si>
    <t>Chicken Supreme : Skin On : 168-196g</t>
  </si>
  <si>
    <t>FISH PIE MIX</t>
  </si>
  <si>
    <t>Cod : 170-200g (6-7oz) : Fillet : Scaled: PB</t>
  </si>
  <si>
    <t>Lamb : Minced</t>
  </si>
  <si>
    <t>Lamb (Chilled)</t>
  </si>
  <si>
    <t>Chicken : Whole : Corn fed : 1.3kg - 1.4kg</t>
  </si>
  <si>
    <t>Chicken Legs : Boned : Skin On</t>
  </si>
  <si>
    <t>Cocktail Sausages : Pork</t>
  </si>
  <si>
    <t>Beef : Minced : 85% VL</t>
  </si>
  <si>
    <t>PORK BELLY BONELESS</t>
  </si>
  <si>
    <t>FRESH TIGER PRAWNS 20-30</t>
  </si>
  <si>
    <t>Smoked Salmon : Sliced</t>
  </si>
  <si>
    <t>Chicken : Roasting : 1.3-1.5kg</t>
  </si>
  <si>
    <t>Bacon Back : Unsmoked : Sliced</t>
  </si>
  <si>
    <t>Quail Eggs</t>
  </si>
  <si>
    <t>Salmon : 1-2kg : Smoked : Side : Long Cut</t>
  </si>
  <si>
    <t>Chicken : Escalope : 196-224g</t>
  </si>
  <si>
    <t>1 x aw210 g</t>
  </si>
  <si>
    <t>Chicken : Thighs : Boneless Skin on : 100-110g</t>
  </si>
  <si>
    <t>Bacon Back : Smoked : Sliced</t>
  </si>
  <si>
    <t>Chicken : Roasting : 1.5-1.8kg</t>
  </si>
  <si>
    <t>Chicken Supreme : Skin On : 196-224g</t>
  </si>
  <si>
    <t>Pangasius : 170-200g : Fillets : Skin On &amp;amp; Pin Boned : Vietnam</t>
  </si>
  <si>
    <t>Salmon : 170-200g (6-7oz) : Fillet : Skin On</t>
  </si>
  <si>
    <t>1 x 182 g</t>
  </si>
  <si>
    <t>Chicken Fillets : Skinless : 168-196g</t>
  </si>
  <si>
    <t>182 g</t>
  </si>
  <si>
    <t>Cod : 200-230g (7-8oz) : Fillet : Skin On: PB : Square Cut</t>
  </si>
  <si>
    <t>Crab Meat : White : Pasteurised</t>
  </si>
  <si>
    <t>Caramelised Red Onion &amp; Mixed Nuts</t>
  </si>
  <si>
    <t>Food</t>
  </si>
  <si>
    <t>Hot Chilli Crackers 800g</t>
  </si>
  <si>
    <t>800 g</t>
  </si>
  <si>
    <t>Filigrano Tartelette Round Savoury 5.3cm</t>
  </si>
  <si>
    <t>Filigrano Tartelette Round Sweet 5.3cm</t>
  </si>
  <si>
    <t>Mini Stollen Bites 250g (8 Ptns)</t>
  </si>
  <si>
    <t>8 x 250 g</t>
  </si>
  <si>
    <t>Almond Topped Mini Mince Pies (64 Pcs)</t>
  </si>
  <si>
    <t>64 each</t>
  </si>
  <si>
    <t>Large Dark Chocolate Universe Galaxy</t>
  </si>
  <si>
    <t>9 x 5 each</t>
  </si>
  <si>
    <t>WHITE SPECKLED LARGE CHOCOLATE GLOBE</t>
  </si>
  <si>
    <t>5 x 9 each</t>
  </si>
  <si>
    <t>Spear Dark &amp; White Chocolate 20cm</t>
  </si>
  <si>
    <t>515 g</t>
  </si>
  <si>
    <t>Sauvignon / Pays d’Doc</t>
  </si>
  <si>
    <t>12 x 1 case</t>
  </si>
  <si>
    <t>White</t>
  </si>
  <si>
    <t>Le rouge Des Heritiers</t>
  </si>
  <si>
    <t>Red</t>
  </si>
  <si>
    <t>Starbucks Cup Hot 8Oz 1000Pc GB</t>
  </si>
  <si>
    <t>Non Food</t>
  </si>
  <si>
    <t>STARBUCKS Cup Cold 16oz 1000Pcs N2 GB</t>
  </si>
  <si>
    <t>1000 each</t>
  </si>
  <si>
    <t>WPS Cup Hot Hday 8oz 1000Pcs GB</t>
  </si>
  <si>
    <t>Starbucks Sugar Brown 1x7.5kg GB</t>
  </si>
  <si>
    <t>3000 each</t>
  </si>
  <si>
    <t>Beverage</t>
  </si>
  <si>
    <t>Syrup Caramel Sugar Free 1LT</t>
  </si>
  <si>
    <t>Starbucks Sugar White 1x7kg GB</t>
  </si>
  <si>
    <t>TEAVANA Fltrbg Harmonic Mint 6x24 GB</t>
  </si>
  <si>
    <t>TEAVANA Fltrbg Eng Bkfst 24Sac 6x60g GB</t>
  </si>
  <si>
    <t>Starbucks Syrup Vanilla Sugar Free 6x1LT GB</t>
  </si>
  <si>
    <t>Starbucks Napkin 5x200pcs GB</t>
  </si>
  <si>
    <t>Starbucks Frapp Syrup Cream 12x1L GB</t>
  </si>
  <si>
    <t>Starbucks Frappuccino Roast Estract Pwdr 24x56.7g GB</t>
  </si>
  <si>
    <t>Starbucks Lid 12Oz 1x1000Pc GB</t>
  </si>
  <si>
    <t>Starbucks Cup Hot 12oz WPS 1x1000 Pc GB</t>
  </si>
  <si>
    <t>Paper Plas Cold Dome Lid.Starbucks 12oz</t>
  </si>
  <si>
    <t>TEAVANA Fltrbg Earl Grey 24Sac 6x60g GB</t>
  </si>
  <si>
    <t>Starbucks Caramel Syrup 1L</t>
  </si>
  <si>
    <t>6 x 1 Ltr</t>
  </si>
  <si>
    <t>Sauce Caramel Regular 370grams</t>
  </si>
  <si>
    <t>SBUX Paper Straw White 2000Pc GB</t>
  </si>
  <si>
    <t>2000 each</t>
  </si>
  <si>
    <t>Starbucks Frapp Syrup Coffee 12x1L GB</t>
  </si>
  <si>
    <t>12 x 1 Ltr</t>
  </si>
  <si>
    <t>Starbucks Sauce Strawberry 12x1.1kg GB</t>
  </si>
  <si>
    <t>Starbucks Sleeve 8Oz WPS 1x1475Pc GB</t>
  </si>
  <si>
    <t>1475 each</t>
  </si>
  <si>
    <t>TEAVANA Teabag Gngr Pch Grn</t>
  </si>
  <si>
    <t>TEAVANA Fltrbg China Green 24Sac 6x48g GB</t>
  </si>
  <si>
    <t>STARBUCKS Cup Cold 12oz 1000Pcs N2 GB</t>
  </si>
  <si>
    <t>Paper Plsd Lids Starbucks 8oz Regular</t>
  </si>
  <si>
    <t>Starbucks Biscuit Shortbread 48x50g GB</t>
  </si>
  <si>
    <t>TEAVANA Teabag Green 24x52g GB</t>
  </si>
  <si>
    <t>24 x 52 g</t>
  </si>
  <si>
    <t>Starbucks Sleeve Hot 12/16/20oz WPS 1475 PcGB</t>
  </si>
  <si>
    <t>1475 x 1 each</t>
  </si>
  <si>
    <t>Starbucks  Chai Tea Concentrate 6x1L</t>
  </si>
  <si>
    <t>Starbucks Decaf Fairtrade Espresso 250G (whole bean)</t>
  </si>
  <si>
    <t>Starbucks Syrup Hazelnut 6x1LT GB</t>
  </si>
  <si>
    <t>Starbucks Syrup Vanilla 6x1lt GB</t>
  </si>
  <si>
    <t>Starbucks Lemonade Citron 8x1L GB</t>
  </si>
  <si>
    <t>Starbucks Syrup Simple 6 x 1L</t>
  </si>
  <si>
    <t>TEAVANA Teabag Hibiscus SP</t>
  </si>
  <si>
    <t>WPS Cup Hot Hday 12oz 1000Pcs GB</t>
  </si>
  <si>
    <t>Starbucks Fair Trade Espresso Rst 6x1KG (whole bean)</t>
  </si>
  <si>
    <t>Starbucks Chocolate Sauce 4x2.5kg GB</t>
  </si>
  <si>
    <t>4 x 1 each</t>
  </si>
  <si>
    <t>WPS Cup Hot 8oz 1000pcs N1</t>
  </si>
  <si>
    <t>STARBUCKS Lid Cold DM 12oz</t>
  </si>
  <si>
    <t>Starbucks® Sugar-Free Hazelnut Syrup</t>
  </si>
  <si>
    <t>OTG Cup Hot EN FR 4oz 1000pcs</t>
  </si>
  <si>
    <t>Starbucks Dispenser Cream 0.5L ISI 6x1Pc</t>
  </si>
  <si>
    <t>Starbucks` Citrus Syrup 6x1L</t>
  </si>
  <si>
    <t>Starbucks Choc Mlk Coin Medallion100x23gGB</t>
  </si>
  <si>
    <t>Starbucks Canderel Swt 1x400g GB</t>
  </si>
  <si>
    <t>Whipped Cream Dispenser Chargers</t>
  </si>
  <si>
    <t>SBUX Syrup Gingerbread 6x1L N2 GB</t>
  </si>
  <si>
    <t>SBUX Syrup Toffee Nut 6x1L N2 GB</t>
  </si>
  <si>
    <t>Starbucks` Peach Syrup 6x1L</t>
  </si>
  <si>
    <t>Starbucks Cup Hot 4Oz WPS Eng 1000Pc GB</t>
  </si>
  <si>
    <t>Mdh Kitchen King</t>
  </si>
  <si>
    <t>24 x 500 g</t>
  </si>
  <si>
    <t>Fried Onion</t>
  </si>
  <si>
    <t>1 x 20 kg</t>
  </si>
  <si>
    <t>Long Grain Rice Peacock</t>
  </si>
  <si>
    <t>Bashmathi Rice</t>
  </si>
  <si>
    <t>1 x 1 x 20 kg</t>
  </si>
  <si>
    <t>Chili Flakes</t>
  </si>
  <si>
    <t>Elephant Ready Chappati</t>
  </si>
  <si>
    <t>1 x 1 x 12 each</t>
  </si>
  <si>
    <t>Papadoms</t>
  </si>
  <si>
    <t>1 x 1 x 1.6 kg</t>
  </si>
  <si>
    <t>MDH Masala 4x500g</t>
  </si>
  <si>
    <t>Elephant Roti Pp</t>
  </si>
  <si>
    <t>12 x 8 each</t>
  </si>
  <si>
    <t>Panner Cubes</t>
  </si>
  <si>
    <t>1 x 1 x 2 kg</t>
  </si>
  <si>
    <t>Mdh Deggi Mirch</t>
  </si>
  <si>
    <t>Mango Chutney</t>
  </si>
  <si>
    <t>1 x 1 x 5 kg</t>
  </si>
  <si>
    <t>Mango Piccle</t>
  </si>
  <si>
    <t>Mixed Piccle</t>
  </si>
  <si>
    <t>Kasturi Methi</t>
  </si>
  <si>
    <t>Mdh Meat Masala</t>
  </si>
  <si>
    <t>Mdh Hyderbadi Biryani Masal</t>
  </si>
  <si>
    <t>72 x 100 g</t>
  </si>
  <si>
    <t>Dry Red Whole Chilli</t>
  </si>
  <si>
    <t>Mdh Chana Masala</t>
  </si>
  <si>
    <t>Mdh Chunky Chaat Masala</t>
  </si>
  <si>
    <t>Hing</t>
  </si>
  <si>
    <t>30 x 500 g</t>
  </si>
  <si>
    <t>1 x 5 Ltr</t>
  </si>
  <si>
    <t>Lemon Juice</t>
  </si>
  <si>
    <t>1 x 1 x 1 each</t>
  </si>
  <si>
    <t>Jeera Powder 1kg</t>
  </si>
  <si>
    <t>6 x 2 Ltr</t>
  </si>
  <si>
    <t>Desicated Coconut Fine</t>
  </si>
  <si>
    <t>Star Anisee</t>
  </si>
  <si>
    <t>Concentrate Tamarind Paste</t>
  </si>
  <si>
    <t>36 x 400 g</t>
  </si>
  <si>
    <t>Badshah Sambar Masala</t>
  </si>
  <si>
    <t>Mdh Rajmah Masala</t>
  </si>
  <si>
    <t>Mix Veg Pickle</t>
  </si>
  <si>
    <t>Jeera Seeds</t>
  </si>
  <si>
    <t>Red Kidney Beans Catering</t>
  </si>
  <si>
    <t>Jeera/ Cumin Powder</t>
  </si>
  <si>
    <t>Corriander Seeds</t>
  </si>
  <si>
    <t>Corriander Powder</t>
  </si>
  <si>
    <t>Catering Indian Butter Ghee 2kg</t>
  </si>
  <si>
    <t>Panch Puran</t>
  </si>
  <si>
    <t>Cinamon Stick</t>
  </si>
  <si>
    <t>Black Urid Beans</t>
  </si>
  <si>
    <t>Tumeric / Haldi Powder</t>
  </si>
  <si>
    <t>Dry Curry Leaf</t>
  </si>
  <si>
    <t>Chick Peas In Tin Caterinfg</t>
  </si>
  <si>
    <t>COURSESEMILINIO</t>
  </si>
  <si>
    <t>1 x 1 x 4 kg</t>
  </si>
  <si>
    <t>Assorted Kebab</t>
  </si>
  <si>
    <t>Paprika Powder</t>
  </si>
  <si>
    <t>Lentil 5kg</t>
  </si>
  <si>
    <t>5 kg</t>
  </si>
  <si>
    <t>Toor Dal 5kg</t>
  </si>
  <si>
    <t>Yellow Mung Dal 5kg</t>
  </si>
  <si>
    <t>White Urid Dal 5kg</t>
  </si>
  <si>
    <t>Black Eye Beans/Lobia 5kg</t>
  </si>
  <si>
    <t>Black Eye Beans Dry</t>
  </si>
  <si>
    <t>Fenugreek / Methi Seeds</t>
  </si>
  <si>
    <t>Kalonji Onion Seeds</t>
  </si>
  <si>
    <t>Food Color</t>
  </si>
  <si>
    <t>1 x 1 x 12.5 kg</t>
  </si>
  <si>
    <t>chilli powder 5 kg</t>
  </si>
  <si>
    <t>Indian Ghee Catering</t>
  </si>
  <si>
    <t>Chana Dal</t>
  </si>
  <si>
    <t>White Peas Dry</t>
  </si>
  <si>
    <t>Madras Curry Powder 5kg</t>
  </si>
  <si>
    <t>Block Panner</t>
  </si>
  <si>
    <t>Brown Dhermera Sugar</t>
  </si>
  <si>
    <t>Indian karela</t>
  </si>
  <si>
    <t>Shahi Kala Jeera</t>
  </si>
  <si>
    <t>Kewra Water</t>
  </si>
  <si>
    <t>12 x 300 ml</t>
  </si>
  <si>
    <t>Rose Water</t>
  </si>
  <si>
    <t>Fennel Seeds</t>
  </si>
  <si>
    <t>Ginger p/kg</t>
  </si>
  <si>
    <t>Indian Occara</t>
  </si>
  <si>
    <t>Mustard Seeds</t>
  </si>
  <si>
    <t>Self Raising Flour</t>
  </si>
  <si>
    <t>Brinjal Pickle</t>
  </si>
  <si>
    <t>Cloves</t>
  </si>
  <si>
    <t>Dhuthi 0.5</t>
  </si>
  <si>
    <t>1 x 1 x 0.5 each</t>
  </si>
  <si>
    <t>White Vinegar</t>
  </si>
  <si>
    <t>Chappatti Atta Elephant Med</t>
  </si>
  <si>
    <t>Poppadum Plain</t>
  </si>
  <si>
    <t>80 x 200 g</t>
  </si>
  <si>
    <t>Green Cardamon Jumbo</t>
  </si>
  <si>
    <t>LIGHT SOY SAUCE 8 LITRES DRUMS</t>
  </si>
  <si>
    <t>8 ltr</t>
  </si>
  <si>
    <t>IMPERIAL ELEPHANT FRAGRANT RICE 20kg</t>
  </si>
  <si>
    <t>20 kg</t>
  </si>
  <si>
    <t>HOUSE JAVA CURRY</t>
  </si>
  <si>
    <t>7MOONS BLENDED SESAME OIL</t>
  </si>
  <si>
    <t>1.8 ltr</t>
  </si>
  <si>
    <t>FROZEN CHIU CHOW FISH BALLS (LARGE)</t>
  </si>
  <si>
    <t>Bamboo Shoots : sliced</t>
  </si>
  <si>
    <t>Deer Rose Rice Noodles : Vermicelli</t>
  </si>
  <si>
    <t>Yellow Split Peas : vegan</t>
  </si>
  <si>
    <t>Green Lentils : (Vegan)</t>
  </si>
  <si>
    <t>Kombu</t>
  </si>
  <si>
    <t>1 x 115 g</t>
  </si>
  <si>
    <t>Extra Virgin : Olive Oil : Greek</t>
  </si>
  <si>
    <t>Dumplings : Vegetable : Vegan</t>
  </si>
  <si>
    <t>25 x 20 g</t>
  </si>
  <si>
    <t>Chinese Buffet (Chilled)</t>
  </si>
  <si>
    <t>Green Jackfruit : Pulled</t>
  </si>
  <si>
    <t>1 x 540 g</t>
  </si>
  <si>
    <t>Ghee : Butter : Clarified</t>
  </si>
  <si>
    <t>Bamboo Shoots : Sliced</t>
  </si>
  <si>
    <t>Dried : Apricots</t>
  </si>
  <si>
    <t>Meatballs : Plant-Based</t>
  </si>
  <si>
    <t>Sausages, Mushroom &amp; Tarragon : Vegan</t>
  </si>
  <si>
    <t>63 x 50 g</t>
  </si>
  <si>
    <t>Arborio Rice</t>
  </si>
  <si>
    <t>100 x 20 g</t>
  </si>
  <si>
    <t>Bulgar Wheat : Vegan</t>
  </si>
  <si>
    <t>Green Jackfruit : in brine : (GF)(Cans)(vegan)</t>
  </si>
  <si>
    <t>Spicy Bean Burger</t>
  </si>
  <si>
    <t>Pearl Barley : vegan</t>
  </si>
  <si>
    <t>Buns : Brioche Style : Vegan</t>
  </si>
  <si>
    <t>40 x 90 g</t>
  </si>
  <si>
    <t>Naan Bread : Info: Large</t>
  </si>
  <si>
    <t>Penne : Pasta Vegan</t>
  </si>
  <si>
    <t>BBQ Jackfruit : Ready To Use</t>
  </si>
  <si>
    <t>Soba Noodles : Buckwheat 'Yutaka'</t>
  </si>
  <si>
    <t>Rice Crackers : Chilli</t>
  </si>
  <si>
    <t>Paneer Cheese : Diced</t>
  </si>
  <si>
    <t>Hirata : Buns</t>
  </si>
  <si>
    <t>Chickpeas : (Vegan)</t>
  </si>
  <si>
    <t>Tamarind Paste</t>
  </si>
  <si>
    <t>Doves Farm Wholemeal Flour : Strong : Organic, Vegan</t>
  </si>
  <si>
    <t>5 x 1.5 kg</t>
  </si>
  <si>
    <t>Vivera Shawarma Kebab : Vegan : Gluten Free</t>
  </si>
  <si>
    <t>Giant Cous Cous</t>
  </si>
  <si>
    <t>Gosh : Falafel : Moroccan Spiced</t>
  </si>
  <si>
    <t>MARIGOLD Yeast Flakes : Nutritional : Engevita : added B12</t>
  </si>
  <si>
    <t>Cous Cous : White</t>
  </si>
  <si>
    <t>Healthy Boy Sriracha Chilli Sauce</t>
  </si>
  <si>
    <t>1 x 300 ml</t>
  </si>
  <si>
    <t>Pasta : Sarda : Fregola</t>
  </si>
  <si>
    <t>Tofu : Organic : Oriental : Vegan</t>
  </si>
  <si>
    <t>Jackfruit : in brine : (GF)</t>
  </si>
  <si>
    <t>1 x 2.9 kg</t>
  </si>
  <si>
    <t>Doves Farm Strong White : Bread Flour : White : Organic, Vegan</t>
  </si>
  <si>
    <t>Bisto Gravy Granules : Vegetarian : (GF) (Vegan)</t>
  </si>
  <si>
    <t>Dolmades</t>
  </si>
  <si>
    <t>Vegan : Mixed Bean Salad : A10</t>
  </si>
  <si>
    <t>Preserved Lemons : (Vegan)</t>
  </si>
  <si>
    <t>Confit</t>
  </si>
  <si>
    <t>Doves Farm Rye Flour</t>
  </si>
  <si>
    <t>Coconut Milk : Tin</t>
  </si>
  <si>
    <t>Guacamole : Vegan</t>
  </si>
  <si>
    <t>Avocado Sliced : Frozen (Vegan)</t>
  </si>
  <si>
    <t>White Basmati Rice : Vegan</t>
  </si>
  <si>
    <t>Black Turtle Beans : vegan</t>
  </si>
  <si>
    <t>Broad Beans : Vegan</t>
  </si>
  <si>
    <t>BBQ Jackfruit Spring Roll</t>
  </si>
  <si>
    <t>Vivera Vegan Burger</t>
  </si>
  <si>
    <t>Borlotti Beans</t>
  </si>
  <si>
    <t>Lime Juice</t>
  </si>
  <si>
    <t>Paella : Santo Tomas</t>
  </si>
  <si>
    <t>Mediterranean : Vegan Cheese : Halloumi Style</t>
  </si>
  <si>
    <t>White Basmati Rice</t>
  </si>
  <si>
    <t>Wing Yip Black Bean Sauce</t>
  </si>
  <si>
    <t>1 x 2.2ltr</t>
  </si>
  <si>
    <t>Gosh Moroccan Spiced Burgers</t>
  </si>
  <si>
    <t>Black Turtle Beans : in water : A10 (Cans)(vegan)</t>
  </si>
  <si>
    <t>Halloumi : Cheese</t>
  </si>
  <si>
    <t>Tofu : Extra Firm : Plain: Organic: Vegan</t>
  </si>
  <si>
    <t>Applewood : Vegan : Block</t>
  </si>
  <si>
    <t>Cornish : Sea Salt : Smoked</t>
  </si>
  <si>
    <t>1x1 kg</t>
  </si>
  <si>
    <t>Violife Greek Style : White : Feta</t>
  </si>
  <si>
    <t>Coyo Coconut Milk Yoghurt : Natural</t>
  </si>
  <si>
    <t>Parmesan Style : Wedge</t>
  </si>
  <si>
    <t>Soya Mince</t>
  </si>
  <si>
    <t>Soya</t>
  </si>
  <si>
    <t>Spelt : Pearled Grain</t>
  </si>
  <si>
    <t>Mature Cheese : Block : Vegan</t>
  </si>
  <si>
    <t>Penne : (GF)</t>
  </si>
  <si>
    <t>Paella Rice : Santo Tomas</t>
  </si>
  <si>
    <t>Thai Fragrant : Jasmine Rice</t>
  </si>
  <si>
    <t>Polenta : Cooked &amp; Ready to Eat (ORG)</t>
  </si>
  <si>
    <t>Jerk Seasoning : Vegan</t>
  </si>
  <si>
    <t>Roasted &amp; Salted : Mixed Nuts : Vegan</t>
  </si>
  <si>
    <t>Lime Leaves</t>
  </si>
  <si>
    <t>Yellow Bean Sauce : Vegan</t>
  </si>
  <si>
    <t>Smokey Style : Cheese : Smokeyrisella (GF) (Vegan)</t>
  </si>
  <si>
    <t>Curry Block : Java : Japanese</t>
  </si>
  <si>
    <t>Vegetable Patties : Large : Caribbean</t>
  </si>
  <si>
    <t>20 x 150 g</t>
  </si>
  <si>
    <t>Original style Cheese : Mozzarisell (GF)(Vegan)</t>
  </si>
  <si>
    <t>Turmeric : vegan</t>
  </si>
  <si>
    <t>Piri Piri : Spice</t>
  </si>
  <si>
    <t>Creamed Coconut</t>
  </si>
  <si>
    <t>Soya Mince : Special Order</t>
  </si>
  <si>
    <t>Mai Siam : Thai Massaman Curry Paste</t>
  </si>
  <si>
    <t>Roasted : Sesame Seeds : White : (vegan)</t>
  </si>
  <si>
    <t>Black Pudding : Vegan</t>
  </si>
  <si>
    <t>Puddings and Stuffings (Chilled)</t>
  </si>
  <si>
    <t>Polenta : Vegan</t>
  </si>
  <si>
    <t>Blue Style : Cheese : Bluerisella (GF)(vegan)</t>
  </si>
  <si>
    <t>Violife Original : Sliced</t>
  </si>
  <si>
    <t>Cajun : Spice</t>
  </si>
  <si>
    <t>Zero Egg : Vegetarian : Baking</t>
  </si>
  <si>
    <t>Tempeh</t>
  </si>
  <si>
    <t>Arancini : Porcini Mushroom</t>
  </si>
  <si>
    <t>60 x 35 g</t>
  </si>
  <si>
    <t>Buffet Selection Pack (Frozen)</t>
  </si>
  <si>
    <t>Jerk Seasoning : (Vegan)</t>
  </si>
  <si>
    <t>Freekeh : Greenwheat (Cracked) (vegan)</t>
  </si>
  <si>
    <t>Zero Egg : Classic : Plant Based</t>
  </si>
  <si>
    <t>Borettane : Onions : in balsamic vinegar</t>
  </si>
  <si>
    <t>Mini Naan Bread</t>
  </si>
  <si>
    <t>Onion Powder : Vegan</t>
  </si>
  <si>
    <t>Raisins : Golden</t>
  </si>
  <si>
    <t>Caramelised Red Onion Chutney 1kg (V)</t>
  </si>
  <si>
    <t>Pine Nuts</t>
  </si>
  <si>
    <t>Black : Cardamom : Pods (Vegan)</t>
  </si>
  <si>
    <t>Christmas Pudding : Vegan : Individual</t>
  </si>
  <si>
    <t>10 x 125 g</t>
  </si>
  <si>
    <t>Puddings, Crumbles &amp; Bakes (Frozen)</t>
  </si>
  <si>
    <t>Vanilla Pods : vegan</t>
  </si>
  <si>
    <t>Cracked : Black Pepper</t>
  </si>
  <si>
    <t>Willie's Cacao Chocolate Drops : 72% : Rio Caribe : V &amp; GF</t>
  </si>
  <si>
    <t>Paneer Cheese</t>
  </si>
  <si>
    <t>Vegan Junkstar Truffle Flavour Sauce</t>
  </si>
  <si>
    <t>1 x 500 ml</t>
  </si>
  <si>
    <t>Special Order : Buckwheat : Organic : (vegan) Unroasted</t>
  </si>
  <si>
    <t>Black Eyed Beans : (Vegan)</t>
  </si>
  <si>
    <t>Star Anise : V &amp; GF</t>
  </si>
  <si>
    <t>Vanilla : Vegan</t>
  </si>
  <si>
    <t>Ras Al Hanout : (vegan)</t>
  </si>
  <si>
    <t>Olive Mix : Marinated Pitted Green &amp; Black (vegan)</t>
  </si>
  <si>
    <t>Nut Roast Crumble Tart : Vegan</t>
  </si>
  <si>
    <t>15 x 170 g</t>
  </si>
  <si>
    <t>Allspice : Ground : (Vegan)</t>
  </si>
  <si>
    <t>Meringue : Vanilla : Vegan</t>
  </si>
  <si>
    <t>1 x 160 g</t>
  </si>
  <si>
    <t>Feta Style  Cheese</t>
  </si>
  <si>
    <t>12 x 200 g</t>
  </si>
  <si>
    <t>Pitted : Dates : Vegan</t>
  </si>
  <si>
    <t>Orzo Pasta</t>
  </si>
  <si>
    <t>Risoni</t>
  </si>
  <si>
    <t>Cherries : Morello</t>
  </si>
  <si>
    <t>Pizza Base : 12 : GF &amp;amp; Vegan</t>
  </si>
  <si>
    <t>4 x 220 g</t>
  </si>
  <si>
    <t>'Kecap Manis' : Soy Sauce : Sweet</t>
  </si>
  <si>
    <t>1 x 620 ml</t>
  </si>
  <si>
    <t>Truffle Oil : Concentrate</t>
  </si>
  <si>
    <t>1 x 55 ml</t>
  </si>
  <si>
    <t>Cajun : Spice : Vegan</t>
  </si>
  <si>
    <t>Notorious Nooch Immature Cheese : Vegan</t>
  </si>
  <si>
    <t>Korma Paste : Vegetarian</t>
  </si>
  <si>
    <t>Mirin</t>
  </si>
  <si>
    <t>1 x 150 ml</t>
  </si>
  <si>
    <t>Sesame Seeds : Black</t>
  </si>
  <si>
    <t>Vegan : Quinoa : Black</t>
  </si>
  <si>
    <t>Puff Pastry : Vegan</t>
  </si>
  <si>
    <t>Kikkoman Ponzu Japanese Dressing</t>
  </si>
  <si>
    <t>Dressing / Vinegar</t>
  </si>
  <si>
    <t>Spicy : Red Onion Marmalade : (vegan)</t>
  </si>
  <si>
    <t>Vegan : Sumac</t>
  </si>
  <si>
    <t>Mature Cheddar : Grated : Cheese</t>
  </si>
  <si>
    <t>Hazelnuts : Whole</t>
  </si>
  <si>
    <t>Spirulina : Powder : vegan</t>
  </si>
  <si>
    <t>250 g</t>
  </si>
  <si>
    <t>Mai Siam : Thai Red Curry Paste : vegan</t>
  </si>
  <si>
    <t>Ras El Hanout</t>
  </si>
  <si>
    <t>Yeo's Satay Sauce</t>
  </si>
  <si>
    <t>Roasted &amp; Salted : Peanuts</t>
  </si>
  <si>
    <t>Valdespino Cask Aged : Sherry Vinegar : Vegan</t>
  </si>
  <si>
    <t>Vegan : Mayonnaise : Gluten Free</t>
  </si>
  <si>
    <t>Thai 7 Spice (vegan)</t>
  </si>
  <si>
    <t>Cuban Chimichurri : Vegan</t>
  </si>
  <si>
    <t>Rogan Josh : Powder</t>
  </si>
  <si>
    <t>Almonds - Smoked 1kg (V)</t>
  </si>
  <si>
    <t>Meringue : Assorted Flavours</t>
  </si>
  <si>
    <t>Pomegranate Syrup</t>
  </si>
  <si>
    <t>Balsamic Vinegar : Glaze (GF)(vegan)</t>
  </si>
  <si>
    <t>1 x 380 ml</t>
  </si>
  <si>
    <t>Vegan Junkstar : Pink Garlic Sauce</t>
  </si>
  <si>
    <t>Easy Cook : White Rice</t>
  </si>
  <si>
    <t>Wasabi Paste : vegan</t>
  </si>
  <si>
    <t>Natural Pickled Sushi Ginger</t>
  </si>
  <si>
    <t>1 x 1 Kg</t>
  </si>
  <si>
    <t>Jumbo Oats : vegan</t>
  </si>
  <si>
    <t>Smooth Peanut Butter 1kg (V)</t>
  </si>
  <si>
    <t>Freekeh : Wholegrain</t>
  </si>
  <si>
    <t>Dark Soy Sauce : Kikkoman (vegan)</t>
  </si>
  <si>
    <t>1 x 150ml</t>
  </si>
  <si>
    <t>Coriander : Ground</t>
  </si>
  <si>
    <t>Potato Starch : Vegan</t>
  </si>
  <si>
    <t>Tomato Chutney 1kg (V)</t>
  </si>
  <si>
    <t>Vegan Junkstar Sushi Mayonnaise</t>
  </si>
  <si>
    <t>Oak Smoked : Rapeseed Oil</t>
  </si>
  <si>
    <t>1 x 250 ml</t>
  </si>
  <si>
    <t>Paprika : Vegan</t>
  </si>
  <si>
    <t>1  x 250 g</t>
  </si>
  <si>
    <t>Curry Powder : Malaysian</t>
  </si>
  <si>
    <t>Curry Powder : Shawarma</t>
  </si>
  <si>
    <t>Tahini</t>
  </si>
  <si>
    <t>African Flavours</t>
  </si>
  <si>
    <t>Coconut Milk</t>
  </si>
  <si>
    <t>Curry Leaves</t>
  </si>
  <si>
    <t>Potato : Gnocchi</t>
  </si>
  <si>
    <t>Neo Branded 10 Pizza Boxes : Pizza Box : 10</t>
  </si>
  <si>
    <t>Chicken Strips : Chargrilled</t>
  </si>
  <si>
    <t>Neo Branded : Pizza Box : 14</t>
  </si>
  <si>
    <t>Neo Branded : Pizza Box : 7</t>
  </si>
  <si>
    <t>NEO Pizza Sauce</t>
  </si>
  <si>
    <t>5 x 3 kg</t>
  </si>
  <si>
    <t>NEO Mozzarella</t>
  </si>
  <si>
    <t>Italian (Frozen)</t>
  </si>
  <si>
    <t>Neo : Dough Disc : 12.5</t>
  </si>
  <si>
    <t>NEO Smoked Ham : Stamps</t>
  </si>
  <si>
    <t>Pizza Topping Flavours (Frozen)</t>
  </si>
  <si>
    <t>NEO Pepperoni Slices</t>
  </si>
  <si>
    <t>Neo : Dough Disc : 10</t>
  </si>
  <si>
    <t>Nepalese (V) : Curry</t>
  </si>
  <si>
    <t>Sweet &amp;amp; Sour Chicken : H</t>
  </si>
  <si>
    <t>Beef Bolognaise : (RT)</t>
  </si>
  <si>
    <t>Chicken Tikka Masala : (Halal)</t>
  </si>
  <si>
    <t>Herby Tomato &amp;amp; Meatball Pasta Sauce</t>
  </si>
  <si>
    <t>Tomato &amp;amp; Marscapone : Pasta Sauce</t>
  </si>
  <si>
    <t>Salmon Roll : Chicken Katsu Side</t>
  </si>
  <si>
    <t>Sushi</t>
  </si>
  <si>
    <t>Tanpopo Hijiki Seaweed &amp; Soy Bean</t>
  </si>
  <si>
    <t>Tanpopo Burdock &amp; Carrot Poké Salad</t>
  </si>
  <si>
    <t>Tanpopo Edamame Soy Beans</t>
  </si>
  <si>
    <t>Chicken Katsu Crunch Roll</t>
  </si>
  <si>
    <t>Vegetable Sushi Rolls : Vegetable Gyoza Side</t>
  </si>
  <si>
    <t>Tanpopo Black Rice Vege &amp; Tofu Mix</t>
  </si>
  <si>
    <t>Tanpopo Black Rice, Avocado &amp;amp; Mint</t>
  </si>
  <si>
    <t>Tanpopo Seaweed &amp; Soybean Poké Salad</t>
  </si>
  <si>
    <t>Tanpopo Mixed Seafood Poke Salad</t>
  </si>
  <si>
    <t>Prepared / Dressed Salad - Other (Chilled)</t>
  </si>
  <si>
    <t>Tanpopo Teriyaki Salmon &amp; Tempura Rice : Sushi</t>
  </si>
  <si>
    <t>Tanpopo Tofu &amp;amp; Tempura Rice</t>
  </si>
  <si>
    <t>Red Hot Salmon Onigiri</t>
  </si>
  <si>
    <t>Sushi Nori</t>
  </si>
  <si>
    <t>Yutaka Curry Powder</t>
  </si>
  <si>
    <t>Tanpopo Platter : Fish : New</t>
  </si>
  <si>
    <t>Buffet Platters</t>
  </si>
  <si>
    <t>Tanpopo Vege Gyoza Dipper</t>
  </si>
  <si>
    <t>Tanpopo Katsu</t>
  </si>
  <si>
    <t>Tanpopo Sushi : Vegetarian</t>
  </si>
  <si>
    <t>Tanpopo Salmon &amp; Dill</t>
  </si>
  <si>
    <t>Tanpopo Edamame : Snack Pot</t>
  </si>
  <si>
    <t>Fried Tofu &amp; Tempura Rice</t>
  </si>
  <si>
    <t>Tanpopo Chicken Katsu &amp; Tempura Rice</t>
  </si>
  <si>
    <t>Tanpopo Vege Gyoza Box</t>
  </si>
  <si>
    <t>Side Dish / Garnish</t>
  </si>
  <si>
    <t>Tanpopo Salmon &amp;amp; Avocado Roll : With Gochujang</t>
  </si>
  <si>
    <t>Tanpopo Vegetarian</t>
  </si>
  <si>
    <t>Tanpopo Natsu : Sushi</t>
  </si>
  <si>
    <t>Tanpopo Spicy Salmon : Sushi Roll</t>
  </si>
  <si>
    <t>Tanpopo Chicken Gyoza Box</t>
  </si>
  <si>
    <t>Tanpopo Platter : Vegetables : New</t>
  </si>
  <si>
    <t>Tanpopo Chicken Katsu : inc. Chilli Mayo</t>
  </si>
  <si>
    <t>Tanpopo Chicken Katsu Dipper</t>
  </si>
  <si>
    <t>Tanpopo Sweet Chilli Tuna</t>
  </si>
  <si>
    <t>Tanpopo Poke Salad : Spicy Salmon</t>
  </si>
  <si>
    <t>Tanpopo Omega : Sushi</t>
  </si>
  <si>
    <t>Teriyaki Chicken</t>
  </si>
  <si>
    <t>Pumpkin Katsu Dipper</t>
  </si>
  <si>
    <t>Vegetable - processed / canned</t>
  </si>
  <si>
    <t>Tanpopo Grilled Salmon</t>
  </si>
  <si>
    <t>Tanpopo Tuna Mayo</t>
  </si>
  <si>
    <t>Tanpopo Sushi Platter : Vegan : 25 pieces</t>
  </si>
  <si>
    <t>Salmon &amp;amp; Avocado Roll</t>
  </si>
  <si>
    <t>Tanpopo Sushi Platter : Vegan : Small</t>
  </si>
  <si>
    <t>Tanpopo Tuna &amp; Salmon Sashimi : Sushi</t>
  </si>
  <si>
    <t>Pickled Ginger</t>
  </si>
  <si>
    <t>Tanpopo Salmon : Sushi Roll</t>
  </si>
  <si>
    <t>Tanpopo Super Salmon : Sushi</t>
  </si>
  <si>
    <t>Surimi &amp; Avocado Sushi 6pc</t>
  </si>
  <si>
    <t>1 Box</t>
  </si>
  <si>
    <t>Surimi &amp;amp; Avocado Crunch Roll</t>
  </si>
  <si>
    <t>Chicken Katsu Sushi 6pc</t>
  </si>
  <si>
    <t>Sadec Prawn Crackers : Vietnamese</t>
  </si>
  <si>
    <t>Silk Road Fortune Cookies</t>
  </si>
  <si>
    <t>TEAN'S GOURMET CURRY LAKSA PASTE</t>
  </si>
  <si>
    <t>OwnVegetable Dumplings</t>
  </si>
  <si>
    <t>12 x 627 g</t>
  </si>
  <si>
    <t>Suree Coconut Milk : Thai : .</t>
  </si>
  <si>
    <t>6 x 2.9 ltr</t>
  </si>
  <si>
    <t>Lao Gan Ma Bean Curd : Preserved Chilli Oil</t>
  </si>
  <si>
    <t>24 x 260 g</t>
  </si>
  <si>
    <t>Tean's Gourmet Laksa Curry Paste</t>
  </si>
  <si>
    <t>48 x 200 g</t>
  </si>
  <si>
    <t>Pearl River Bridge Light Soy Sauce : Superior</t>
  </si>
  <si>
    <t>2 x 8 ltr</t>
  </si>
  <si>
    <t>Chinatown Long Grain Rice</t>
  </si>
  <si>
    <t>AROY-D : Coconut Milk</t>
  </si>
  <si>
    <t>24 x 400 ml</t>
  </si>
  <si>
    <t>Thai Sweet Chilli Sauce : Chicken</t>
  </si>
  <si>
    <t>Amoy Sesame Oil : Blended</t>
  </si>
  <si>
    <t>Red Chillies : Crushed : GS</t>
  </si>
  <si>
    <t>Amoy Hoi Sin Sauce : .</t>
  </si>
  <si>
    <t>6 x 2.27kg</t>
  </si>
  <si>
    <t>Way-On Fried Fish Roll</t>
  </si>
  <si>
    <t>Indian &amp; Oriental Meals</t>
  </si>
  <si>
    <t>Green Dragon Thai Fragrant Rice</t>
  </si>
  <si>
    <t>COCK (THAI) RED CURRY PASTE</t>
  </si>
  <si>
    <t>24 x 400 g</t>
  </si>
  <si>
    <t>COCK BRAND RED CURRY PASTE</t>
  </si>
  <si>
    <t>400 g</t>
  </si>
  <si>
    <t>Way-On Fried Fish Balls &amp; Chilli</t>
  </si>
  <si>
    <t>Amoy Rice Vinegar : White</t>
  </si>
  <si>
    <t>Golden Temple Fortune Cookies</t>
  </si>
  <si>
    <t>Aroy-D Fragrant Rice : Jasmine/Hom Mali</t>
  </si>
  <si>
    <t>Heng Shun Chin Kiang Vinegar : Black</t>
  </si>
  <si>
    <t>12 x 550 ml</t>
  </si>
  <si>
    <t>Cock Palm Sugar : Fragrant</t>
  </si>
  <si>
    <t>China Chef Bamboo Shoot : Strips</t>
  </si>
  <si>
    <t>6 x 2.95 kg</t>
  </si>
  <si>
    <t>Amoy Chicken Powder : Ajinomoto</t>
  </si>
  <si>
    <t>Seasoning &amp; Flavouring</t>
  </si>
  <si>
    <t>PEARL RIVER BRIDGE SUPERIOR LIGHT SOY SAUCE</t>
  </si>
  <si>
    <t>NO.1 LION CHOP SUEY NOODLE</t>
  </si>
  <si>
    <t>9 kg</t>
  </si>
  <si>
    <t>James Brown Cornflour</t>
  </si>
  <si>
    <t>Chang Palm Sugar : Pure</t>
  </si>
  <si>
    <t>Brotherhood Sesame Oil : Blended</t>
  </si>
  <si>
    <t>6 x 2.5 ltr</t>
  </si>
  <si>
    <t>Lucky Boat Noodles : No1 Thick</t>
  </si>
  <si>
    <t>Cock Thai Green Curry Paste</t>
  </si>
  <si>
    <t>COCK BRAND GREEN CURRY PASTE</t>
  </si>
  <si>
    <t>Tsingtao Vegetable Samosa</t>
  </si>
  <si>
    <t>10 x 750 g</t>
  </si>
  <si>
    <t>Squid Brand Thai Fish Sauce</t>
  </si>
  <si>
    <t>12 x 725 ml</t>
  </si>
  <si>
    <t>Lee Kum Kee Sesame Oil : Blended</t>
  </si>
  <si>
    <t>6 x 1.89 ltr</t>
  </si>
  <si>
    <t>Tofu : FRIED BEANCURD</t>
  </si>
  <si>
    <t>Brotherhood Water Chestnuts : sliced</t>
  </si>
  <si>
    <t>6 x 3.05 kg</t>
  </si>
  <si>
    <t>Vegetable Spring Roll : Tsingtao</t>
  </si>
  <si>
    <t>CHAOKOH Coconut Milk</t>
  </si>
  <si>
    <t>Freshasia Mushroom &amp;amp; Bok Choy Buns</t>
  </si>
  <si>
    <t>12 x 360 g</t>
  </si>
  <si>
    <t>FRESH ASIA MUSHROOM &amp; VEGETABLE BUN</t>
  </si>
  <si>
    <t>20 x 480 g</t>
  </si>
  <si>
    <t>Mushroom &amp;amp; Vegetable Bun : Square</t>
  </si>
  <si>
    <t>24 x 360 g</t>
  </si>
  <si>
    <t>Thai Crown Fragrant Rice</t>
  </si>
  <si>
    <t>GOLD SWAN/CHINA CHEF WATER CHESTNUTS</t>
  </si>
  <si>
    <t>6 x 2950 g</t>
  </si>
  <si>
    <t>Brotherhood Sesame Oil</t>
  </si>
  <si>
    <t>TILDA FRAGRANT RICE</t>
  </si>
  <si>
    <t>Prima Taste Laksa La Mian</t>
  </si>
  <si>
    <t>12 x 185 g</t>
  </si>
  <si>
    <t>Noodles (Chilled)</t>
  </si>
  <si>
    <t>Haday Light Soy Sauce : Haiti</t>
  </si>
  <si>
    <t>2 x 4.9 ltr</t>
  </si>
  <si>
    <t>Ha Long Bay Prawn Crackers</t>
  </si>
  <si>
    <t>Brotherhood Bamboo Shoots : Strips</t>
  </si>
  <si>
    <t>Way-On Black Beans in Ginger : Preserved : Yang Jiang</t>
  </si>
  <si>
    <t>Knorr Chicken : Powder</t>
  </si>
  <si>
    <t>Wan Ja Shan Rice Vinegar</t>
  </si>
  <si>
    <t>Cock Thai Red Curry Paste</t>
  </si>
  <si>
    <t>SADEC VIETNAMESE PRAWN CRACKERS</t>
  </si>
  <si>
    <t>Woh Hup Rendang Curry Paste : Indonesian</t>
  </si>
  <si>
    <t>12 x 195 g</t>
  </si>
  <si>
    <t>Lee Kum Kee Hoi Sin Sauce</t>
  </si>
  <si>
    <t>6 x 2.27 kg</t>
  </si>
  <si>
    <t>Lee Kum Kee Light Soy Sauce</t>
  </si>
  <si>
    <t>Lee Kum Kee Chilli Bean Sauce : Toban</t>
  </si>
  <si>
    <t>6 x 2.04 kg</t>
  </si>
  <si>
    <t>Kinaree Shrimp Chips : Uncooked</t>
  </si>
  <si>
    <t>20 x 500 g</t>
  </si>
  <si>
    <t>Suree Coconut Milk : Thai</t>
  </si>
  <si>
    <t>Haday Dark Soy Sauce : Haiti : Superior</t>
  </si>
  <si>
    <t>Haday Light Soy Sauce : Superior</t>
  </si>
  <si>
    <t>12 x 368 g</t>
  </si>
  <si>
    <t>China Chef Bamboo Shoots : Halves</t>
  </si>
  <si>
    <t>Tsingtao Spring Rolls : Vegetable : Crown Farms</t>
  </si>
  <si>
    <t>Bull Head BBQ Sauce : Sa Cha</t>
  </si>
  <si>
    <t>24 x 250 g</t>
  </si>
  <si>
    <t>Panda Oyster Sauce</t>
  </si>
  <si>
    <t>Kaffir Lime Leaves</t>
  </si>
  <si>
    <t>OTHER (Frozen)</t>
  </si>
  <si>
    <t>Brotherhood Bamboo Shoots : sliced</t>
  </si>
  <si>
    <t>Haday Superior Oyster Sauce : Haitian</t>
  </si>
  <si>
    <t>WOH HUP INDONESIAN RENDANG CURRY PASTE</t>
  </si>
  <si>
    <t>China Chef Bamboo Shoots : sliced</t>
  </si>
  <si>
    <t>Chilli : Sauce</t>
  </si>
  <si>
    <t>Sausages : Halal</t>
  </si>
  <si>
    <t>80 x 90 g</t>
  </si>
  <si>
    <t>Rollover Vegetarian</t>
  </si>
  <si>
    <t>9 x 12 x 84 g</t>
  </si>
  <si>
    <t>Rollover : Bockwurst : Chilli Cheese</t>
  </si>
  <si>
    <t>Baguette : Fully Baked : Presliced</t>
  </si>
  <si>
    <t>Brioche Rolls : Top Sliced : 6 : Rollover</t>
  </si>
  <si>
    <t>Halal Foil Bag</t>
  </si>
  <si>
    <t>Foil Bags : Veggie Vegan</t>
  </si>
  <si>
    <t>Rollover Foil Bags : Chilli Cheese</t>
  </si>
  <si>
    <t>Butter : Unsalted : 40 x 250g</t>
  </si>
  <si>
    <t>Cauliflower Florets : Prepared</t>
  </si>
  <si>
    <t>Onions : White : Diced</t>
  </si>
  <si>
    <t>Parsnip : Peeled : Whole</t>
  </si>
  <si>
    <t>Lettuce : Oak Leaf</t>
  </si>
  <si>
    <t>Tomatoes : Beef : 12-14 count</t>
  </si>
  <si>
    <t>13 x 1 each</t>
  </si>
  <si>
    <t>4 x 2ltr</t>
  </si>
  <si>
    <t>Watermelon : Tiger</t>
  </si>
  <si>
    <t>Lettuce : Iceberg : Processing</t>
  </si>
  <si>
    <t>Cucumber : Large</t>
  </si>
  <si>
    <t>Strawberries : ..</t>
  </si>
  <si>
    <t>Pomegranate : Temp</t>
  </si>
  <si>
    <t>10 x 250 g</t>
  </si>
  <si>
    <t>Cabbage : Sweetheart</t>
  </si>
  <si>
    <t>6 each</t>
  </si>
  <si>
    <t>Banana : Size: medium/large : 10-12 count</t>
  </si>
  <si>
    <t>11 x 1 each</t>
  </si>
  <si>
    <t>Melon : Galia : Size: 6's</t>
  </si>
  <si>
    <t>Banana : medium/large</t>
  </si>
  <si>
    <t>Tomatoes : Plum : Imported</t>
  </si>
  <si>
    <t>Potatoes : Mids</t>
  </si>
  <si>
    <t>Lettuce : Lolla Biondi</t>
  </si>
  <si>
    <t>Cob : Loose</t>
  </si>
  <si>
    <t>1 x 2 x 1 each</t>
  </si>
  <si>
    <t>Corn</t>
  </si>
  <si>
    <t>Mushrooms : Flat : Large : (approx 12cm)</t>
  </si>
  <si>
    <t>1 x 1.81kg</t>
  </si>
  <si>
    <t xml:space="preserve">1 x 2.5 kg </t>
  </si>
  <si>
    <t>Mozzarella : Grated</t>
  </si>
  <si>
    <t>Tomatoes : Vine : Imported</t>
  </si>
  <si>
    <t>Cabbage : Savoy</t>
  </si>
  <si>
    <t>Potatoes : Baker : 50's</t>
  </si>
  <si>
    <t>Tomatoes : Plum : Pre Packed</t>
  </si>
  <si>
    <t>Sweet Potatoes : PP</t>
  </si>
  <si>
    <t>Goats Cheese Log</t>
  </si>
  <si>
    <t>Spinach : Pre Packed</t>
  </si>
  <si>
    <t>1  x 250g</t>
  </si>
  <si>
    <t>Tomatoes : (MMM)</t>
  </si>
  <si>
    <t>Pak Choi : Red Tractor</t>
  </si>
  <si>
    <t>Mixed</t>
  </si>
  <si>
    <t>Roquette : (Rocolla)</t>
  </si>
  <si>
    <t>Lettuce : Rocket / Roquette Wild Roccula</t>
  </si>
  <si>
    <t>Melon : Yellow</t>
  </si>
  <si>
    <t>Root Veg Mix : Diced : Chunky</t>
  </si>
  <si>
    <t>Plum : Black</t>
  </si>
  <si>
    <t>Spinach : Large Leaf</t>
  </si>
  <si>
    <t>Chervil</t>
  </si>
  <si>
    <t>Mushrooms : Chestnut</t>
  </si>
  <si>
    <t>Beetroot : candy striped</t>
  </si>
  <si>
    <t>Apple : Granny Smith</t>
  </si>
  <si>
    <t>Pears : Conference</t>
  </si>
  <si>
    <t>Cress : Mustard</t>
  </si>
  <si>
    <t>Cress</t>
  </si>
  <si>
    <t>Lemon : PP</t>
  </si>
  <si>
    <t>Parsnips : P/P</t>
  </si>
  <si>
    <t>Orange : Medium</t>
  </si>
  <si>
    <t>Chillies : Green : Bullet</t>
  </si>
  <si>
    <t>Chicory Red</t>
  </si>
  <si>
    <t>Endives</t>
  </si>
  <si>
    <t>Dessert Pears</t>
  </si>
  <si>
    <t>Tri-Coloured : Peppers</t>
  </si>
  <si>
    <t>Bay Leaf : .</t>
  </si>
  <si>
    <t>Bay Leaf</t>
  </si>
  <si>
    <t>Garlic : Pre Packed</t>
  </si>
  <si>
    <t>Easy Peeler</t>
  </si>
  <si>
    <t>Red : Apples</t>
  </si>
  <si>
    <t>Butternut : approx 1kg</t>
  </si>
  <si>
    <t xml:space="preserve">10 x 1each </t>
  </si>
  <si>
    <t>Apples : Braeburn</t>
  </si>
  <si>
    <t>Pollock : 170-230g : Fillet</t>
  </si>
  <si>
    <t>Grapes : White : Seedless : P/P</t>
  </si>
  <si>
    <t>Pineapple : Extra Sweet</t>
  </si>
  <si>
    <t>Potatoes : Baker</t>
  </si>
  <si>
    <t>Sweet Potatoes : Diced 25mm</t>
  </si>
  <si>
    <t>Sandwich : Brie &amp;amp; Cranberry : Sliced : Vegan</t>
  </si>
  <si>
    <t>Filled Rolls, Sandwiches &amp; Baguettes</t>
  </si>
  <si>
    <t>Pure &amp; Simple Sandwich-Brown : Egg &amp;amp; Cress : Sliced</t>
  </si>
  <si>
    <t>Tortilla Wrap : Tex Mex Chicken</t>
  </si>
  <si>
    <t>Wrap : Hoisin Duck</t>
  </si>
  <si>
    <t>Sandwich : BLT</t>
  </si>
  <si>
    <t>1 pack</t>
  </si>
  <si>
    <t>Sandwich - Sliced : Cheddar Ploughmans</t>
  </si>
  <si>
    <t>Sandwich : Vegan Club</t>
  </si>
  <si>
    <t>PUREFOODS Wrap Platter : Fish : 5</t>
  </si>
  <si>
    <t>Sandwich - polar bread : Salami Club</t>
  </si>
  <si>
    <t>Baguette : Ham &amp;amp; Cheese : Simply</t>
  </si>
  <si>
    <t>Sandwich - polar bread : Veggie Club</t>
  </si>
  <si>
    <t>Wrap Platter : Meat</t>
  </si>
  <si>
    <t>Baguette : Roast Chicken Salad : Pure</t>
  </si>
  <si>
    <t>Sandwich - polar bread : ABC Club</t>
  </si>
  <si>
    <t>PUREFOODS Baguette : Avocado &amp;amp; Butternut Squash</t>
  </si>
  <si>
    <t>Baguette - Heritage : Cheese Ploughmans : Traditional</t>
  </si>
  <si>
    <t>Cajun Chicken &amp; Honey Roasted Peppers Bloomer</t>
  </si>
  <si>
    <t>Tortilla Wrap : Chunky Hummus &amp;amp; Mixed Bean : Vegan</t>
  </si>
  <si>
    <t>Tortilla Wrap : Falafel</t>
  </si>
  <si>
    <t>Baguette - Heritage : Houmous &amp;amp; Falafel</t>
  </si>
  <si>
    <t>Panini : Mozzarella, Vine Tomato, Fresh Pesto</t>
  </si>
  <si>
    <t>Filled Panini &amp; Focaccia</t>
  </si>
  <si>
    <t>Panini : BBQ Chicken : Sticky</t>
  </si>
  <si>
    <t>Panini : Bacon &amp;amp; Brie</t>
  </si>
  <si>
    <t>Baguette - Heritage : Coronation Chicken</t>
  </si>
  <si>
    <t>Wrap : Peri Peri Chicken</t>
  </si>
  <si>
    <t>PUREFOODS Sandwich : Chicken Salad &amp;amp; Mayo : Basic</t>
  </si>
  <si>
    <t>Sandwich - Sliced : Chicken, Bacon, Sweetcorn &amp;amp; Mayo</t>
  </si>
  <si>
    <t>Pure &amp; Simple Sandwich White : Free Range Egg Mayo &amp;amp; Cress</t>
  </si>
  <si>
    <t>PUREFOODS Sandwich : Cheese,Tomato &amp;amp; Pickle : Basic</t>
  </si>
  <si>
    <t>PUREFOODS Wrap Platter : Meat : Gluten Free : 5</t>
  </si>
  <si>
    <t>Toastie : Croque Madame : Vegan</t>
  </si>
  <si>
    <t>Toastie : Croque Monsieur</t>
  </si>
  <si>
    <t>PUREFOODS Wrap Platter : Fish : Gluten Free : 5</t>
  </si>
  <si>
    <t>Hot Wrap : Chicken Fajita : Melt</t>
  </si>
  <si>
    <t>Hot Wrap : Halloumi &amp;amp; Falafel Melt</t>
  </si>
  <si>
    <t>PUREFOODS Sandwich Platter : Mixed : Deluxe</t>
  </si>
  <si>
    <t>Baguette : Tuna Mayo : Homemade</t>
  </si>
  <si>
    <t>PUREFOODS Baguette Platter : Meat</t>
  </si>
  <si>
    <t>Chicken Shawarma  Kobez</t>
  </si>
  <si>
    <t>Panini : Tuna Melt</t>
  </si>
  <si>
    <t>Baguette Platter : Chicken</t>
  </si>
  <si>
    <t>Ham Hock &amp;amp; Potato Salad</t>
  </si>
  <si>
    <t>Poke Bowl : Mezze : Vegan</t>
  </si>
  <si>
    <t>PUREFOODS Sandwich : Smoked Salmon</t>
  </si>
  <si>
    <t>PUREFOODS Sandwich Platter : Mixed</t>
  </si>
  <si>
    <t>Platter - mixed : Fish</t>
  </si>
  <si>
    <t>Pure &amp; Simple Sandwich - Sliced : Tuna Mayo</t>
  </si>
  <si>
    <t>PUREFOODS Sandwich - Brown : Egg &amp;amp; Cress : Basic</t>
  </si>
  <si>
    <t>PUREFOODS Sandwich Platter : Fish : Deluxe</t>
  </si>
  <si>
    <t>Platter - mixed : Meat</t>
  </si>
  <si>
    <t>PUREFOODS Sandwich Platter : Meat : Deluxe</t>
  </si>
  <si>
    <t>PUREFOODS Wrap Platter : Vegetarian : Gluten Free : 5</t>
  </si>
  <si>
    <t>Platter - mixed : Vegetables</t>
  </si>
  <si>
    <t>PUREFOODS Sandwich Platter : Mixed Vegetarian : Deluxe</t>
  </si>
  <si>
    <t>PUREFOODS Platter : Meat : No Pork</t>
  </si>
  <si>
    <t>PUREFOODS Wrap &amp;amp; Roll Platter : Meat</t>
  </si>
  <si>
    <t>Poke Salad : Tuna Nicoise</t>
  </si>
  <si>
    <t>PUREFOODS Wrap &amp;amp; Roll Platter : Fish</t>
  </si>
  <si>
    <t>PUREFOODS Platter - vegan : Sliced</t>
  </si>
  <si>
    <t>PUREFOODS Wrap &amp;amp; Roll Platter : Mixed</t>
  </si>
  <si>
    <t>PUREFOODS Classic Platter : Mixed</t>
  </si>
  <si>
    <t>PUREFOODS Focaccia Platter : Vegetarian</t>
  </si>
  <si>
    <t>PUREFOODS Wrap &amp;amp; Roll Platter : Veg</t>
  </si>
  <si>
    <t>Wrap Platter : Vegetables</t>
  </si>
  <si>
    <t>PUREFOODS Focaccia Platter : Mixed</t>
  </si>
  <si>
    <t>PUREFOODS Focaccia Platter : Meat</t>
  </si>
  <si>
    <t>Graduation Mini Roll</t>
  </si>
  <si>
    <t>Spicy Chicken Melt</t>
  </si>
  <si>
    <t>Classic Platter : Mixed</t>
  </si>
  <si>
    <t>PUREFOODS Lunch Bag : Meat : Classic</t>
  </si>
  <si>
    <t>Sourdough Panini : Cheese &amp;amp; Ham</t>
  </si>
  <si>
    <t>PUREFOODS Lunch Bag : Meat : Gourmet</t>
  </si>
  <si>
    <t>PUREFOODS Lunch Bag : Vegetarian : Classic</t>
  </si>
  <si>
    <t>Roll - Mini : Coronation Chicken : Graduation</t>
  </si>
  <si>
    <t>Afternoon Tea Platter - Standard</t>
  </si>
  <si>
    <t>4 x 1 Tray</t>
  </si>
  <si>
    <t>Panini : Chicken &amp;amp; Pesto : Melt</t>
  </si>
  <si>
    <t>PUREFOODS Wrap : Fillet of Fish</t>
  </si>
  <si>
    <t>Roll - Mini : Egg &amp; Cress : Graduation</t>
  </si>
  <si>
    <t>Roll - Mini : Vada Pav : Vegan : Graduation</t>
  </si>
  <si>
    <t>Platter - bagel : Mixed</t>
  </si>
  <si>
    <t>Platter - bagel : Mixed : Vegan</t>
  </si>
  <si>
    <t>PUREFOODS Lunch Bag : Sandwich : Vegan</t>
  </si>
  <si>
    <t>PUREFOODS Baguette Platter : Veg</t>
  </si>
  <si>
    <t>Platter - vegetarian : Classic : Large</t>
  </si>
  <si>
    <t>Wrap : Sweet Chilli Chicken : Tortillas</t>
  </si>
  <si>
    <t>PUREFOODS Lunch Bag : Halal</t>
  </si>
  <si>
    <t>Sandwich : Ham &amp;amp; Mature Cheddar</t>
  </si>
  <si>
    <t>Sourdough Panini : Cuban</t>
  </si>
  <si>
    <t>Croissant : Cheese &amp;amp; Tomato : Mini Croissant</t>
  </si>
  <si>
    <t>Poke Salad : Peri Peri Chicken</t>
  </si>
  <si>
    <t>Sandwich : Reuben</t>
  </si>
  <si>
    <t>Sandwich - Sliced : Smoked Salmon &amp;amp; Cream Cheese</t>
  </si>
  <si>
    <t>PUREFOODS Lunch Bag : Vegetarian : Gourmet</t>
  </si>
  <si>
    <t>Classic Platter : Meat : Large</t>
  </si>
  <si>
    <t>Potato Frankie : Vegan</t>
  </si>
  <si>
    <t>VEGANS1</t>
  </si>
  <si>
    <t>10 x 1 case</t>
  </si>
  <si>
    <t>PUREFOODS Lunch Bag : Wrap : Wheat &amp; Dairy Free</t>
  </si>
  <si>
    <t>PUREFOODS Platter : House Salad</t>
  </si>
  <si>
    <t>Sandwich : Chicken &amp;amp; Stuffing : Sliced</t>
  </si>
  <si>
    <t>Mezze Salad : Vegan</t>
  </si>
  <si>
    <t>1 x 1 tray</t>
  </si>
  <si>
    <t>PUREFOODS Lunch Bag : Fish : Gourmet</t>
  </si>
  <si>
    <t>PUREFOODS Wrap &amp; Roll Platter : Christmas : Premium</t>
  </si>
  <si>
    <t>Poke Salad : Sweet Chilli Chicken</t>
  </si>
  <si>
    <t>Afternoon Vegan Platter</t>
  </si>
  <si>
    <t>PUREFOODS Wrap &amp;amp; Roll Platter : Veg : 10</t>
  </si>
  <si>
    <t>Compote &amp;amp; Granola Mix : Passionfruit</t>
  </si>
  <si>
    <t>Croissant : Ham &amp;amp; Cheese : Mini</t>
  </si>
  <si>
    <t>Panini : Brie &amp;amp; Spinach Melt</t>
  </si>
  <si>
    <t>Sundried Tomato Pasta Salad</t>
  </si>
  <si>
    <t>Baguette : Brie &amp;amp; Bacon</t>
  </si>
  <si>
    <t>Sticky Bbq Chicken Salad</t>
  </si>
  <si>
    <t>Compote &amp;amp; Granola Mix : Blueberry</t>
  </si>
  <si>
    <t>Afternoon Tea Platter : 1 Portion</t>
  </si>
  <si>
    <t>Sandwich : Free Range Egg Mayo &amp;amp; Sundried Tomato</t>
  </si>
  <si>
    <t>PUREFOODS Lunch Bag : Fish : Classic</t>
  </si>
  <si>
    <t>Wrap &amp;amp; Roll Platter : Meat : 10</t>
  </si>
  <si>
    <t>1 x 1 case</t>
  </si>
  <si>
    <t>Peri Peri Chicken</t>
  </si>
  <si>
    <t>Sandwich Platter : Mixed : Deluxe Xmas</t>
  </si>
  <si>
    <t>Hot Wrap : Veatball Melt : Vegan</t>
  </si>
  <si>
    <t>Baguette : Roast Beef &amp;amp; Caramelised Onion</t>
  </si>
  <si>
    <t>Wrap : Chickpea : Vegan</t>
  </si>
  <si>
    <t>Mixed Bean Salad Wrap - WHEAT FREE</t>
  </si>
  <si>
    <t>Hot Wrap : Chicken &amp;amp; Chorizo</t>
  </si>
  <si>
    <t>Meat : Large : No Pork</t>
  </si>
  <si>
    <t>PUREFOODS Wrap &amp;amp; Roll Platter : Mixed : 10</t>
  </si>
  <si>
    <t>Tuna Nicoise Salad</t>
  </si>
  <si>
    <t>Deluxe Meat Platter : 10 Portions</t>
  </si>
  <si>
    <t>Smoked Salmon Cream Cheese Brown FINGER CUT</t>
  </si>
  <si>
    <t>1 tray</t>
  </si>
  <si>
    <t>Lunch Bag : Breakfast</t>
  </si>
  <si>
    <t>Ham Hock Salad</t>
  </si>
  <si>
    <t>Pastrami Salad</t>
  </si>
  <si>
    <t>PUREFOODS Hot Breakfast Wrap : Egg Mayo &amp;amp; Bacon</t>
  </si>
  <si>
    <t>Classic Platter : Seafood : 11</t>
  </si>
  <si>
    <t>Egg &amp; Cress Finger Cut</t>
  </si>
  <si>
    <t>SHHHHAWARMA - Vegan Wrap</t>
  </si>
  <si>
    <t>PUREFOODS Platter : Roasted Mediterranean Vegetables &amp;amp; Pesto Pasta</t>
  </si>
  <si>
    <t>Sweet Cluck All - Vegan Wrap</t>
  </si>
  <si>
    <t>PUREFOODS Focaccia Platter : Meat : 6</t>
  </si>
  <si>
    <t>PUREFOODS Focaccia Platter : Mixed : 6</t>
  </si>
  <si>
    <t>Pure &amp; Simple Sandwich - Sliced : Cheese Mix &amp;amp; Spring Onion</t>
  </si>
  <si>
    <t>PUREFOODS Focaccia Platter : Vegetarian : 6</t>
  </si>
  <si>
    <t>Mixed Platter : Deluxe</t>
  </si>
  <si>
    <t>Urban Eat Baguette : Sweetcorn &amp;amp; Mayo : Cajun Chicken</t>
  </si>
  <si>
    <t>Baguette : Honey Mustard Mayo</t>
  </si>
  <si>
    <t>PUREFOODS Superfood Salad : Super Tasty</t>
  </si>
  <si>
    <t>Cheese &amp; Onion Toastie (v)</t>
  </si>
  <si>
    <t>Crispy Noodle Salad : Vegan</t>
  </si>
  <si>
    <t>PUREFOODS Sandwich - Brown : Cucumber &amp;amp; Butter : Events</t>
  </si>
  <si>
    <t>Wrap &amp;amp; Roll Platter : Fish</t>
  </si>
  <si>
    <t>PUREFOODS Platter : Chicken Tikka Salad</t>
  </si>
  <si>
    <t>PUREFOODS Platter : Feta, Squash &amp;amp; Quinoa Salad</t>
  </si>
  <si>
    <t>Chicken Shawarma Gluten Free- Hospitality</t>
  </si>
  <si>
    <t>Afternoon Tea Platter : 1 Portion : Vegan</t>
  </si>
  <si>
    <t>HUMMUS &amp; BEAN GLUTEN FREE - HOSPITALITY</t>
  </si>
  <si>
    <t>Melt : Bacon &amp; Festive Cheese</t>
  </si>
  <si>
    <t>Spiced Vegan Cous Cous &amp; Carrot Puree</t>
  </si>
  <si>
    <t>PUREFOODS Platter : Smoked Salmon &amp;amp; Broccoli Salad</t>
  </si>
  <si>
    <t>PUREFOODS Roasted Chickpea, Freekeh Salad</t>
  </si>
  <si>
    <t>PUREFOODS Platter : Mixed Quinoa Broccoli Vegetables</t>
  </si>
  <si>
    <t>PUREFOODS Platter : Flaked Salmon &amp;amp; Rice Noodles Salad</t>
  </si>
  <si>
    <t>PUREFOODS Platter : Chorizo Squash &amp;amp; Quinoa Salad</t>
  </si>
  <si>
    <t>Sub Roll : Cajun Chicken</t>
  </si>
  <si>
    <t>Baguette - Heritage : Chicken Caesar</t>
  </si>
  <si>
    <t>Baguette : Yule Love it : Christmas</t>
  </si>
  <si>
    <t>Wrap : Brussels with Love : Vegan : Xmas</t>
  </si>
  <si>
    <t>Sausage Melt Breakfast Muffin</t>
  </si>
  <si>
    <t>PUREFOODS Platter : Grain, Vegan Cheese &amp;amp; Cauliflower</t>
  </si>
  <si>
    <t>Barley, Feta, Beetroot &amp;amp; Pepper</t>
  </si>
  <si>
    <t>Bagel : Scottish Smoked Salmon</t>
  </si>
  <si>
    <t>PUREFOODS Mini Roll Platter : Vegetarian</t>
  </si>
  <si>
    <t>Halloumi &amp; Guacamole  Muffin (V)</t>
  </si>
  <si>
    <t>bloomer : Aloo Club : Vegan</t>
  </si>
  <si>
    <t>Mama's Italian Melt - Vegan</t>
  </si>
  <si>
    <t>Tortilla Wrap : Hot Smoked Salmon</t>
  </si>
  <si>
    <t>Baguette - Heritage : Mediterranean Tuna Mayo</t>
  </si>
  <si>
    <t>PUREFOODS Platter - bao bun : BBQ Chicken</t>
  </si>
  <si>
    <t>PUREFOODS Platter - bao bun : Mushroom : Vegan</t>
  </si>
  <si>
    <t>PUREFOODS Mezze Salad : Vegan</t>
  </si>
  <si>
    <t>PUREFOODS Sandwich - Brown : Prawn Mayo : Basic</t>
  </si>
  <si>
    <t>Spiced Chicken Salad Wrap -WHEAT FREE</t>
  </si>
  <si>
    <t>Sandwich : Chicken Club : The Ultimate : Sliced</t>
  </si>
  <si>
    <t>Sandwich : Falafel Club : Homemade : Sliced</t>
  </si>
  <si>
    <t>Rebel Kitchen Barista Mylk : Organic</t>
  </si>
  <si>
    <t>Jax Coco Coconut Water 330ml Can</t>
  </si>
  <si>
    <t>Emily Veg Sea Salt Thins</t>
  </si>
  <si>
    <t>Emily Veg Vegan Sour Cream &amp; Chive Things</t>
  </si>
  <si>
    <t>Emily Veg BBQ Thins</t>
  </si>
  <si>
    <t>Banana : Mylk Shake : Organic</t>
  </si>
  <si>
    <t>Rebel Kitchen Organic : Chocolate Mylk</t>
  </si>
  <si>
    <t>Rebel Kitchen Organic Caramel Bytes</t>
  </si>
  <si>
    <t>10 x 26 g</t>
  </si>
  <si>
    <t>Rebel Kitchen Organic Chocolate Bytes</t>
  </si>
  <si>
    <t>Primal Protein Bar Coco Brownie</t>
  </si>
  <si>
    <t>15 x 55 g</t>
  </si>
  <si>
    <t>Primal Protein Bar Cocoa Orange</t>
  </si>
  <si>
    <t>Primal Real Food Bar Hazelnut and Cocoa</t>
  </si>
  <si>
    <t>18 x 45 g</t>
  </si>
  <si>
    <t>Primal Real Food Bar Coconut and Macadamia</t>
  </si>
  <si>
    <t>Emily Rainbow Roots</t>
  </si>
  <si>
    <t>No9 (9) Paper Plate</t>
  </si>
  <si>
    <t>2ply Blue Centrefeed Roll (150mtr)</t>
  </si>
  <si>
    <t>Hygiene Paper</t>
  </si>
  <si>
    <t>CHAMPAGNE FLUTES 13.5 CL/4.8OZ</t>
  </si>
  <si>
    <t>Plastic Tumblers</t>
  </si>
  <si>
    <t>33cm 2ply KRAFT RECYCLED NAPKIN   1x2000</t>
  </si>
  <si>
    <t>Napkins &amp; Tableware</t>
  </si>
  <si>
    <t>Taste Box Medium with Window &amp; Vents 125 x 125 x 60mm</t>
  </si>
  <si>
    <t>Food Trays &amp; Boxes</t>
  </si>
  <si>
    <t>PALLET WRAP 400mm x 300mtr   1xROLL</t>
  </si>
  <si>
    <t>D10 EMPTY SPRAY BOTTLE 1204366 1x6</t>
  </si>
  <si>
    <t>Dispensers</t>
  </si>
  <si>
    <t>H400 SOFTCARE PLUS ANTIBACTERIAL SOAP 2x5ltr</t>
  </si>
  <si>
    <t>Kitchen Chemicals</t>
  </si>
  <si>
    <t>D10 Suma-Bac Cleaner Sanitiser</t>
  </si>
  <si>
    <t>A8.8 SUMA MARO 7510006</t>
  </si>
  <si>
    <t>1x2x5ltr</t>
  </si>
  <si>
    <t>GENERAL PURPOSE DETERGENT J043570</t>
  </si>
  <si>
    <t>CareFree Floor Maintainer</t>
  </si>
  <si>
    <t>Specialist Flooring</t>
  </si>
  <si>
    <t>Suma GTS Plus Drain Cleaner</t>
  </si>
  <si>
    <t>Black Compactor Sack 20/34/46 20k</t>
  </si>
  <si>
    <t>Refuse Sacks</t>
  </si>
  <si>
    <t>45cm Catering Cling Film Cutterbox - 300m</t>
  </si>
  <si>
    <t>Film, Foil &amp; Parchments</t>
  </si>
  <si>
    <t>D5.2 Suma-Scale Descaler</t>
  </si>
  <si>
    <t>D2 Suma-Multi Cleaner Degreaser</t>
  </si>
  <si>
    <t>L6.8 SUMA LINOS 7510004</t>
  </si>
  <si>
    <t>Blue Heavy Duty Hygiene Cloth</t>
  </si>
  <si>
    <t>Cloths, Scourers And Wiping</t>
  </si>
  <si>
    <t>D9 Suma-Frit Oven &amp; Grill Cleaner</t>
  </si>
  <si>
    <t>6 x 2ltr</t>
  </si>
  <si>
    <t>CAREFREE FLOOR STRIPPER 040070</t>
  </si>
  <si>
    <t>Bactosol Detergent</t>
  </si>
  <si>
    <t>D3.5 Suma-Force Heavy Duty Cleaner Degreaser</t>
  </si>
  <si>
    <t>SUMA CAFE AUTOTAB 2.0g x 15mm C1.3 BREWER UNIT 2x6</t>
  </si>
  <si>
    <t>2 x 60 each</t>
  </si>
  <si>
    <t>LA6 SUMA COMBI + DISHWASH + RINSE AID</t>
  </si>
  <si>
    <t>MULTIFOOD KRAFT POT WITH rPET LID 550ml</t>
  </si>
  <si>
    <t>250 x 1 Box</t>
  </si>
  <si>
    <t>FORK WOODEN  160mm</t>
  </si>
  <si>
    <t>WOODEN KNIVES</t>
  </si>
  <si>
    <t>1000 x 1 Box</t>
  </si>
  <si>
    <t>PAPER STRAW 8” BLACK</t>
  </si>
  <si>
    <t>Suma Drain GTS Plus 7514131</t>
  </si>
  <si>
    <t>20 ltr</t>
  </si>
  <si>
    <t>L10 Suma Aluminium Safe Dishwash Machine Detergent</t>
  </si>
  <si>
    <t>Indicator Beerline Cleaner 2x5ltr</t>
  </si>
  <si>
    <t>Bag Scotchban 250 x 250mm</t>
  </si>
  <si>
    <t>Bags &amp; Sheets</t>
  </si>
  <si>
    <t>Suma Cafe Powder C2.1 Removeable Part</t>
  </si>
  <si>
    <t>2 x 566 g</t>
  </si>
  <si>
    <t>INTERCHANGE HANDLE BLACK   SINGLE</t>
  </si>
  <si>
    <t>Mops &amp; Brooms</t>
  </si>
  <si>
    <t>33cm 2ply White Napkin</t>
  </si>
  <si>
    <t>BROWN KRAFT SOS HERITAGE BAG 7lb 175x115x345mm</t>
  </si>
  <si>
    <t>BROWN KRAFT SOS HERITAGE BAG 3.5lb 150x65x305mm</t>
  </si>
  <si>
    <t>Bagasse Medium Meal Box</t>
  </si>
  <si>
    <t>Foam Backed Sponge Scourer</t>
  </si>
  <si>
    <t>Green Scourer</t>
  </si>
  <si>
    <t>D2.3 Smartdose Multi 7517316</t>
  </si>
  <si>
    <t>2 x 1.4ltr</t>
  </si>
  <si>
    <t>12 Kraft Brown Pizza Box</t>
  </si>
  <si>
    <t>Paper Board Food Packaging</t>
  </si>
  <si>
    <t>12oz White Premium Single Wall Hot Cup</t>
  </si>
  <si>
    <t>Paper Hot Cups &amp; Lids</t>
  </si>
  <si>
    <t>GLASS &amp; STAINLESS STEEL CLEANER</t>
  </si>
  <si>
    <t>6 x 750 ml</t>
  </si>
  <si>
    <t>INTERCHANGE 16oz BLUE KENTUCKY MOP HEAD</t>
  </si>
  <si>
    <t>INTERCHANGE MIDI BLUE 14oz MOP HEAD</t>
  </si>
  <si>
    <t>Cup Double Wall Black Matt 12oz</t>
  </si>
  <si>
    <t>DOMED LID WITH HOLE FOR 12OZ TUMBELRS</t>
  </si>
  <si>
    <t>Foil Containers &amp; Lids</t>
  </si>
  <si>
    <t>Glove Nitrile Blue P/F GD21 (large)</t>
  </si>
  <si>
    <t>PPE</t>
  </si>
  <si>
    <t>TUMBLER ULTRA CLEAR 12oz TP12</t>
  </si>
  <si>
    <t>Domed &amp; Sip-Thru Lid for 12/16oz Paper Hot Cup</t>
  </si>
  <si>
    <t>Lid rPET For 183mm Poke Bowls 190x16mm</t>
  </si>
  <si>
    <t>Pots &amp; Lids</t>
  </si>
  <si>
    <t>Glove Nitrile Blue P/F GD19 (medium)</t>
  </si>
  <si>
    <t>BAGASSE LARGE MEAL BOX (9inch x 6inch)</t>
  </si>
  <si>
    <t>250 each</t>
  </si>
  <si>
    <t>SILICONISED GREASEPROOF WHITE 450x750mm</t>
  </si>
  <si>
    <t>2 x 500 x 1 Box</t>
  </si>
  <si>
    <t>IMPERIAL COLLEGE 23/2ply BLACK NAPKIN</t>
  </si>
  <si>
    <t>4000 each</t>
  </si>
  <si>
    <t>8oz Single Wall Premium Coffee Cup (White)</t>
  </si>
  <si>
    <t>7 PIZZA BOX BROWN</t>
  </si>
  <si>
    <t>100 x 1 Box</t>
  </si>
  <si>
    <t>Nu-Grip Plus Floor Cleaner Degreaser</t>
  </si>
  <si>
    <t>Lid for 12oz White Heavy Duty Soup Container</t>
  </si>
  <si>
    <t>500 each</t>
  </si>
  <si>
    <t>7oz Clear Plastic Tumbler</t>
  </si>
  <si>
    <t>Nu-Cycle-1 Dishwasher Detergent</t>
  </si>
  <si>
    <t>Nu-Cycle-3 Dishwash Rinse Aid</t>
  </si>
  <si>
    <t>12oz WHITE HEAVY DUTY SOUP CONTAINER</t>
  </si>
  <si>
    <t>500 x 1 Box</t>
  </si>
  <si>
    <t>H &amp; H 103c Cleaner Sanitiser</t>
  </si>
  <si>
    <t>Nu-Kleen All Biotech Multipurpose Cleaner</t>
  </si>
  <si>
    <t>RIPPLE CUP BLACK TRIPLE WALL TALL 12oz</t>
  </si>
  <si>
    <t>Paper Cold Cups &amp; Lids</t>
  </si>
  <si>
    <t>PASTA POT KRAFT RIPPLE 16oz SQUAT</t>
  </si>
  <si>
    <t>32oz H/D White Soup Container</t>
  </si>
  <si>
    <t>Nu-Multikleen Multipurpose Cleaner</t>
  </si>
  <si>
    <t>Bioderm-F AntiBac Handsoap</t>
  </si>
  <si>
    <t>6 x 800 ml</t>
  </si>
  <si>
    <t>SOUP CONTAINER WHITE PAPER 16oz WITH VENTED LID</t>
  </si>
  <si>
    <t>BIRCHWOOD SOUP SPOON 154mm   1x1000</t>
  </si>
  <si>
    <t>10 Kraft Brown Pizza Box</t>
  </si>
  <si>
    <t>BIODERM-S FOAMING HAND SANITISER  8x800ml</t>
  </si>
  <si>
    <t>8 x 1 Box</t>
  </si>
  <si>
    <t>Meal Kit Wooden Wrapped Kraft 4in 1 (k/f/ds/np)</t>
  </si>
  <si>
    <t>32oz PP Lid</t>
  </si>
  <si>
    <t>Nu-Cycle-7 Washing Up Liquid</t>
  </si>
  <si>
    <t>CUP CARRIER 4 CUP</t>
  </si>
  <si>
    <t>180 x 1 Box</t>
  </si>
  <si>
    <t>Glove Nitrile  Blue P/F GN91 (large)</t>
  </si>
  <si>
    <t>Yellow Rubber Glove (large)</t>
  </si>
  <si>
    <t>PASTA POT KRAFT RIPPLE 19oz TALL</t>
  </si>
  <si>
    <t>FRENCH STICK PAPER BAG SULPHITE WHT STRUNG4x6x26 inch1x1000</t>
  </si>
  <si>
    <t>H &amp; H 104 Oven Cleaner Spray</t>
  </si>
  <si>
    <t>Nu-Kleen All Trigger Sprays</t>
  </si>
  <si>
    <t>Nu- Multikleen Multipurpose Cleaner</t>
  </si>
  <si>
    <t>ARTWORK/PLATE CHARGE    SINGLE</t>
  </si>
  <si>
    <t>Courier</t>
  </si>
  <si>
    <t>CARRIER BAG BROWN 254x394x305mm</t>
  </si>
  <si>
    <t>Nu-Grip Trigger Sprays</t>
  </si>
  <si>
    <t>H &amp; H 103c Trigger Sprays</t>
  </si>
  <si>
    <t>H &amp; H 106 Kitchen Descaler</t>
  </si>
  <si>
    <t>MEAL BOX BROWN LEAKPROOF No8 MEDIUM 46floz</t>
  </si>
  <si>
    <t>300 x 1 Box</t>
  </si>
  <si>
    <t>Brown Handled Paper Carrier Bag 8 x 13 x 10</t>
  </si>
  <si>
    <t>24cm 2ply Black Napkin</t>
  </si>
  <si>
    <t>4000 Box</t>
  </si>
  <si>
    <t>SWAN ANTI-BAC HAND SOAP PUMP   6x500ml</t>
  </si>
  <si>
    <t>Meal Box Brown Leakproof No2 Lge 140/155 x 195/215 x 48mm</t>
  </si>
  <si>
    <t>280 x 1 each</t>
  </si>
  <si>
    <t>16/19oz Clear Lid</t>
  </si>
  <si>
    <t>PELICAN PUMP 4ml</t>
  </si>
  <si>
    <t>30ml PELICAN PUMP</t>
  </si>
  <si>
    <t>NU-KLEEN ALL CLEANER DEGREASER ONE-FLIP 1x1ltr</t>
  </si>
  <si>
    <t>1 Bottle</t>
  </si>
  <si>
    <t>BAG BAGUETTE PAPER SULPHITE WHITE 4x6x14 inch STRUNG  1x500</t>
  </si>
  <si>
    <t>Green Heavy Duty Hygiene Cloth</t>
  </si>
  <si>
    <t>45cm Aluminium Foil Cutterbox - 75m</t>
  </si>
  <si>
    <t>NEXT DAY COLPAC DELIVERY CHARGE</t>
  </si>
  <si>
    <t>Direct</t>
  </si>
  <si>
    <t>Round Cardboard Pot 1300cc 183x68mm</t>
  </si>
  <si>
    <t>CAKE BOX SMALL KRAFT 86X45X42mm</t>
  </si>
  <si>
    <t>D10 Suma-Bac SmartDose Cleaner Sanitiser</t>
  </si>
  <si>
    <t>Quiche : Assorted Veg : Cocktail : 2</t>
  </si>
  <si>
    <t>Summer Pudding : Torte : Ind</t>
  </si>
  <si>
    <t>Individual Desserts (Chilled)</t>
  </si>
  <si>
    <t>Toffee, Chocolate &amp; Praline : Tart</t>
  </si>
  <si>
    <t>Individual Desserts</t>
  </si>
  <si>
    <t>Tart : Ind Blackberry &amp; Apple Crumble</t>
  </si>
  <si>
    <t>Tarts</t>
  </si>
  <si>
    <t>Lemon : Tart : Ind</t>
  </si>
  <si>
    <t>Normandy French Apple : Tart : Ind</t>
  </si>
  <si>
    <t>Tart : White Chocolate &amp;amp; Raspberry</t>
  </si>
  <si>
    <t>Apple Tart : Tatin</t>
  </si>
  <si>
    <t>Belgian Chocolate : Tart : Ind</t>
  </si>
  <si>
    <t>Crumble : Apple &amp;amp; Cinnamon : Tart, ind</t>
  </si>
  <si>
    <t>Puddings, Crumbles &amp; Bakes</t>
  </si>
  <si>
    <t>Sticky Toffee : Pudding</t>
  </si>
  <si>
    <t>Tart : Belgian Chocolate : 2</t>
  </si>
  <si>
    <t>Celebration Cake : 12 : Belgian Chocolate Ganache</t>
  </si>
  <si>
    <t>Tart : Dark Chocolate &amp;amp; Raspberry : 2</t>
  </si>
  <si>
    <t>Tart : Lemon : 2</t>
  </si>
  <si>
    <t>Chocolate &amp;amp; Raspberry Ganache Slice : Individual : Vegan</t>
  </si>
  <si>
    <t>Rump Steak : English : Cut</t>
  </si>
  <si>
    <t>Breast : Hand Diced</t>
  </si>
  <si>
    <t>Chicken : Legs : 8-10oz</t>
  </si>
  <si>
    <t>1 x 238 g</t>
  </si>
  <si>
    <t>Fillets : Butterflied : 198-227g</t>
  </si>
  <si>
    <t>1 x aw212.5 g</t>
  </si>
  <si>
    <t>Duck Breast : Small</t>
  </si>
  <si>
    <t>Pork Belly : Boneless : Farm Assured</t>
  </si>
  <si>
    <t>Turkey : Breast : Boneless &amp;amp; Rolled</t>
  </si>
  <si>
    <t>Guinea Fowl : Supreme</t>
  </si>
  <si>
    <t>Game (Chilled)</t>
  </si>
  <si>
    <t>Legs : Skinned : Large : Halal</t>
  </si>
  <si>
    <t>Bavette : Cut : Steak</t>
  </si>
  <si>
    <t>Chicken Fillets : 5-6oz : Halal</t>
  </si>
  <si>
    <t>1 x 155 g</t>
  </si>
  <si>
    <t>Turkey Breast : Rolled : Halal F/A</t>
  </si>
  <si>
    <t>Pork Belly : Strips : Boneless &amp;amp; Rindless</t>
  </si>
  <si>
    <t>Pork Belly : Boneless : Rindless</t>
  </si>
  <si>
    <t>Chicken Drumsticks : Small : Red Tractor</t>
  </si>
  <si>
    <t>1 x 110 g</t>
  </si>
  <si>
    <t>Turkey : Legs : Boneless</t>
  </si>
  <si>
    <t>Chorizo : Sliced : Salami</t>
  </si>
  <si>
    <t>Pork Loin : Boned &amp;amp; Rolled : F/A</t>
  </si>
  <si>
    <t>Minced</t>
  </si>
  <si>
    <t>Turkey : Escalope</t>
  </si>
  <si>
    <t>price per kg</t>
  </si>
  <si>
    <t>Chicken Leg : Large : Halal</t>
  </si>
  <si>
    <t>Chicken : Supreme : Corn fed</t>
  </si>
  <si>
    <t>1 x 230 g</t>
  </si>
  <si>
    <t>Veal Bones</t>
  </si>
  <si>
    <t>Veal (Chilled)</t>
  </si>
  <si>
    <t>Striploin : Imported : Whole</t>
  </si>
  <si>
    <t>Turkey - Leg &amp;amp; Breast : Hand Diced</t>
  </si>
  <si>
    <t>Prepared Poultry</t>
  </si>
  <si>
    <t>Chicken Thighs : Boneless : Halal</t>
  </si>
  <si>
    <t>Boneless : Shoulder : New Zealand</t>
  </si>
  <si>
    <t>Lamb : Diced : Halal (A)</t>
  </si>
  <si>
    <t>Minced Beef : Vac Pac : Red Tractor : VG</t>
  </si>
  <si>
    <t>Duck Breast : Smoked</t>
  </si>
  <si>
    <t>Turkey : Machine Diced</t>
  </si>
  <si>
    <t>Pork : Sausage : 16's</t>
  </si>
  <si>
    <t>1 x 1.4 kg</t>
  </si>
  <si>
    <t>Pork : Loin Chops : Rindless</t>
  </si>
  <si>
    <t>Diced Chicken Thigh : Halal</t>
  </si>
  <si>
    <t>Diced Pork : Leg : Farm Assured</t>
  </si>
  <si>
    <t>Chicken Thighs : Oyster Cut : Bone In : F/A</t>
  </si>
  <si>
    <t>OwnBeef : Steakhouse : 8oz : 97%</t>
  </si>
  <si>
    <t>24 x 227 g</t>
  </si>
  <si>
    <t>Chicken Leg : Halal : 8 - 10 oz</t>
  </si>
  <si>
    <t>Featherblade Steak : Cut</t>
  </si>
  <si>
    <t>Chicken Legs : Boned : Large</t>
  </si>
  <si>
    <t>Beef : Mince : Chuck : Very Lean</t>
  </si>
  <si>
    <t>Best : Back Bacon</t>
  </si>
  <si>
    <t>Cumberland : 8's</t>
  </si>
  <si>
    <t xml:space="preserve">kg </t>
  </si>
  <si>
    <t>Vac Pack Bags : 250 x 350 mm : Small</t>
  </si>
  <si>
    <t>Roast Chicken : Oven Ready : 2.3kg</t>
  </si>
  <si>
    <t>Sirloin Steak : Imported : Cut</t>
  </si>
  <si>
    <t>Beef : Mince</t>
  </si>
  <si>
    <t>Chicken Drumsticks : Halal</t>
  </si>
  <si>
    <t>Lamb Leg : Steak : New Zealand</t>
  </si>
  <si>
    <t>Pork : Shoulder : Boneless : Rolled</t>
  </si>
  <si>
    <t>DUCK BREAST SMALL 220 GRAM EACH</t>
  </si>
  <si>
    <t>Bacon : Smoked</t>
  </si>
  <si>
    <t>Chicken : Diced : Mixed</t>
  </si>
  <si>
    <t>Cumberland : Pork : 6's</t>
  </si>
  <si>
    <t>Gammon : Boned &amp;amp; Rolled</t>
  </si>
  <si>
    <t>Gammon (Chilled)</t>
  </si>
  <si>
    <t>Topside : Rolled</t>
  </si>
  <si>
    <t>PORK COCTAIL SAUSAGES</t>
  </si>
  <si>
    <t>Lamb Leg : Boned &amp;amp; Rolled : UK</t>
  </si>
  <si>
    <t>Beef : Top Rump : Rolled</t>
  </si>
  <si>
    <t>Brisket : Rolled , Boneless</t>
  </si>
  <si>
    <t>F/A : Diced Chicken Breast : Halal : UK</t>
  </si>
  <si>
    <t>Beef : Chuck Steak : Diced</t>
  </si>
  <si>
    <t>Supreme : Skin On : 196-224g : Halal</t>
  </si>
  <si>
    <t>1 x aw211 g</t>
  </si>
  <si>
    <t>Wings : 2 bone : Halal Sourced</t>
  </si>
  <si>
    <t>Chicken : Supreme : 6oz+ : Halal : 168-195g</t>
  </si>
  <si>
    <t>1 x 181.5 g</t>
  </si>
  <si>
    <t>Lamb : Shoulder : Diced : UK : F/A</t>
  </si>
  <si>
    <t>Mince : Pork : F/A</t>
  </si>
  <si>
    <t>Pork Shoulder : Diced</t>
  </si>
  <si>
    <t>Lamb - Shoulder : Diced : Halal</t>
  </si>
  <si>
    <t>Lamb (Frozen)</t>
  </si>
  <si>
    <t>Chicken Thigh Meat : Diced</t>
  </si>
  <si>
    <t>Silverside : Rolled</t>
  </si>
  <si>
    <t>Lamb Chops : New Zealand : Halal</t>
  </si>
  <si>
    <t>Chicken Supreme : Skin On : 8-9 oz : Halal</t>
  </si>
  <si>
    <t>Pork : Spare Ribs : Meaty : Cut</t>
  </si>
  <si>
    <t>Beef Fillet : UK : Whole</t>
  </si>
  <si>
    <t>Whole Chicken Breast : 200/230</t>
  </si>
  <si>
    <t>Red Tractor : Diced Chuck</t>
  </si>
  <si>
    <t>Pork Loin : Steak</t>
  </si>
  <si>
    <t>Thighs : Oyster Cut : Bone In : Diced with Bone</t>
  </si>
  <si>
    <t>Pork Chops : Spare Rib : Boneless</t>
  </si>
  <si>
    <t>Minced : Lamb</t>
  </si>
  <si>
    <t>Halal : Lamb : Minced : Vac Pac</t>
  </si>
  <si>
    <t>Bacon Streaky : Smoked</t>
  </si>
  <si>
    <t>Chicken : Minced</t>
  </si>
  <si>
    <t>Lamb : Leg : Boneless &amp;amp; Rolled : New Zealand</t>
  </si>
  <si>
    <t>Beef : Bones</t>
  </si>
  <si>
    <t>Lamb : Chumps : UK : Boneless : F/A</t>
  </si>
  <si>
    <t>Wings : 3 Bone : Halal Sourced</t>
  </si>
  <si>
    <t>Pork Chops : Sparerib</t>
  </si>
  <si>
    <t>Chicken Breast : Diced</t>
  </si>
  <si>
    <t>Mutton Leg : Diced : Boneless : Halal</t>
  </si>
  <si>
    <t>Chicken : Spatchcock : 1.4kg : Fresh or Roaster</t>
  </si>
  <si>
    <t>Fillet Steak : Medallion</t>
  </si>
  <si>
    <t>Lamb : Leg : Diced : New Zealand : Grade A</t>
  </si>
  <si>
    <t>FILLET STEAK BARREL</t>
  </si>
  <si>
    <t>Rump : Steak</t>
  </si>
  <si>
    <t>Vac Pack Bags : Large : 400x600mm</t>
  </si>
  <si>
    <t>Supreme : Butterfly : 198-227g : Skin Off</t>
  </si>
  <si>
    <t>Diced Chicken : Mixed : Red Tractor</t>
  </si>
  <si>
    <t>Fillet Steak : Imported : Cut</t>
  </si>
  <si>
    <t>VAC  PACK BAGS 200 x 200 PER 500 BAGS SMALL</t>
  </si>
  <si>
    <t>Vac Pack Bags : Medium : 400 x 500mm</t>
  </si>
  <si>
    <t>Striploin : UK : Whole</t>
  </si>
  <si>
    <t>Chicken Supreme : 6/7oz : UK</t>
  </si>
  <si>
    <t>5 x 182 g</t>
  </si>
  <si>
    <t>Breast : Butterfly : Whole : Skin on : Pair</t>
  </si>
  <si>
    <t>Beef : Fillet : Larder Trim : Whole</t>
  </si>
  <si>
    <t>Sirloin Steak : Cut : End</t>
  </si>
  <si>
    <t>Supreme : Corn fed : Halal</t>
  </si>
  <si>
    <t>Beef Fillet : Scotch : Whole</t>
  </si>
  <si>
    <t>Beef Ribeye : UK : Whole</t>
  </si>
  <si>
    <t>CHORIZO COCKTAILS 300 GM PACK</t>
  </si>
  <si>
    <t>Saddle : Eye Fillet</t>
  </si>
  <si>
    <t>Venison (Chilled)</t>
  </si>
  <si>
    <t>Chicken Thighs : Meat : Whole : Halal</t>
  </si>
  <si>
    <t>Chicken : Supreme : 7oz+ : Halal : 196-224g</t>
  </si>
  <si>
    <t>Chicken Supreme : 7-8 oz</t>
  </si>
  <si>
    <t>5 x 120 g</t>
  </si>
  <si>
    <t>Beef Burger : 4 oz : 97% : Steakhouse</t>
  </si>
  <si>
    <t>Chicken Fillets : UK : 4-5oz</t>
  </si>
  <si>
    <t>Fillet : Escalope : 140-170g</t>
  </si>
  <si>
    <t>1 x aw155 g</t>
  </si>
  <si>
    <t>Fillets : Skin On : 140-168g : Butterflied</t>
  </si>
  <si>
    <t>1 x aw154 g</t>
  </si>
  <si>
    <t>Chicken Leg : Split in 2 : Large : Halal Sourced</t>
  </si>
  <si>
    <t>BEEF BONES CENTRE CUT SPLIT</t>
  </si>
  <si>
    <t>Sausages : Cumberland : Pork : 32's</t>
  </si>
  <si>
    <t>Loin : Denuded : English</t>
  </si>
  <si>
    <t>Turkey Butterfly : Stuffed</t>
  </si>
  <si>
    <t>Gammon Knuckle</t>
  </si>
  <si>
    <t>Fillet : 113-142g : Halal</t>
  </si>
  <si>
    <t>1 x aw120 g</t>
  </si>
  <si>
    <t>Beef : Stroganoff</t>
  </si>
  <si>
    <t>Chicken : Whole : Smoked</t>
  </si>
  <si>
    <t>Duck Fat</t>
  </si>
  <si>
    <t>Fillet : Escalope : UK : 142-170g : Halal</t>
  </si>
  <si>
    <t>1 x aw156 g</t>
  </si>
  <si>
    <t>Lamb : Bones</t>
  </si>
  <si>
    <t>Rashers : Smoked : Sweetcured</t>
  </si>
  <si>
    <t>Turkey : Bones</t>
  </si>
  <si>
    <t>Whole : Corn Fed</t>
  </si>
  <si>
    <t>Turkey Breast : Whole</t>
  </si>
  <si>
    <t>Fillet : Whole : Tails</t>
  </si>
  <si>
    <t>Calf Feet</t>
  </si>
  <si>
    <t>Offal (Chilled)</t>
  </si>
  <si>
    <t>Pig Trotters</t>
  </si>
  <si>
    <t>Back Bacon : Plain</t>
  </si>
  <si>
    <t>Bratwurst</t>
  </si>
  <si>
    <t>Chicken Fillets : 5-6oz</t>
  </si>
  <si>
    <t>5 x 154 g</t>
  </si>
  <si>
    <t>Legs : Halved : 227-283g</t>
  </si>
  <si>
    <t>1 x aw255 g</t>
  </si>
  <si>
    <t>Chargrilled : Peppers : Red</t>
  </si>
  <si>
    <t>Gourmet Prepared Vegetables (Chilled)</t>
  </si>
  <si>
    <t>Chargrilled : Peppers : Yellow</t>
  </si>
  <si>
    <t>Baby New : Cooked</t>
  </si>
  <si>
    <t>Fondant : Hand : 60x40mm : Potato</t>
  </si>
  <si>
    <t>Red Onions : Peeled</t>
  </si>
  <si>
    <t>15mm Machine Diced : Diced</t>
  </si>
  <si>
    <t>Carrots : Julienne : Hand Cut.</t>
  </si>
  <si>
    <t>Fruit &amp; Veg, Salad, Herbs (Chilled)</t>
  </si>
  <si>
    <t>Carrots : (15mm) : Hand Diced.</t>
  </si>
  <si>
    <t>Celeriac : Puree : Cooked : Dairy Free</t>
  </si>
  <si>
    <t>Puree</t>
  </si>
  <si>
    <t>Turnip</t>
  </si>
  <si>
    <t>Globe : Prepared</t>
  </si>
  <si>
    <t>Artichokes</t>
  </si>
  <si>
    <t>Potato &amp; Chive Salad</t>
  </si>
  <si>
    <t>Ratatouille : Chunky Cut</t>
  </si>
  <si>
    <t>Ratatouille Mix : 25mm</t>
  </si>
  <si>
    <t>Ratatouille : Hand Diced : 20mm : Prep</t>
  </si>
  <si>
    <t>Roasted Vegetable Salad : Cooked.</t>
  </si>
  <si>
    <t>Chargrilled : Vegetable Mix</t>
  </si>
  <si>
    <t>Puy Lentils : Cooked</t>
  </si>
  <si>
    <t>Butternut Squash : Chunky : 25mm.</t>
  </si>
  <si>
    <t>Nicoise Salad : Cooked.</t>
  </si>
  <si>
    <t>Bow Tie Pasta : Cooked.</t>
  </si>
  <si>
    <t>Quinoa &amp; Curly Kale Salad : Cooked.</t>
  </si>
  <si>
    <t>Chargrilled Green Courgette : Diced 20 x 20mm</t>
  </si>
  <si>
    <t>Courgettes</t>
  </si>
  <si>
    <t>Asian Green Vegetable Salad.</t>
  </si>
  <si>
    <t>Israeli Cous Cous : Cooked.</t>
  </si>
  <si>
    <t>Chargrilled : Long Sliced 10mm</t>
  </si>
  <si>
    <t>Fusilli Pasta, Olives &amp; Sundried Tomato : Cooked.</t>
  </si>
  <si>
    <t>Chargrilled Red Pepper : Deseeded &amp; Quarter Cut.</t>
  </si>
  <si>
    <t>Rice Salad : Zingy.</t>
  </si>
  <si>
    <t>Bow Tie Pasta &amp; Mediterranean Vegetables : In Sauce : Cooked.</t>
  </si>
  <si>
    <t>Hand Diced : 25mm</t>
  </si>
  <si>
    <t>Wild Rice Salad.</t>
  </si>
  <si>
    <t>Orzo Pasta Carrot, Celery, Swede : Cooked.</t>
  </si>
  <si>
    <t>Spinach Balls : Blanched.</t>
  </si>
  <si>
    <t>Baby : Flat</t>
  </si>
  <si>
    <t>Peeled</t>
  </si>
  <si>
    <t>Red Onions : Diced : 10mm</t>
  </si>
  <si>
    <t>Onion Diced White : 10 mm</t>
  </si>
  <si>
    <t>Onions : White : Sliced</t>
  </si>
  <si>
    <t>White - Sliced : 3mm</t>
  </si>
  <si>
    <t>Potatoes : Mids : Charlotte Hand Peeled.</t>
  </si>
  <si>
    <t>Onions : Whole Peeled : White</t>
  </si>
  <si>
    <t>Coleslaw Mix : No Onion</t>
  </si>
  <si>
    <t>Crudites : Vegetables</t>
  </si>
  <si>
    <t>Chunky Diced</t>
  </si>
  <si>
    <t>Beans in Leek : Bundle : Blanched.</t>
  </si>
  <si>
    <t>Fruit Kebab : Small</t>
  </si>
  <si>
    <t>Apple, Carrot &amp; Coleslaw Salad : Cooked.</t>
  </si>
  <si>
    <t>Swedes : Diced : 25mm : Chunky.</t>
  </si>
  <si>
    <t>Fruit Platter : No Strawberries</t>
  </si>
  <si>
    <t>Own : peeled</t>
  </si>
  <si>
    <t>Pumpkin</t>
  </si>
  <si>
    <t>Hand Diced : 10mm</t>
  </si>
  <si>
    <t>Red Cabbage : Sliced : 5mm.</t>
  </si>
  <si>
    <t>Peeled : Banana Shallots</t>
  </si>
  <si>
    <t>Celeriac : Grated</t>
  </si>
  <si>
    <t>Machine Diced : 12mm</t>
  </si>
  <si>
    <t>White - Peeled.</t>
  </si>
  <si>
    <t>Celeriac : Puree.</t>
  </si>
  <si>
    <t>Peeled : Maris Piper</t>
  </si>
  <si>
    <t>Machine Sliced : 6mm</t>
  </si>
  <si>
    <t>Ratatouille : Machine Cut : 15mm</t>
  </si>
  <si>
    <t>Cauliflower Florets.</t>
  </si>
  <si>
    <t>Florets : Small</t>
  </si>
  <si>
    <t>Carrots : Diced : (10mm) : Machine Diced.</t>
  </si>
  <si>
    <t>Vegetable Kebab : Large</t>
  </si>
  <si>
    <t>Carrots : Diced : 15mm : Machine Cut.</t>
  </si>
  <si>
    <t>Mashed Potato : Original</t>
  </si>
  <si>
    <t>Beans Extra Fine : Topped &amp;amp; Tailed</t>
  </si>
  <si>
    <t>Fruit Platter : Exotic</t>
  </si>
  <si>
    <t>Risotto Balls : Mushrooms : Breadcrumbed</t>
  </si>
  <si>
    <t>Garlic : Peeled.</t>
  </si>
  <si>
    <t>Celery : Diced : 10mm Machine Cut.</t>
  </si>
  <si>
    <t>Potatoes : Fondant : 50mm x 50mm.</t>
  </si>
  <si>
    <t>Potato : Machine Diced : 15mm.</t>
  </si>
  <si>
    <t>Beans Broad</t>
  </si>
  <si>
    <t>Stir Fry : Hand Prepared / Mix</t>
  </si>
  <si>
    <t>Butternut Squash : Diced : 20mm.</t>
  </si>
  <si>
    <t>Butternut Squash : Diced : Machine Diced 10mm.</t>
  </si>
  <si>
    <t>Brussel Sprouts : Shredded</t>
  </si>
  <si>
    <t>Brussels Sprouts</t>
  </si>
  <si>
    <t>Parsnip : Peeled</t>
  </si>
  <si>
    <t>Sweetcorn Fritter 80g</t>
  </si>
  <si>
    <t>Udon Noodles Blanched Plain - 3 days notice required</t>
  </si>
  <si>
    <t>5 x 2 kg</t>
  </si>
  <si>
    <t>Onion Tart Tatin</t>
  </si>
  <si>
    <t>Turned : (30g)</t>
  </si>
  <si>
    <t>Swedes</t>
  </si>
  <si>
    <t>Turned : (35g)</t>
  </si>
  <si>
    <t>Curly Kale : Blanched</t>
  </si>
  <si>
    <t>Brussel Sprouts : Cross Cut.</t>
  </si>
  <si>
    <t>Potatoes : Maris Piper : Cut Roast</t>
  </si>
  <si>
    <t>Braised Cabbage &amp; Red Apple</t>
  </si>
  <si>
    <t>Vegetables Mixed Roast</t>
  </si>
  <si>
    <t>Charlotte : Mids : Machine Peeled.</t>
  </si>
  <si>
    <t>Butternut Squash : Soup Mix : Machine Cut.</t>
  </si>
  <si>
    <t>Pineapple &amp; Blueberry Pot 140g</t>
  </si>
  <si>
    <t>6 x 140 g</t>
  </si>
  <si>
    <t>Carrots : Turned : (30g)</t>
  </si>
  <si>
    <t>Parsnip : Turned 30g</t>
  </si>
  <si>
    <t>Kensington Fruit Pot 140g</t>
  </si>
  <si>
    <t>Potatoes : Maris Piper : Peeled : Large.</t>
  </si>
  <si>
    <t>Potato Chateau 60g.</t>
  </si>
  <si>
    <t>Grilled Corn Salsa.</t>
  </si>
  <si>
    <t>Potato : Cut Roast: Processing.</t>
  </si>
  <si>
    <t>Mayfair Fruit Pot 140g</t>
  </si>
  <si>
    <t>Wedges : Chargrilled</t>
  </si>
  <si>
    <t>Savoy Cabbage : Sliced : Machine Cut.</t>
  </si>
  <si>
    <t>Mashed Potato : plain</t>
  </si>
  <si>
    <t>Red Peppers : Diced : 15mm - Machine Cut.</t>
  </si>
  <si>
    <t>Brussel Sprouts : Button</t>
  </si>
  <si>
    <t>Mango : Diced : 10mm</t>
  </si>
  <si>
    <t>Tomatoes : Soup</t>
  </si>
  <si>
    <t>Potato &amp; Leek</t>
  </si>
  <si>
    <t>Soup Mix</t>
  </si>
  <si>
    <t>Butternut Squash : Diced : Hand Cut : 15mm.</t>
  </si>
  <si>
    <t>Parsnip : Julienne</t>
  </si>
  <si>
    <t>Orzo Pasta Salad : Cooked.</t>
  </si>
  <si>
    <t>Carrot : Julienne : 2mm machine cut.</t>
  </si>
  <si>
    <t>Cocotte : Potatoes : 30g</t>
  </si>
  <si>
    <t>Brussel Sprouts : Half Cut</t>
  </si>
  <si>
    <t>Mixed Grape pot 140g</t>
  </si>
  <si>
    <t>Knightsbridge Fruit Pot 140g</t>
  </si>
  <si>
    <t>Diced : 10mm</t>
  </si>
  <si>
    <t>Mixed Melon Pot</t>
  </si>
  <si>
    <t>Lentil : Cooked</t>
  </si>
  <si>
    <t>Lentil</t>
  </si>
  <si>
    <t>Fruit Salad : Kensington</t>
  </si>
  <si>
    <t>Cabbage : Savoy - Sliced : Machine Prepared - 3mm.</t>
  </si>
  <si>
    <t>Fennel : Sliced</t>
  </si>
  <si>
    <t>Mixed : Cooked for Soup</t>
  </si>
  <si>
    <t>Peppers : Yellow : Diced : 20mm</t>
  </si>
  <si>
    <t>Mixed : Root Vegetables : Hand Diced : 10mm</t>
  </si>
  <si>
    <t>Peppers : Red : Diced, 20 mm.</t>
  </si>
  <si>
    <t>Peppers : Green : Diced : 20mm</t>
  </si>
  <si>
    <t>Fennel Sliced Hand Cut.</t>
  </si>
  <si>
    <t>Potatoes : Mids : Peeled : Machine Prepared.</t>
  </si>
  <si>
    <t>Mixed Vegetables Diced 15mm Machine.</t>
  </si>
  <si>
    <t>White : Machine Diced 5mm</t>
  </si>
  <si>
    <t>Carrots : Sliced : 5mm : Hand Cut.</t>
  </si>
  <si>
    <t>Green Cabbage Sliced 5mm.</t>
  </si>
  <si>
    <t>Potatoes : Baby : Roast</t>
  </si>
  <si>
    <t>Fruit Salad : Exotic</t>
  </si>
  <si>
    <t>Puree : Cooked.</t>
  </si>
  <si>
    <t>Canapes : Vegetarian</t>
  </si>
  <si>
    <t>54 x 10 g</t>
  </si>
  <si>
    <t>Canapes : Traditional</t>
  </si>
  <si>
    <t>Pain aux Raisins</t>
  </si>
  <si>
    <t>60 x 110 g</t>
  </si>
  <si>
    <t>Savoury Muffin : Info: Large</t>
  </si>
  <si>
    <t>1 x 24 x 120g</t>
  </si>
  <si>
    <t>Flapjack : Dark Chocolate &amp;amp; Roasted Pecan : Vegan &amp; GF</t>
  </si>
  <si>
    <t>14 x 75 g</t>
  </si>
  <si>
    <t>Black Cherry &amp;amp; Almond Slice : Gluten Free</t>
  </si>
  <si>
    <t>Croissant Fourre aux Amandes</t>
  </si>
  <si>
    <t>Croissant : Apricot : Vegan</t>
  </si>
  <si>
    <t>Croissant : Soft Fruit : Vegan</t>
  </si>
  <si>
    <t>60 x 85 g</t>
  </si>
  <si>
    <t>Demi Baguette : White</t>
  </si>
  <si>
    <t>1 x 70 x 125g</t>
  </si>
  <si>
    <t>Demi Baguette : Baked</t>
  </si>
  <si>
    <t>Baguette</t>
  </si>
  <si>
    <t>Cinnamon Whirl</t>
  </si>
  <si>
    <t>1 x 48 x 88g</t>
  </si>
  <si>
    <t>50 x 90 g</t>
  </si>
  <si>
    <t>Croissant : Vegan</t>
  </si>
  <si>
    <t>48 x 75 g</t>
  </si>
  <si>
    <t>Cookies &amp;amp; Cream : Shake</t>
  </si>
  <si>
    <t>Strawberry : Shake : Yoggie</t>
  </si>
  <si>
    <t>Vanilla : Shake : Yoggie</t>
  </si>
  <si>
    <t>Shake : Choc Chip Ice Cream</t>
  </si>
  <si>
    <t>Chocolate Fudge Cake : With Curls : 16 Portion</t>
  </si>
  <si>
    <t>Projuice Passion Storm : Smoothie</t>
  </si>
  <si>
    <t>30 x 150 g</t>
  </si>
  <si>
    <t>Macaroon : Mini : Selection</t>
  </si>
  <si>
    <t>144 x 1 each</t>
  </si>
  <si>
    <t>64 x 70 g</t>
  </si>
  <si>
    <t>Super Green</t>
  </si>
  <si>
    <t>Smoothie : Raspberry Heaven</t>
  </si>
  <si>
    <t>Berry Burst : Smoothie</t>
  </si>
  <si>
    <t>30 x 150 ml</t>
  </si>
  <si>
    <t>1 x 30 x 115 g</t>
  </si>
  <si>
    <t>Burger Bun : Brioche Style : Gluten Free</t>
  </si>
  <si>
    <t>30 x 80 g</t>
  </si>
  <si>
    <t>Sweet Pastry : Tart Case (26cm)</t>
  </si>
  <si>
    <t>8 x 320g</t>
  </si>
  <si>
    <t>Savoury Tartes &amp; Tartlets (Frozen)</t>
  </si>
  <si>
    <t>Sourdough Baguette : Replaces 452161</t>
  </si>
  <si>
    <t>20 x 420 g</t>
  </si>
  <si>
    <t>GREEN REVIVER : Smoothie</t>
  </si>
  <si>
    <t>Shake : Strawberry : Vegan</t>
  </si>
  <si>
    <t>Berliner : Multi-Fruit Filling : Heart Shaped</t>
  </si>
  <si>
    <t>66 x 1 each</t>
  </si>
  <si>
    <t>Doughnut : Bubblegum : Joke</t>
  </si>
  <si>
    <t>6 x 6 x 55 g</t>
  </si>
  <si>
    <t>Raspberry and Vanilla Pastry</t>
  </si>
  <si>
    <t>1 x 40 x 120g</t>
  </si>
  <si>
    <t>Acai Kick</t>
  </si>
  <si>
    <t>Smoothie : Pineapple Sunset</t>
  </si>
  <si>
    <t>Doughnut Balls : Boston Creme</t>
  </si>
  <si>
    <t>36 x 85g</t>
  </si>
  <si>
    <t>Chocolate : Doughnut : Ring</t>
  </si>
  <si>
    <t>88 x 36 g</t>
  </si>
  <si>
    <t>Croissant : Plain : Vegan</t>
  </si>
  <si>
    <t>Smoothie : Strawberry Delight</t>
  </si>
  <si>
    <t>Doughnut : Rasberry Filled</t>
  </si>
  <si>
    <t>44 x 1 each</t>
  </si>
  <si>
    <t>Dots : Pink</t>
  </si>
  <si>
    <t>36 x 64 g</t>
  </si>
  <si>
    <t>Bread Rolls : Sesame Seed : Stone Baked</t>
  </si>
  <si>
    <t>200 x 45g</t>
  </si>
  <si>
    <t>Bread Rolls : Poppy Seed : Stone Baked</t>
  </si>
  <si>
    <t>Blueberry Cheesecake Filled : Flowerpot Muffins : Premium</t>
  </si>
  <si>
    <t>Torsade aux Pepites de Chocolat</t>
  </si>
  <si>
    <t>40 x 120 g</t>
  </si>
  <si>
    <t>Croissant : With Almond Filling</t>
  </si>
  <si>
    <t>Doughnut : Caramel Filling</t>
  </si>
  <si>
    <t>6 x 6 x 75 g</t>
  </si>
  <si>
    <t>Pain aux Chocolate</t>
  </si>
  <si>
    <t>70 x 1 each</t>
  </si>
  <si>
    <t>Carrot Cake : Flowerpot Muffins : Filled : Premium : Multiseed</t>
  </si>
  <si>
    <t>Mixed : Gluten Free</t>
  </si>
  <si>
    <t>24 x 110g</t>
  </si>
  <si>
    <t>Chocolate &amp;amp; Raspberry Brownie : Vegan &amp;amp; Gluten Free</t>
  </si>
  <si>
    <t>Apple Cinnamon : Classic</t>
  </si>
  <si>
    <t>Croissant : Chocolate : Filling</t>
  </si>
  <si>
    <t>Doughnut : Colour</t>
  </si>
  <si>
    <t>24 x 65 g</t>
  </si>
  <si>
    <t>50 x 130 g</t>
  </si>
  <si>
    <t>Triple Chocolate Filled : Flowerpot : Premium</t>
  </si>
  <si>
    <t>White &amp;amp; Dark Chocolate</t>
  </si>
  <si>
    <t>1 x 36 x 75g</t>
  </si>
  <si>
    <t>Lemon &amp;amp; White Chocolate : Flowerpot : Filled : Premium</t>
  </si>
  <si>
    <t>Roll : Selection : Gluten Free</t>
  </si>
  <si>
    <t>40 x 50g</t>
  </si>
  <si>
    <t>Muffin : Flowerpot : Mega Berry Filled : Premium</t>
  </si>
  <si>
    <t>Doughnut : Lemon : Ring</t>
  </si>
  <si>
    <t>36 x 73 g</t>
  </si>
  <si>
    <t>Danish : Assortment</t>
  </si>
  <si>
    <t>1 x 45 x 129g</t>
  </si>
  <si>
    <t>Portuguese Traditional Cakes : Rice</t>
  </si>
  <si>
    <t>60 x 70 g</t>
  </si>
  <si>
    <t>Selection : Croissant : Mini Butter</t>
  </si>
  <si>
    <t>225 x 25 g</t>
  </si>
  <si>
    <t>Dots : Coconut &amp;amp; Cacao</t>
  </si>
  <si>
    <t>36 x 72.55 g</t>
  </si>
  <si>
    <t>Cranberry Tiffin</t>
  </si>
  <si>
    <t>14 x 93 g</t>
  </si>
  <si>
    <t>Toffee &amp;amp; Banana : Flowerpot Muffins : Premium : Filled</t>
  </si>
  <si>
    <t>Tray Bake : Raspberry &amp;amp; Pistachio</t>
  </si>
  <si>
    <t>12 x 1000 g</t>
  </si>
  <si>
    <t>Dark Cronut</t>
  </si>
  <si>
    <t>22 x 95 g</t>
  </si>
  <si>
    <t>Mini Croissant au Beurre</t>
  </si>
  <si>
    <t>Mini Danish Selection</t>
  </si>
  <si>
    <t>Muffin : Gingerbread</t>
  </si>
  <si>
    <t>28 x 110 g</t>
  </si>
  <si>
    <t>Sicilian Lemon &amp;amp; Earl Grey Layer Cake : 14 Portion</t>
  </si>
  <si>
    <t>Chocolate, Orange &amp;amp; Vanilla : Gluten Free</t>
  </si>
  <si>
    <t>Muffin : Halloween decorated with Chocolate Bats</t>
  </si>
  <si>
    <t>Carrot Cake : 14 Portion</t>
  </si>
  <si>
    <t>Cinnamon Roll</t>
  </si>
  <si>
    <t>46 x 110 g</t>
  </si>
  <si>
    <t>Toffee, Pecan &amp; Cranberry</t>
  </si>
  <si>
    <t>14 x 117 g</t>
  </si>
  <si>
    <t>Chocolate Caramel Brownie : Gluten Free</t>
  </si>
  <si>
    <t>Mini : Bread : Basket</t>
  </si>
  <si>
    <t>125 x 35 g</t>
  </si>
  <si>
    <t>Straight : Croissant : All Butter</t>
  </si>
  <si>
    <t>42 x 85 g</t>
  </si>
  <si>
    <t>Roll : Pretzel : FOURRÉ CRÈME DÉCOR SUCRE AMANDES</t>
  </si>
  <si>
    <t>32 x 149 g</t>
  </si>
  <si>
    <t>Caramel Latte Brownie : Gluten Free</t>
  </si>
  <si>
    <t>Festive Slice : Vegan</t>
  </si>
  <si>
    <t>40 x 150 g</t>
  </si>
  <si>
    <t>Pasties (Chilled)</t>
  </si>
  <si>
    <t>Chocolate Torsade</t>
  </si>
  <si>
    <t>Chocolate Brownie : Belgian : Gluten Free</t>
  </si>
  <si>
    <t>Doughnut : with Orange Flavour Filling : Halloween</t>
  </si>
  <si>
    <t>36 x 70 g</t>
  </si>
  <si>
    <t>Demi Baguette</t>
  </si>
  <si>
    <t>50 x 140 g</t>
  </si>
  <si>
    <t>76 x 65 g</t>
  </si>
  <si>
    <t>Bacon &amp;amp; Cheese Turnover</t>
  </si>
  <si>
    <t>27 x 147 g</t>
  </si>
  <si>
    <t>Khobez Wrap</t>
  </si>
  <si>
    <t>Lemon Cake : 14 Portion</t>
  </si>
  <si>
    <t>Mediterranean : Vegetable : Quiche</t>
  </si>
  <si>
    <t>Demi Baguette : White : Sliced</t>
  </si>
  <si>
    <t>40 x 110 g</t>
  </si>
  <si>
    <t>Otis Spunkmeyer Cookie Dough : Double Chocolate Chip : Sweet Discovery</t>
  </si>
  <si>
    <t>1 x 200 x 40g</t>
  </si>
  <si>
    <t>Chocolate Brownie : Gluten Free</t>
  </si>
  <si>
    <t>12 x 83 g</t>
  </si>
  <si>
    <t>Christmas Cracker Roll</t>
  </si>
  <si>
    <t>Victoria Sponge</t>
  </si>
  <si>
    <t>14 x 100 g</t>
  </si>
  <si>
    <t>70 x 60 g</t>
  </si>
  <si>
    <t>1 x 70 x 120g</t>
  </si>
  <si>
    <t>Brownie Bar</t>
  </si>
  <si>
    <t>15 x 65 g</t>
  </si>
  <si>
    <t>Chocolate Doughnuts</t>
  </si>
  <si>
    <t>Salmon : 1.25-1.65kg : Fillet : skinless &amp;amp; boneless</t>
  </si>
  <si>
    <t>Salmon : 140-170g (5-6oz) : Supreme, Skinned</t>
  </si>
  <si>
    <t>Salmon : 170-200g : Supreme : Scaled</t>
  </si>
  <si>
    <t>1 x 170-200 g</t>
  </si>
  <si>
    <t>Salmon : 140-170g : Supreme : Scaled</t>
  </si>
  <si>
    <t>1 x 140-170 g</t>
  </si>
  <si>
    <t>Cod : 170-200g (6-7oz) : Fillet</t>
  </si>
  <si>
    <t>Haddock : Smoked : Fillet : Natural</t>
  </si>
  <si>
    <t>Cod : 170-200g : Loin : Skinless</t>
  </si>
  <si>
    <t>Pie Mix</t>
  </si>
  <si>
    <t>Cod : 1-2kg (2-4lb) : Fillet : Scaled &amp;amp; Boned</t>
  </si>
  <si>
    <t>Bream (Gilt Head) : 600-800g (21-28oz) : Fillet : skin-on : Scaled Ex</t>
  </si>
  <si>
    <t>Haddock : 170-200g (6-7oz) : Fillet</t>
  </si>
  <si>
    <t>Sea Bass : 140-160g (5-6oz) : Fillet : Scaled: Boned</t>
  </si>
  <si>
    <t>Cod : 170-200g (6-7oz) : Loin : Scaled: Boned</t>
  </si>
  <si>
    <t>Cod : 170-200g (6-7oz) : Supreme : Skinned: Boned</t>
  </si>
  <si>
    <t>Trout : 170-200g (6-7oz) : Fillet : Scaled</t>
  </si>
  <si>
    <t>Prawns - King : 16/20 : Raw, Peeled &amp;amp; Deveined : Bap</t>
  </si>
  <si>
    <t>Scallop Meat : Roe On : Medium</t>
  </si>
  <si>
    <t>Smoked Salmon : Side 'D' Cut</t>
  </si>
  <si>
    <t>Trout : 140-170g (5-6oz) : Fillet : Scaled</t>
  </si>
  <si>
    <t>1 x Aw 140-170g</t>
  </si>
  <si>
    <t>Salmon : Smoked : Side : D-Cut</t>
  </si>
  <si>
    <t>kg (Side)</t>
  </si>
  <si>
    <t>E1 : Jumbo : Mixed Chicken Wings : Piri Piri : Red Tractor (Flats and Drumette)</t>
  </si>
  <si>
    <t>E1 : Jumbo : Mixed Chicken Wings : Tikka Flavour : Flats and Drumettes : Approx 30 x 60g - 80g</t>
  </si>
  <si>
    <t>E1 : Mixed Chicken Wings : Plain : Red Tractor : Jumbo ( Flats and Drumette)</t>
  </si>
  <si>
    <t>Chicken : Oven Ready : Skewer : Halal : Natural Tandoori</t>
  </si>
  <si>
    <t>D2 : Chicken Legs : Piri Piri : Red Tractor : Halal</t>
  </si>
  <si>
    <t>Love Joes : Spicy Mayo</t>
  </si>
  <si>
    <t>A4 : Jumbo : Mixed Chicken Wings : Tikka Flavour : Halal : (Flats and Drumettes) - (Approx 60g - 80g) - (Approx 30 pieces)</t>
  </si>
  <si>
    <t>E1 : Jumbo : Mixed Chicken Wings : Hot &amp;amp; Spicy : Red Tractor : (Flats and Drumette)</t>
  </si>
  <si>
    <t>A4 : Jumbo : Mixed Chicken Wings : Piri Piri Flavour : Halal : (Flats and Drumettes) - (Approx 60g - 80g) - (Approx 30 pieces)</t>
  </si>
  <si>
    <t>Red Tractor Joes Peri Peri Flavour Fresh : Chicken Leg : Halal</t>
  </si>
  <si>
    <t>Red Tractor Chicken Leg : BBQ Flavour : Halal</t>
  </si>
  <si>
    <t>D2 : Chicken Legs : Cajun : Red Tractor : Halal</t>
  </si>
  <si>
    <t>G6 : Chicken Legs : Chinese 5 Spice : Red Tractor</t>
  </si>
  <si>
    <t>E2 Mediterranean Flavour : Chicken Legs : Red Tractor</t>
  </si>
  <si>
    <t>A3 : Jumbo : 2 Joint Chicken Wing : Piri Piri Flavour : Halal : Red Tractor</t>
  </si>
  <si>
    <t>Love Joes : Garlic Mayonnaise</t>
  </si>
  <si>
    <t>A2 : Chicken Leg : Chinese 5 Spice : Halal : Red Tractor</t>
  </si>
  <si>
    <t>Mixed Chicken Wings : Jumbo : A3 : Flats &amp; Drumettes : Hot &amp; Spicy : Halal</t>
  </si>
  <si>
    <t>Love Joes Mixed Chicken Wings : Piri Piri Flavour : Flats &amp; Drumettes : Jumbo : Halal : A4</t>
  </si>
  <si>
    <t>B5 : Chicken Leg : Jerk Flavour : Red Tractor</t>
  </si>
  <si>
    <t>B5 : Chicken Leg : Cajun : Red Tractor</t>
  </si>
  <si>
    <t>E2 : Chicken Legs : Jerk Flavour : Red Tractor</t>
  </si>
  <si>
    <t>2 Joint Chicken Wing : Buffalo Flavour : A3 : Red Tractor : Jumbo : Halal</t>
  </si>
  <si>
    <t>E2 : Chicken Legs : Cajun : Red Tractor</t>
  </si>
  <si>
    <t>Chicken Legs : BBQ : Red Tractor / Halal / D2</t>
  </si>
  <si>
    <t>Chicken Legs : Jerk Flavour : D2 Halal : New and Improved : Red Tractor</t>
  </si>
  <si>
    <t>Joes : Chicken Leg : Piri Piri : B5 Red Tractor</t>
  </si>
  <si>
    <t>A4 : Chicken Drumsticks : BBQ Flavour : Red Tractor, Halal</t>
  </si>
  <si>
    <t>Chicken : Skewer : Oven Ready : Halal : Piri Pori</t>
  </si>
  <si>
    <t>D5 Mini Tikka Flavour : Chicken Skewers : Red Tractor Halal (Ovenroastable Bag)</t>
  </si>
  <si>
    <t>D5 Mini Meditterranean Flavour : Chicken Skewers : Halal : Red Tractor (Ovenroastable Bag)</t>
  </si>
  <si>
    <t>Red Tractor Lemon and Herb : Chicken Breast Skewers : Halal : B8 Mini (Ovenroastable Bag)</t>
  </si>
  <si>
    <t>B8 : Chicken Breast Skewers : Lemon &amp;amp; Herb : Mini, Red Tractor (Oven roastable Bag)</t>
  </si>
  <si>
    <t>Red Tractor Whole Chicken Leg : Cajun : Halal</t>
  </si>
  <si>
    <t>Shish Kebab</t>
  </si>
  <si>
    <t>Red Tractor Skewers, Halal Overnroast Bag : Chicken : Plain</t>
  </si>
  <si>
    <t>Chicken : Skewer : Red Tractor</t>
  </si>
  <si>
    <t>Red Tractor Chicken Leg : Hot &amp;amp; Spicy : Halal</t>
  </si>
  <si>
    <t>Chicken Thigh Skewers : Fajita Flavour : D3 Large</t>
  </si>
  <si>
    <t>Butterfly Chicken Breast Fillet : Mediterranean Flavour : Halal/Red Tractor/A2</t>
  </si>
  <si>
    <t>Red Tractor Chicken Leg : Mediterranean Flavour : Halal</t>
  </si>
  <si>
    <t>Piri Piri Glaze : Medium Heat : Brush On</t>
  </si>
  <si>
    <t>Piri Piri Glaze</t>
  </si>
  <si>
    <t>E1 : Jumbo : Mixed Chicken Wings : BBQ Flavour : Red Tractor : Flats and Drumette</t>
  </si>
  <si>
    <t>R BAG OF Frozen Fully Cooked : Chicken Fillet : Cooked : Breaded Chicken Fillet 90g (2kg Bag)</t>
  </si>
  <si>
    <t>R Box Of Breaded Fully : Chicken Fillet : Cooked</t>
  </si>
  <si>
    <t>Holy Cow! Samosa : Vegan : Punjabi</t>
  </si>
  <si>
    <t>12 x 10 x 75 g</t>
  </si>
  <si>
    <t>Vegan Burger : Jamaican Jerk</t>
  </si>
  <si>
    <t>Sausage Roll : Vegan : Uncooked</t>
  </si>
  <si>
    <t>40 x 135 g</t>
  </si>
  <si>
    <t>A3 : Jumbo : Chicken Wings : BBQ Flavour : 2 Joint  : Halal : Red Tractor</t>
  </si>
  <si>
    <t>Cotes Du Rhone Victor Berard</t>
  </si>
  <si>
    <t>1x75cl</t>
  </si>
  <si>
    <t>Vodka</t>
  </si>
  <si>
    <t>Gordons Gin &amp;amp; Slimline Tonic</t>
  </si>
  <si>
    <t>Premixed Drinks</t>
  </si>
  <si>
    <t>SANCERRE BOISJOLI 12% 75CL</t>
  </si>
  <si>
    <t>PROSECCO EMOTIVO 75CL</t>
  </si>
  <si>
    <t>Sparkling Wine</t>
  </si>
  <si>
    <t>Monin Blue Curacao</t>
  </si>
  <si>
    <t>Liqueurs &amp; Other</t>
  </si>
  <si>
    <t>PROSECCO CUVEE 1821 - ZONIN  11%</t>
  </si>
  <si>
    <t>Merlot : Alcohol Free : Bon Voyage</t>
  </si>
  <si>
    <t>Central Monte Sauvignon Blanc</t>
  </si>
  <si>
    <t>White Wine</t>
  </si>
  <si>
    <t>Guinness Stout : 4.10% : Red Band : Draught</t>
  </si>
  <si>
    <t>1 x 11 x gal (50ltr)</t>
  </si>
  <si>
    <t>Beer - Draught</t>
  </si>
  <si>
    <t>Grey Goose Vodka : 40%</t>
  </si>
  <si>
    <t>ENTREFLORES ALBARINO 75CL</t>
  </si>
  <si>
    <t>Alcoholic Beverages (Spirits, Liquers, etc.)</t>
  </si>
  <si>
    <t>Pinot Grigio Rosato Sereno 75Cl</t>
  </si>
  <si>
    <t>1 x 75cl</t>
  </si>
  <si>
    <t>MONTAGNY LOUIS LATOUR</t>
  </si>
  <si>
    <t>75 cl</t>
  </si>
  <si>
    <t>MACON VILLAGES CHARDONNAY CAVES 75CL</t>
  </si>
  <si>
    <t>ILLUSION MALBEC/ BONARDA 75CL</t>
  </si>
  <si>
    <t>UMBALA CHENIN BLANC 75CL</t>
  </si>
  <si>
    <t>Pinot Grigio Sereno 12% 75Cl</t>
  </si>
  <si>
    <t>Pimms No.1 Cup : 25.00%</t>
  </si>
  <si>
    <t>1 x 70cl</t>
  </si>
  <si>
    <t>Pimms</t>
  </si>
  <si>
    <t>Erdinger Beer : Weissbier</t>
  </si>
  <si>
    <t>Beer - Bottle/Can</t>
  </si>
  <si>
    <t>Glenfiddich Whisky : 40%</t>
  </si>
  <si>
    <t>Whisky</t>
  </si>
  <si>
    <t>Molino Del Sol Tempranillo 75Cl</t>
  </si>
  <si>
    <t>Merlot Primisoli 75Cl</t>
  </si>
  <si>
    <t>Bon Voyage : Sauvignon Blanc : Alcohol Free</t>
  </si>
  <si>
    <t>Olmeca Tequila : 38% : Blanco</t>
  </si>
  <si>
    <t>Tequila</t>
  </si>
  <si>
    <t>Meantime London Lager : 4.5%</t>
  </si>
  <si>
    <t>Beefeater Gin : 40.00%</t>
  </si>
  <si>
    <t>Gin</t>
  </si>
  <si>
    <t>Blue Moon Ale : 5.40%</t>
  </si>
  <si>
    <t>Gordons Gin : 37.50%</t>
  </si>
  <si>
    <t>Captain Morgan Spiced Rum : 35.00%</t>
  </si>
  <si>
    <t>Rum</t>
  </si>
  <si>
    <t>Prosecco : Serenello</t>
  </si>
  <si>
    <t>Jose Cuervo Tequila Silver : 38%</t>
  </si>
  <si>
    <t>Prosecco Serenello Extra Dry 75C</t>
  </si>
  <si>
    <t>Bells Whisky : 40%</t>
  </si>
  <si>
    <t>Captain Morgan Dark Rum : 40%</t>
  </si>
  <si>
    <t>Jägermeister Jagermeister : 35.00%</t>
  </si>
  <si>
    <t>Aperol Aperitivo : Liqueur</t>
  </si>
  <si>
    <t>Crabbies Ginger Beer : Alcoholic</t>
  </si>
  <si>
    <t>Jose Cuervo Tequila : Tequila Gold : 38%</t>
  </si>
  <si>
    <t>70 cl</t>
  </si>
  <si>
    <t>Faustino Rivero Crianza 75Cl</t>
  </si>
  <si>
    <t>PROSECCO SERENELLO ROSE 75CL</t>
  </si>
  <si>
    <t>Rosé Wine</t>
  </si>
  <si>
    <t>42Molino Del Sol Temp Rose 75Cl</t>
  </si>
  <si>
    <t>Budweiser Lager : Budvar : NRB</t>
  </si>
  <si>
    <t>Central Monte Merlot</t>
  </si>
  <si>
    <t>Baileys Irish Cream : 17.00%</t>
  </si>
  <si>
    <t>Gordons Pink Gin</t>
  </si>
  <si>
    <t>Laphroaig Whisky : 10YO : 40%</t>
  </si>
  <si>
    <t>Jameson Whiskey : 40%</t>
  </si>
  <si>
    <t>Imported Whiskey</t>
  </si>
  <si>
    <t>SEA CHANGE MONTE D ABRUZZO 75CL</t>
  </si>
  <si>
    <t>Absolut Raspberry Vodka</t>
  </si>
  <si>
    <t>SEA CHANGE SAUVIGNON BLANC 75CL</t>
  </si>
  <si>
    <t>Jack Daniels Jack Daniels : Whiskey : 40% : Bourbon</t>
  </si>
  <si>
    <t>Bourbon / American Whiskey</t>
  </si>
  <si>
    <t>Sourz Raspberry : Shots : 15%</t>
  </si>
  <si>
    <t>Sourz Apple : 15% : Sweet &amp;amp; Sour Shots</t>
  </si>
  <si>
    <t>Hendrick's Gin : 41.4%</t>
  </si>
  <si>
    <t>Kopparberg Mixed : Fruit Cider</t>
  </si>
  <si>
    <t>Cider - Bottle/Can</t>
  </si>
  <si>
    <t>Castell Lord Cava 75Cl</t>
  </si>
  <si>
    <t>Finlandia Vodka : 40%</t>
  </si>
  <si>
    <t>ALMA DE CHILE CAB/SAUV RES 75CL</t>
  </si>
  <si>
    <t>Courvoisier VS : Cognac : 40%</t>
  </si>
  <si>
    <t>Brandy</t>
  </si>
  <si>
    <t>Jarrah Wood Chard(Black Lab)75Cl</t>
  </si>
  <si>
    <t>Brewdog Punk IPA : 5.60%</t>
  </si>
  <si>
    <t>Havana Club White Rum : 40% : 3YO</t>
  </si>
  <si>
    <t>Marlish Still Water</t>
  </si>
  <si>
    <t>Kahlua Coffee Liqueur : 20%</t>
  </si>
  <si>
    <t>Pinot Grigio Primi Soli 75Cl</t>
  </si>
  <si>
    <t>Cloud Rock : Sauvignon Blanc</t>
  </si>
  <si>
    <t>Absolut Blue Label : Vodka</t>
  </si>
  <si>
    <t>CASTELLI : Spumanti Doc : Prosecco</t>
  </si>
  <si>
    <t>IPA : Goose Island : Midway</t>
  </si>
  <si>
    <t>1 x 30 ltr</t>
  </si>
  <si>
    <t>Becks Vier : Draught Beer : 4.00%</t>
  </si>
  <si>
    <t>Camden Pale Ale : Keg</t>
  </si>
  <si>
    <t>6.6 x 1 gal</t>
  </si>
  <si>
    <t>Stella Artois Draught Beer : Keg</t>
  </si>
  <si>
    <t>1 x 10 x gal (45.5ltr)</t>
  </si>
  <si>
    <t>Beavertown Beer : 4.3% : Neck Oil</t>
  </si>
  <si>
    <t>Corona Extra : Lager : Draught : Keg</t>
  </si>
  <si>
    <t>11 x 1 gal</t>
  </si>
  <si>
    <t>Corona Lager : Extra</t>
  </si>
  <si>
    <t>Stella Artois Lager : 4.80%</t>
  </si>
  <si>
    <t>Magners Original : Draught Cider : 4.50%</t>
  </si>
  <si>
    <t>Cider - Draft</t>
  </si>
  <si>
    <t>SEA CHANGE PINOT GRIGIO ROSE 75C</t>
  </si>
  <si>
    <t>Parlez - Vous Malbec 13% 75Cl</t>
  </si>
  <si>
    <t>Camden Hells</t>
  </si>
  <si>
    <t>Langlois : France / Loire : Cremant</t>
  </si>
  <si>
    <t>Amstel Lager : Draught</t>
  </si>
  <si>
    <t>Sauv Blanc Vdp Patriarche 75Cl</t>
  </si>
  <si>
    <t>Patriarche Vin de France Syrah Rose : French</t>
  </si>
  <si>
    <t>Beer : Birra Morett : Draught</t>
  </si>
  <si>
    <t>Magners Cider : Dark Fruits : 4%</t>
  </si>
  <si>
    <t>11 x 1 gal (50 ltr)</t>
  </si>
  <si>
    <t>Guinness Stout : 4.10% : Draught</t>
  </si>
  <si>
    <t>Goose Island IPA : Keg</t>
  </si>
  <si>
    <t>Kulana Orange Juice</t>
  </si>
  <si>
    <t>Becks Beer : 4%</t>
  </si>
  <si>
    <t>Hawkes Cider : Dead &amp; Berried : 4%</t>
  </si>
  <si>
    <t>Hawkes Cider : 4.5% : Urban Orchard</t>
  </si>
  <si>
    <t>Cycles Gladiator Pinot Noir</t>
  </si>
  <si>
    <t>Mommessin : Pouilly Fuisse</t>
  </si>
  <si>
    <t>Magners Cider : NRB.</t>
  </si>
  <si>
    <t>12 x 568 ml</t>
  </si>
  <si>
    <t>SANCERRE SAGET 75CL</t>
  </si>
  <si>
    <t>Marlish Sparkling Water</t>
  </si>
  <si>
    <t>Ca Selva : Prosecco : Organic</t>
  </si>
  <si>
    <t>Old Mout Cider : Kiwi &amp;amp; Lime</t>
  </si>
  <si>
    <t>Central Monte Chardonnay 13% 75C</t>
  </si>
  <si>
    <t>Faustino Rivero Reserve Rioja 75</t>
  </si>
  <si>
    <t>SEACHANGE PROVENCE ROSE 75CL</t>
  </si>
  <si>
    <t>Gavi De Gavi Il Portino 75Cl</t>
  </si>
  <si>
    <t>Appleshed : Premium Cider</t>
  </si>
  <si>
    <t>Old Mout : Cider : 0.0% : Berries &amp;amp; Cherries</t>
  </si>
  <si>
    <t>Export : 4%</t>
  </si>
  <si>
    <t>CHIANTI CLASSICO SANT'ILARIO 75C</t>
  </si>
  <si>
    <t>MERLOT VDP D'OC PATRIARCHE 75CL</t>
  </si>
  <si>
    <t>CHIANTI SANT'ILARIO 75CL RED CAP</t>
  </si>
  <si>
    <t>Brixton Brewery Low Voltage : IPA : Keg</t>
  </si>
  <si>
    <t>6.6 x 1 gal (30 ltr)</t>
  </si>
  <si>
    <t>Organic Union Verdejo</t>
  </si>
  <si>
    <t>Becks Blue : Beer : 0% : NRB</t>
  </si>
  <si>
    <t>COTES DU RHONE CHATEAU BEAUCHENE 75CL</t>
  </si>
  <si>
    <t>Budvar Lager : 5.00% : Draught</t>
  </si>
  <si>
    <t>Appleshed : Cider : Dark Fruits : 4%</t>
  </si>
  <si>
    <t>Magners Pear Cider</t>
  </si>
  <si>
    <t>1 x  12 x 568ml</t>
  </si>
  <si>
    <t>Monterey Bay Zinfandel Rose 75Cl</t>
  </si>
  <si>
    <t>CHATEAU CISSAC HAUT MEDOC 75CL</t>
  </si>
  <si>
    <t>Boddingtons Bitter : Smooth</t>
  </si>
  <si>
    <t>London Essence Company Fresh Serve Base</t>
  </si>
  <si>
    <t>Schweppes Tonic Water : BIB</t>
  </si>
  <si>
    <t>Maple Falls Mulled Wine : 5.5%</t>
  </si>
  <si>
    <t>Mulled Wine</t>
  </si>
  <si>
    <t>Kulana Apple Juice</t>
  </si>
  <si>
    <t>Old Mout Cider : Pineapple &amp;amp; Raspberry</t>
  </si>
  <si>
    <t>Pinot Grig Blush Primisoli 75Cl</t>
  </si>
  <si>
    <t>Blenheim Still Water</t>
  </si>
  <si>
    <t xml:space="preserve">12 x 750 ml </t>
  </si>
  <si>
    <t>VIOGNIER VDP PATRIARCHE 75CL</t>
  </si>
  <si>
    <t>Tanqueray Gin : 43.10%</t>
  </si>
  <si>
    <t>Old Mout : Cider : Berries &amp;amp; Cherries : NRB</t>
  </si>
  <si>
    <t>Castelnau : NV : Champagne : Brut</t>
  </si>
  <si>
    <t>Champagne</t>
  </si>
  <si>
    <t>Ardeche Chardonnay - Louis Latour : French</t>
  </si>
  <si>
    <t>Veuve Clicquot : NV</t>
  </si>
  <si>
    <t>Coca Cola Icon Glass : Diet Coke : NRB</t>
  </si>
  <si>
    <t>Tia Maria Tia Maria : 20%</t>
  </si>
  <si>
    <t>MACON LUGNY LES GENIEVRES LOUIS 75CL</t>
  </si>
  <si>
    <t>PINOT GRIGIO EMOTIVO 75CL</t>
  </si>
  <si>
    <t>CHATEAU ROUTAS PROVENCE ROSE 75C</t>
  </si>
  <si>
    <t>Monterey Bay Chardonnay 12% 75Cl</t>
  </si>
  <si>
    <t>Old Mout Strawberry &amp;amp; Pomegranate : 4%</t>
  </si>
  <si>
    <t>Folkingtons Orange Juice : NRB</t>
  </si>
  <si>
    <t>Rancho Viejo : Tequila Silver : 38%</t>
  </si>
  <si>
    <t>Gordons Gin : 37.50% : Mediterranean Orange</t>
  </si>
  <si>
    <t>Empire Pepsi</t>
  </si>
  <si>
    <t>Organic Union : Tempranillo</t>
  </si>
  <si>
    <t>1x75 cl</t>
  </si>
  <si>
    <t>Ensedune : Malbec : IGP</t>
  </si>
  <si>
    <t>Heineken Lager : 0% : Alcohol Free</t>
  </si>
  <si>
    <t>Monterey Bay Merlot 12% 75Cl</t>
  </si>
  <si>
    <t>Gordons Gin : Sicilian Lemon</t>
  </si>
  <si>
    <t>Marlish Sicilian Lemon : Sparkling Water</t>
  </si>
  <si>
    <t>Marlish Brazil Orange : Sparkling Water</t>
  </si>
  <si>
    <t>Folkingtons Apple : NRB</t>
  </si>
  <si>
    <t>Inkosi Chenin Blanc 12.5% 75Cl</t>
  </si>
  <si>
    <t>Malibu Malibu : 21.00%</t>
  </si>
  <si>
    <t>Southern Comfort Southern Comfort : 35%</t>
  </si>
  <si>
    <t>Stella Artois Cidre : Cider</t>
  </si>
  <si>
    <t>1 x 6.6 gal (30 ltr)</t>
  </si>
  <si>
    <t>Gordons White Peach Gin : 37.50%</t>
  </si>
  <si>
    <t>Pommery : 12% : England</t>
  </si>
  <si>
    <t>London Essence Company Fresh Serve : Rhubarb Tonic : Cartridge</t>
  </si>
  <si>
    <t>1 x 100 ml</t>
  </si>
  <si>
    <t>Bombay Sapphire : Gin</t>
  </si>
  <si>
    <t>Asahi Lager : 5.00% : .</t>
  </si>
  <si>
    <t>EMPIRE PEPSI MAX **MAX** BIB 10L</t>
  </si>
  <si>
    <t>Opihr Oriental Spiced : Gin : 40%</t>
  </si>
  <si>
    <t>Bacardi White Rum : 37.5%</t>
  </si>
  <si>
    <t>Famous Grouse : Whisky</t>
  </si>
  <si>
    <t>Cointreau Cointreau : 40%</t>
  </si>
  <si>
    <t>Campari Campari Bitter : 25.00%</t>
  </si>
  <si>
    <t>Absolut Citron Vodka</t>
  </si>
  <si>
    <t>Budweiser Lager : 4.30% : Draught</t>
  </si>
  <si>
    <t>Fever Tree Tonic Water : Soft Drink : NRB</t>
  </si>
  <si>
    <t>24 x 200 ml</t>
  </si>
  <si>
    <t>Archers Peach Schnapps : 18%</t>
  </si>
  <si>
    <t>Schnapps</t>
  </si>
  <si>
    <t>GAVI ANTARIO DOCG 75CL</t>
  </si>
  <si>
    <t>Rancho Viejo : Tequila Gold</t>
  </si>
  <si>
    <t>Luxardo Classic : Sambuca : 38%</t>
  </si>
  <si>
    <t>Sambuca</t>
  </si>
  <si>
    <t>Pollini Premium : Sambuca : 38%</t>
  </si>
  <si>
    <t>Fentimans Orange Jigger : NRB</t>
  </si>
  <si>
    <t>Pommery Brut Royal</t>
  </si>
  <si>
    <t>Antica Black : Sambuca : 38%</t>
  </si>
  <si>
    <t>Old J : Spiced Rum : 35.00%</t>
  </si>
  <si>
    <t>Passoa Passoa : 17.00%</t>
  </si>
  <si>
    <t>Estrella Lager : 4.60% : Damm</t>
  </si>
  <si>
    <t>Brixton Coldharbour, Can</t>
  </si>
  <si>
    <t>FARFALLA PINOT GRIGIO BLUSH 75CL</t>
  </si>
  <si>
    <t>Brixton Reliance : Pale Ale</t>
  </si>
  <si>
    <t>Martini Martini : Rosso</t>
  </si>
  <si>
    <t>Martini/Vermouth</t>
  </si>
  <si>
    <t>Highland Park Whisky : 12YO : 40%</t>
  </si>
  <si>
    <t>Riesling Arthur Metz Caveau 75Cl</t>
  </si>
  <si>
    <t>Kopparberg Strawberry &amp;amp; Lime Cider : 4%</t>
  </si>
  <si>
    <t>Torres Purgatori</t>
  </si>
  <si>
    <t>Corte del Duca : Nebbiolo</t>
  </si>
  <si>
    <t>Fentimans Ginger Beer : NRB</t>
  </si>
  <si>
    <t>Marlish Still Water : Can</t>
  </si>
  <si>
    <t>PIRANI PROSECCO DOC EXT DRY 75CL</t>
  </si>
  <si>
    <t>Grand Marnier Grand Marnier : 40%</t>
  </si>
  <si>
    <t>Luxardo Sambuca : Passione Nera : 38%</t>
  </si>
  <si>
    <t>Jack Daniels Honey : Whiskey : 35%</t>
  </si>
  <si>
    <t>Fever Tree Spring : Soda Water : NRB</t>
  </si>
  <si>
    <t>Decantae Classic : Still Water</t>
  </si>
  <si>
    <t>Monin Cane Sugar : Syrup</t>
  </si>
  <si>
    <t>Cocktail Mixes</t>
  </si>
  <si>
    <t>Patriarche Pinot Noir VDF France</t>
  </si>
  <si>
    <t>Funkin  : Strawberry</t>
  </si>
  <si>
    <t>Marlish Still Water : Glass</t>
  </si>
  <si>
    <t>Sailor Jerry Rum</t>
  </si>
  <si>
    <t>Jim Beam Whiskey : 40%</t>
  </si>
  <si>
    <t>Slingsby Gin : Rhubarb</t>
  </si>
  <si>
    <t>Midori Midori Melon Liqueur : 20%</t>
  </si>
  <si>
    <t>Fever Tree Lemonade : Clear</t>
  </si>
  <si>
    <t>Lucky Saint Lager : 0.5% : Unfiltered</t>
  </si>
  <si>
    <t>20 x 330 ml</t>
  </si>
  <si>
    <t>Monkey Shoulder Whisky</t>
  </si>
  <si>
    <t xml:space="preserve">1 x 70 cl </t>
  </si>
  <si>
    <t>Boe Violet : Gin</t>
  </si>
  <si>
    <t>Funkin Passion Fruit Martini Cocktail Mixer</t>
  </si>
  <si>
    <t>Horse Guards Pink Gin</t>
  </si>
  <si>
    <t>Martell VS : Cognac : 40%</t>
  </si>
  <si>
    <t>Malfy Con Arancia : Gin : 41%</t>
  </si>
  <si>
    <t>Angostura Angostura Bitters</t>
  </si>
  <si>
    <t>1 x 20 cl</t>
  </si>
  <si>
    <t>Old J : Dark Spiced Rum</t>
  </si>
  <si>
    <t>The Kraken Black : Spiced Rum : 40%</t>
  </si>
  <si>
    <t>Marlish Spring Water : Sparkling Water</t>
  </si>
  <si>
    <t>Seedlip Grove 42 : (Non-alcoholic spirit)</t>
  </si>
  <si>
    <t>Marlish Sparkling Water : Glass</t>
  </si>
  <si>
    <t>Zubrowska Bison Grass : Vodka</t>
  </si>
  <si>
    <t>Sourz Sourz : Cherry : Sweet &amp; Sour</t>
  </si>
  <si>
    <t>Tequila Rose Tequila Rose : 15%</t>
  </si>
  <si>
    <t>1 X 70 cl</t>
  </si>
  <si>
    <t>Antica Classic : Sambuca</t>
  </si>
  <si>
    <t>Fever Tree Ginger Beer : NRB</t>
  </si>
  <si>
    <t>Fever Tree Ginger Ale : NRB</t>
  </si>
  <si>
    <t>Fever Tree Naturally Light : Tonic Water : NRB</t>
  </si>
  <si>
    <t>Britvic Cordial : Lime : NRB</t>
  </si>
  <si>
    <t>Fentimans Dandelion &amp;amp; Burdock : NRB</t>
  </si>
  <si>
    <t>Kopparberg Strawberry &amp;amp; Lime Cider</t>
  </si>
  <si>
    <t>1 x 15 x 500 ml</t>
  </si>
  <si>
    <t>Bees Knees : Sparkling : 0% : Rose : Alcohol Free</t>
  </si>
  <si>
    <t>Schweppes Lime Cordial</t>
  </si>
  <si>
    <t>MALFY Rosa Gin</t>
  </si>
  <si>
    <t>Lager : 4.6% : Camden Hells : Glass Bottles</t>
  </si>
  <si>
    <t>Peroni Lager : Nastro Azzura : Blue Ribbon</t>
  </si>
  <si>
    <t>Faustino Rivero Ulecia Albarino</t>
  </si>
  <si>
    <t>SEA CHANGE PINOT GRIGIO 75CL</t>
  </si>
  <si>
    <t>Erdinger Blue : Beer : 0.50% : Alcohol Free</t>
  </si>
  <si>
    <t>Glenmorangie Whisky : 10YO : 40%</t>
  </si>
  <si>
    <t xml:space="preserve">1 x 70cl </t>
  </si>
  <si>
    <t>Fuller's Ale : 4.70% : London Pride</t>
  </si>
  <si>
    <t>8 x 500 ml</t>
  </si>
  <si>
    <t>Peroni Lager : 4.70% : Nastro Azzura : Red Label.</t>
  </si>
  <si>
    <t>Coca Cola Coca Cola : NRB</t>
  </si>
  <si>
    <t>Monin Grenadine Syrup : .</t>
  </si>
  <si>
    <t>Coca Cola Coca Cola Zero : NRB</t>
  </si>
  <si>
    <t>Coca Cola Diet Coca Cola</t>
  </si>
  <si>
    <t>Disaronno Amaretto : 28%</t>
  </si>
  <si>
    <t>Grana Padano : Grated</t>
  </si>
  <si>
    <t>Merchant Gourmet Red Peppers : Fire Roasted : Chefs</t>
  </si>
  <si>
    <t>Harissa Paste</t>
  </si>
  <si>
    <t>1 x 760 g</t>
  </si>
  <si>
    <t>Fresh Green : Pesto Alla Genovese</t>
  </si>
  <si>
    <t>Galia Melon</t>
  </si>
  <si>
    <t>Cranberry Juice : Long Life</t>
  </si>
  <si>
    <t>Milk Whole</t>
  </si>
  <si>
    <t>Egg Liquid : White</t>
  </si>
  <si>
    <t>Mature Cheddar : Grated</t>
  </si>
  <si>
    <t>Butter Salted</t>
  </si>
  <si>
    <t>Natural Yogurt</t>
  </si>
  <si>
    <t>1 x 4 kg</t>
  </si>
  <si>
    <t>Vegetable Oil : UK</t>
  </si>
  <si>
    <t>Thai Basil : Micro : Pack</t>
  </si>
  <si>
    <t>Parmesan</t>
  </si>
  <si>
    <t>Mature Cheddar : Sliced</t>
  </si>
  <si>
    <t>Mascarpone : Cheese</t>
  </si>
  <si>
    <t>Mozzarella</t>
  </si>
  <si>
    <t>Grapes : Seedless : Black / Flame</t>
  </si>
  <si>
    <t>Thai Basil</t>
  </si>
  <si>
    <t>Beetroot : Candy</t>
  </si>
  <si>
    <t>Sour Cream</t>
  </si>
  <si>
    <t>Mozzarella : Bocconcino</t>
  </si>
  <si>
    <t>Potatoes : Baking : 40's</t>
  </si>
  <si>
    <t>Stilton : Wedges</t>
  </si>
  <si>
    <t>1 x 185 g</t>
  </si>
  <si>
    <t>Pumpkin : Peeled</t>
  </si>
  <si>
    <t>Cabbage : Curly Kale</t>
  </si>
  <si>
    <t>Milk Semi Skimmed : 1 Pint</t>
  </si>
  <si>
    <t>Raspberry Puree</t>
  </si>
  <si>
    <t>Fruit Puree</t>
  </si>
  <si>
    <t>Milk Soya</t>
  </si>
  <si>
    <t>Parmesan : Shavings</t>
  </si>
  <si>
    <t>Eggs : Free Range : Kentish : Lion Coded</t>
  </si>
  <si>
    <t>Orange Juice : Freshly Squeezed : Orange Juice</t>
  </si>
  <si>
    <t>Hummus</t>
  </si>
  <si>
    <t>Potatoes Exotic Mix x 5kg</t>
  </si>
  <si>
    <t>Sea Purslane : Micro Herb</t>
  </si>
  <si>
    <t>Micro Salad</t>
  </si>
  <si>
    <t>Peppers : Padron</t>
  </si>
  <si>
    <t>Beetroot : Red</t>
  </si>
  <si>
    <t>1 x 10 Kg</t>
  </si>
  <si>
    <t>Mozzarella Buffalo</t>
  </si>
  <si>
    <t>Kentish : Eggs : Free Range : Lion Coded</t>
  </si>
  <si>
    <t>1 x 7.5 kg</t>
  </si>
  <si>
    <t>Egg Liquid : Yolks</t>
  </si>
  <si>
    <t>Parmesan : Grated</t>
  </si>
  <si>
    <t>Blue Nasturtium : Micro</t>
  </si>
  <si>
    <t>1 x 12 g</t>
  </si>
  <si>
    <t>Edible Flowers</t>
  </si>
  <si>
    <t>Sunblushed Tomatoes</t>
  </si>
  <si>
    <t>Fruit Salad : Tropical</t>
  </si>
  <si>
    <t>Amaranth : Red</t>
  </si>
  <si>
    <t>1 x 30 g</t>
  </si>
  <si>
    <t>Chard : Rhubarb : Micro</t>
  </si>
  <si>
    <t>Chard</t>
  </si>
  <si>
    <t>Ruby Frills : Micro Cress</t>
  </si>
  <si>
    <t>1 x 25 g</t>
  </si>
  <si>
    <t>Fennel : Micro</t>
  </si>
  <si>
    <t>Star Fruit</t>
  </si>
  <si>
    <t>Tomatoes : Salad</t>
  </si>
  <si>
    <t>Carrots : Purple</t>
  </si>
  <si>
    <t>Yogurt : Greek Yoghurt</t>
  </si>
  <si>
    <t>Sweetcorn : Baby</t>
  </si>
  <si>
    <t>1 x 333 g</t>
  </si>
  <si>
    <t>Mini Beetroot : Red</t>
  </si>
  <si>
    <t>Lemon Juice : Freshly Squeezed : Lemon Juice</t>
  </si>
  <si>
    <t>Rocket</t>
  </si>
  <si>
    <t>Oyster : Holland</t>
  </si>
  <si>
    <t>Micro Salad : Land Cress</t>
  </si>
  <si>
    <t>Beansprouts</t>
  </si>
  <si>
    <t>8 x 360 g</t>
  </si>
  <si>
    <t>Sprouts</t>
  </si>
  <si>
    <t>Micro : Red vein sorrell</t>
  </si>
  <si>
    <t>Mixed Herbs</t>
  </si>
  <si>
    <t>Mini Beetroot : Golden</t>
  </si>
  <si>
    <t>Cucumber : No Waste</t>
  </si>
  <si>
    <t>Mushrooms : Oyster</t>
  </si>
  <si>
    <t>Pear : Puree</t>
  </si>
  <si>
    <t>Prep : Chips : Jenga</t>
  </si>
  <si>
    <t>Lettuce : Lollo Biondo / Verde</t>
  </si>
  <si>
    <t>Tomatoes : Plum : Large</t>
  </si>
  <si>
    <t>Sage : Pineapple : Micro</t>
  </si>
  <si>
    <t>1 x 20 g</t>
  </si>
  <si>
    <t>Butter Unsalted</t>
  </si>
  <si>
    <t>Feta : Cheese</t>
  </si>
  <si>
    <t>Cabbage : Spring Greens</t>
  </si>
  <si>
    <t>Viola Flowers</t>
  </si>
  <si>
    <t>Carrots : Rainbow : Mini</t>
  </si>
  <si>
    <t>Tomatoes : Red</t>
  </si>
  <si>
    <t>Red Cabbage : Sliced</t>
  </si>
  <si>
    <t>Apple : Bramley</t>
  </si>
  <si>
    <t>Potatoes : Baking : 50's</t>
  </si>
  <si>
    <t>Milk Soya : Professional</t>
  </si>
  <si>
    <t>Vine : Tomatoes : Red : Large</t>
  </si>
  <si>
    <t>Oranges : Small</t>
  </si>
  <si>
    <t>Lettuce : Frisee</t>
  </si>
  <si>
    <t>Artichoke : Jerusalem</t>
  </si>
  <si>
    <t>Blood Orange : Puree</t>
  </si>
  <si>
    <t>Watercress : Micro</t>
  </si>
  <si>
    <t>Spinach : Baby</t>
  </si>
  <si>
    <t>Artichokes : Jerusalem</t>
  </si>
  <si>
    <t>Ricotta : Cheese</t>
  </si>
  <si>
    <t>Basil : Growing</t>
  </si>
  <si>
    <t>Carrot Juice : Freshly Squeezed</t>
  </si>
  <si>
    <t>Beetroot Juice : Freshly Squeezed</t>
  </si>
  <si>
    <t>Beetroot : Freshly Squeezed</t>
  </si>
  <si>
    <t>Cream Clotted</t>
  </si>
  <si>
    <t>Blackcurrants</t>
  </si>
  <si>
    <t>Lemon Balm : Micro</t>
  </si>
  <si>
    <t>Lemon Balm</t>
  </si>
  <si>
    <t>Peashoots : Micro</t>
  </si>
  <si>
    <t>Butternut Squash : Diced 30mm</t>
  </si>
  <si>
    <t>Diced : Butternut Squash</t>
  </si>
  <si>
    <t>Potatoes : Peeled : Mids</t>
  </si>
  <si>
    <t>Red Onions : Diced : Prep</t>
  </si>
  <si>
    <t>Prep : Maris Piper : Potatoes</t>
  </si>
  <si>
    <t>Radicchio</t>
  </si>
  <si>
    <t>Red Onion : Diced : Large</t>
  </si>
  <si>
    <t>Carrots : (10mm) : Diced</t>
  </si>
  <si>
    <t>Samphire</t>
  </si>
  <si>
    <t>Samphire Grass</t>
  </si>
  <si>
    <t>Sweet Potatoes : Prepared Whole</t>
  </si>
  <si>
    <t>Sakura Cress</t>
  </si>
  <si>
    <t>Mint : Micro</t>
  </si>
  <si>
    <t>Mushrooms : Flat : Single</t>
  </si>
  <si>
    <t>Mango : Ripe</t>
  </si>
  <si>
    <t xml:space="preserve">price per kg </t>
  </si>
  <si>
    <t>Leek : Mini</t>
  </si>
  <si>
    <t>Mix Leaf Salad</t>
  </si>
  <si>
    <t>Seaweed Samphire</t>
  </si>
  <si>
    <t>Alpro Oat Milk</t>
  </si>
  <si>
    <t>Strawberry Mint : Micro Herb</t>
  </si>
  <si>
    <t>Beetroot : Grated</t>
  </si>
  <si>
    <t xml:space="preserve">1 x 1 kg </t>
  </si>
  <si>
    <t>Sweet Potato : Diced</t>
  </si>
  <si>
    <t>Garlic : Peeled</t>
  </si>
  <si>
    <t>Mushrooms : Flat</t>
  </si>
  <si>
    <t>1 x 167 g</t>
  </si>
  <si>
    <t>Tomatoes : Heritage</t>
  </si>
  <si>
    <t>Onions : Peeled</t>
  </si>
  <si>
    <t>Courgette : Mini</t>
  </si>
  <si>
    <t>Mushrooms : Portabello</t>
  </si>
  <si>
    <t>Cos : Lettuce</t>
  </si>
  <si>
    <t>Lovers Potatoes</t>
  </si>
  <si>
    <t>1 Bag</t>
  </si>
  <si>
    <t>Curry Leaf</t>
  </si>
  <si>
    <t>Cauliflower Florets</t>
  </si>
  <si>
    <t>Edible Flowers : Mixed</t>
  </si>
  <si>
    <t>Radish - Rainbow</t>
  </si>
  <si>
    <t>Peppers : Sliced</t>
  </si>
  <si>
    <t>Mushroom : Button</t>
  </si>
  <si>
    <t>Onions : Diced : Prep - 10mm</t>
  </si>
  <si>
    <t>Cabbage : White : Sliced</t>
  </si>
  <si>
    <t>Stir Fry : Prep Mix</t>
  </si>
  <si>
    <t>Coriander : Micro</t>
  </si>
  <si>
    <t>Radish - Breakfast</t>
  </si>
  <si>
    <t>Red Onions : Sliced</t>
  </si>
  <si>
    <t>Onion : Sliced</t>
  </si>
  <si>
    <t>Savoy Cabbage : Sliced</t>
  </si>
  <si>
    <t>Banana : Fair Trade</t>
  </si>
  <si>
    <t>Plantains</t>
  </si>
  <si>
    <t>1 x 23 kg</t>
  </si>
  <si>
    <t>Thyme : Living Pots : Various</t>
  </si>
  <si>
    <t>Celery : Diced</t>
  </si>
  <si>
    <t>Fine Bean : Top &amp; Tail</t>
  </si>
  <si>
    <t>Curly Parsley : Growing : Various : Potted</t>
  </si>
  <si>
    <t>Coriander : Growing</t>
  </si>
  <si>
    <t>Mushrooms : Shitake</t>
  </si>
  <si>
    <t>Tomatoes : On the Vine : Large</t>
  </si>
  <si>
    <t>Carrots : Turned : (20g) : Prep</t>
  </si>
  <si>
    <t>Potatoes : Local : Exotic Mix</t>
  </si>
  <si>
    <t>Curly Parsley</t>
  </si>
  <si>
    <t>Mint : Growing</t>
  </si>
  <si>
    <t>Mushrooms : King Oyster</t>
  </si>
  <si>
    <t>Onions : Silverskin</t>
  </si>
  <si>
    <t>Mouli : White</t>
  </si>
  <si>
    <t>Spring Greens : Sliced</t>
  </si>
  <si>
    <t>Turned : 15g</t>
  </si>
  <si>
    <t>Beetroot : Vac Pack</t>
  </si>
  <si>
    <t>1 x 278 g</t>
  </si>
  <si>
    <t>Broccoli : Purple Sprouting</t>
  </si>
  <si>
    <t>Okra</t>
  </si>
  <si>
    <t>Micro : Tagetes : Flowers</t>
  </si>
  <si>
    <t>1 x 8 g</t>
  </si>
  <si>
    <t>Garlic : Smoked String</t>
  </si>
  <si>
    <t>Nasturtium Flowers</t>
  </si>
  <si>
    <t>Mizuna : Micro</t>
  </si>
  <si>
    <t>Mizuna</t>
  </si>
  <si>
    <t>Onions : small</t>
  </si>
  <si>
    <t>Mediterranean Mix</t>
  </si>
  <si>
    <t>Cabbage : Green : Sliced</t>
  </si>
  <si>
    <t>Lime Leaves : Dried</t>
  </si>
  <si>
    <t>White : Cabbage</t>
  </si>
  <si>
    <t>Chestnuts : Vac Pac</t>
  </si>
  <si>
    <t>Chestnuts</t>
  </si>
  <si>
    <t>Chips : Lovers : 14mm</t>
  </si>
  <si>
    <t>Lettuce : Mizuna</t>
  </si>
  <si>
    <t>Cabbage : Hispi</t>
  </si>
  <si>
    <t>Oakleaf : Lettuce : Red</t>
  </si>
  <si>
    <t>Cress : Celery : Micro</t>
  </si>
  <si>
    <t>Monks Beard</t>
  </si>
  <si>
    <t>Mixed : Micro</t>
  </si>
  <si>
    <t>Kohlrabi</t>
  </si>
  <si>
    <t>Onions : Button : Peeled</t>
  </si>
  <si>
    <t>Diced : Large</t>
  </si>
  <si>
    <t>Borage Flowers</t>
  </si>
  <si>
    <t>Fennel : Mini</t>
  </si>
  <si>
    <t>Turnip : Mini</t>
  </si>
  <si>
    <t>Lemon Verbena : Bunch</t>
  </si>
  <si>
    <t>Lemon Verbena</t>
  </si>
  <si>
    <t>Salsify</t>
  </si>
  <si>
    <t>Lettuce : Lambs</t>
  </si>
  <si>
    <t>Bulls Blood</t>
  </si>
  <si>
    <t>Diced : Small : 10mm</t>
  </si>
  <si>
    <t>Dill : Micro : Crowns</t>
  </si>
  <si>
    <t>Plum : Large</t>
  </si>
  <si>
    <t>Popcorn Shoots : Micro</t>
  </si>
  <si>
    <t>Cabbage : Green</t>
  </si>
  <si>
    <t>Horseradish</t>
  </si>
  <si>
    <t>Chicory White</t>
  </si>
  <si>
    <t>Red Chard</t>
  </si>
  <si>
    <t>Mint : Grapefruit : Micro</t>
  </si>
  <si>
    <t>Lemon Verbena : Micro</t>
  </si>
  <si>
    <t xml:space="preserve">1 x 50 g </t>
  </si>
  <si>
    <t>Carrots : White</t>
  </si>
  <si>
    <t>Sea Beet : Micro</t>
  </si>
  <si>
    <t>1 x 40 g</t>
  </si>
  <si>
    <t>Chives : Micro Garlic</t>
  </si>
  <si>
    <t>9 x 250 g</t>
  </si>
  <si>
    <t>Dragon Fruit : Red</t>
  </si>
  <si>
    <t>Dragon Fruit</t>
  </si>
  <si>
    <t>Radish : Cone</t>
  </si>
  <si>
    <t>Best : Apples : Local</t>
  </si>
  <si>
    <t>Spring Onions : Bunch</t>
  </si>
  <si>
    <t>Peppers : Mixed : Traffic Lights</t>
  </si>
  <si>
    <t>Onions : Small</t>
  </si>
  <si>
    <t>Apples : Small</t>
  </si>
  <si>
    <t>1 x 7 kg</t>
  </si>
  <si>
    <t>Fine Bean</t>
  </si>
  <si>
    <t>Papaya</t>
  </si>
  <si>
    <t>Traffic Lights : Peppers</t>
  </si>
  <si>
    <t>Banana : Fairtrade</t>
  </si>
  <si>
    <t>Peppers : Traffic Lights</t>
  </si>
  <si>
    <t>Carrots : Yellow</t>
  </si>
  <si>
    <t>Apple Blossom : Micro</t>
  </si>
  <si>
    <t>22 x 1 each</t>
  </si>
  <si>
    <t>Grapefruit : Red</t>
  </si>
  <si>
    <t>Butter Portions</t>
  </si>
  <si>
    <t>100 x 7 g</t>
  </si>
  <si>
    <t>Tomatoes : Heritage : Local</t>
  </si>
  <si>
    <t>54 x 1 each</t>
  </si>
  <si>
    <t>Chillies : Scotch Bonnets</t>
  </si>
  <si>
    <t>Honeydew Melon</t>
  </si>
  <si>
    <t>Goat Log</t>
  </si>
  <si>
    <t>Mushrooms : Exotic : Mixed</t>
  </si>
  <si>
    <t>Proper Chips Lentil Chips : BBQ : .</t>
  </si>
  <si>
    <t>Proper Chips Chips : Sour Cream &amp;amp; Chive</t>
  </si>
  <si>
    <t>Proper Chips Crisps : Sea Salt</t>
  </si>
  <si>
    <t>Proper Chips Salt And Vinegar : Crisps</t>
  </si>
  <si>
    <t>Pink Velvet : Vegan</t>
  </si>
  <si>
    <t>48 x 55 g</t>
  </si>
  <si>
    <t>Dark Chocolate : Vegan</t>
  </si>
  <si>
    <t>36 x 110 g</t>
  </si>
  <si>
    <t>Blueberry Muffin : Vegan</t>
  </si>
  <si>
    <t>SYSCO CLASSIC FRIES 10X10MM-3/8TH6X2.5KG</t>
  </si>
  <si>
    <t>6 x 2.5 kg</t>
  </si>
  <si>
    <t>Soured Cream : Set</t>
  </si>
  <si>
    <t>Preema Serviette : 2Ply : 33X33Cm</t>
  </si>
  <si>
    <t>Sparkling Mineral Water</t>
  </si>
  <si>
    <t>Chef Selection Chips : Steakhouse</t>
  </si>
  <si>
    <t>Thai Fish Sauce : 'Squid Brand'</t>
  </si>
  <si>
    <t>1 x 725ml</t>
  </si>
  <si>
    <t>Cumberland M/Gold : Sausage : Cumberland : 8's</t>
  </si>
  <si>
    <t>Red Leicester : Grated</t>
  </si>
  <si>
    <t>Sasco Light Mayonnaise : Blue Lid</t>
  </si>
  <si>
    <t>Chef William Salt</t>
  </si>
  <si>
    <t>Tomato Paste</t>
  </si>
  <si>
    <t>Wholemeal Pitta Bread</t>
  </si>
  <si>
    <t>72 x 85 g</t>
  </si>
  <si>
    <t>Black Pudding : Sticks</t>
  </si>
  <si>
    <t xml:space="preserve">1 x 1.36 kg </t>
  </si>
  <si>
    <t>Creme Fraiche : 18%</t>
  </si>
  <si>
    <t>Bresaola : Wild Venison</t>
  </si>
  <si>
    <t>Italian Cooked Meats (Chilled)</t>
  </si>
  <si>
    <t>Naan Bread : Tear Drop Shaped</t>
  </si>
  <si>
    <t>Apricots : Whole</t>
  </si>
  <si>
    <t>Jacket Potato : Large</t>
  </si>
  <si>
    <t>Extended Life : Vegetable Oil</t>
  </si>
  <si>
    <t>1 x 15ltr</t>
  </si>
  <si>
    <t>Fine Lady Bread Flour : Strong</t>
  </si>
  <si>
    <t>Riso Vignola : Risotto Rice</t>
  </si>
  <si>
    <t>Aviko Roasting Potatoes</t>
  </si>
  <si>
    <t>Beetroot Salad : Sweet &amp;amp; Sour</t>
  </si>
  <si>
    <t>Sosa Raspberry : Crispy : 2-8mm</t>
  </si>
  <si>
    <t>Cranberry Juice</t>
  </si>
  <si>
    <t>Buchanan Sunflower Seeds</t>
  </si>
  <si>
    <t>Chef Selection Baked Beans</t>
  </si>
  <si>
    <t>Chef Selection Aluminium Foil : 450mm x 75m</t>
  </si>
  <si>
    <t>Cous Cous &amp;amp; Mediterranean Vegetables</t>
  </si>
  <si>
    <t>Radnor Still Water : Flat Cap</t>
  </si>
  <si>
    <t>Stime/ Cselection : Chocolate : Ice Cream</t>
  </si>
  <si>
    <t>Bacon Back : Rindless</t>
  </si>
  <si>
    <t>1 x 2.268 kg</t>
  </si>
  <si>
    <t>BV Dairy Natural Yogurt : Low Fat Stirred</t>
  </si>
  <si>
    <t>Vegware Bagasse Box : 8 x 8</t>
  </si>
  <si>
    <t>Natural Yoghurt : Greek Style</t>
  </si>
  <si>
    <t>Milk Whole : Blue</t>
  </si>
  <si>
    <t>Fine Lady Self Raising Flour</t>
  </si>
  <si>
    <t>Dried : Yeast</t>
  </si>
  <si>
    <t>Tea Time : Carrot Cake : 14 Portion</t>
  </si>
  <si>
    <t>Sasco Real : Mayonnaise : (Green Lid)</t>
  </si>
  <si>
    <t>12 Beetroot &amp; Chia Seed Wraps : Wrap : Beetroot &amp;amp; Chia Seed : 12</t>
  </si>
  <si>
    <t>18 x 4 x 1 each</t>
  </si>
  <si>
    <t>Big Al's Beef Burger : Fully Cooked : 6oz</t>
  </si>
  <si>
    <t>16 x 170 g</t>
  </si>
  <si>
    <t>Brown : Pizza Box : 12</t>
  </si>
  <si>
    <t>Smoked Applewood Cheddar : Slices</t>
  </si>
  <si>
    <t>Steam Cooked : Chicken : Sliced : 5mm</t>
  </si>
  <si>
    <t>Greens : Sweetcorn</t>
  </si>
  <si>
    <t>Chef Selection Fries : 15mm : 9/16</t>
  </si>
  <si>
    <t>Vegware Deli Pot : Round : 8oz : PLA</t>
  </si>
  <si>
    <t>Vegware Lid : 8oz</t>
  </si>
  <si>
    <t>Piri Piri Chicken</t>
  </si>
  <si>
    <t>Savoury Fillings - Poultry (Chilled)</t>
  </si>
  <si>
    <t>Lamb Weston Stealth Chips : Skin On : 6 x 6mm</t>
  </si>
  <si>
    <t>Chips : Freeze Chill : 9/16</t>
  </si>
  <si>
    <t>Sidoli Carrot Cake : 15 Portions</t>
  </si>
  <si>
    <t>1 x 14 portion</t>
  </si>
  <si>
    <t>Lion Coarse Grain Mustard</t>
  </si>
  <si>
    <t>2 x 2.27 kg</t>
  </si>
  <si>
    <t>Smoked Cheese : Applewood</t>
  </si>
  <si>
    <t>S/Bake : Blueberry : Muffin : Mini</t>
  </si>
  <si>
    <t>British Cheese Board : Premium</t>
  </si>
  <si>
    <t>1 x 5 x 1each</t>
  </si>
  <si>
    <t>Biscuits : Assorted : Mini Packs</t>
  </si>
  <si>
    <t>Tomato : Salsa</t>
  </si>
  <si>
    <t>Aviko Oven Chips</t>
  </si>
  <si>
    <t>5 x 2.5 kg</t>
  </si>
  <si>
    <t>Summer Berries : Mix</t>
  </si>
  <si>
    <t>Lipton Britvic : Lemon : Ice Tea</t>
  </si>
  <si>
    <t>Chef William Semolina</t>
  </si>
  <si>
    <t>Buchanan Pearl Barley</t>
  </si>
  <si>
    <t>Cod Fillet : 200-230g : MSC</t>
  </si>
  <si>
    <t>Fine Lady Plain Flour</t>
  </si>
  <si>
    <t>Kent Crisps Crisps : Sea Salt</t>
  </si>
  <si>
    <t>10 x 150 g</t>
  </si>
  <si>
    <t>Red Pesto : Nut Free</t>
  </si>
  <si>
    <t>Kent Crisps Crisps : Sea Salt &amp;amp; Biddenden Cider Vinegar</t>
  </si>
  <si>
    <t>Premium : Battered Chicken Nuggets</t>
  </si>
  <si>
    <t>Radnor Sparkling Mineral Water</t>
  </si>
  <si>
    <t>Lipton Britvic : Peach : Ice Tea</t>
  </si>
  <si>
    <t>Green's Broccoli Florets : 40-60mm</t>
  </si>
  <si>
    <t>Macedoine : Mix</t>
  </si>
  <si>
    <t>Egg Liquid : Free Range : Whole</t>
  </si>
  <si>
    <t>Sweet Potato Fries</t>
  </si>
  <si>
    <t>Celery Salt</t>
  </si>
  <si>
    <t>Chocolate Caramel Shortbread</t>
  </si>
  <si>
    <t>Traybakes</t>
  </si>
  <si>
    <t>Radnor Still Mineral Water</t>
  </si>
  <si>
    <t>8 x 165 g</t>
  </si>
  <si>
    <t>Alpro Plain Yoghurt</t>
  </si>
  <si>
    <t>Riverdene Tomato Ketchup</t>
  </si>
  <si>
    <t>Hot &amp; Spicy : Chicken : Wings</t>
  </si>
  <si>
    <t>Mature Cheddar : Slices, White</t>
  </si>
  <si>
    <t>1 x 1 pint</t>
  </si>
  <si>
    <t>Vegan : Blackcurrant Crumble : 15 Portion : Gluten Free</t>
  </si>
  <si>
    <t>Big Al'S : Chicken Wings : Mesquiet</t>
  </si>
  <si>
    <t>San Pellegrino Can : Pompelmo</t>
  </si>
  <si>
    <t>HMC : Toffee Cake : 14 Portion</t>
  </si>
  <si>
    <t>J/Roll : Puff Pastry : Squares : 5</t>
  </si>
  <si>
    <t>Gramp Plain Chicken : Kebab : Grakeb</t>
  </si>
  <si>
    <t>20 x 100 g</t>
  </si>
  <si>
    <t>Pollock Fillets : 115-140g : Skinless &amp;amp; Boneless : Alaskan</t>
  </si>
  <si>
    <t>25 x aw127.5 g</t>
  </si>
  <si>
    <t>Biodegradable : Fork : Wooden</t>
  </si>
  <si>
    <t>Biodegradable : Knives : Wooden</t>
  </si>
  <si>
    <t>Pipers Pipers : Lye Cross Cheddar &amp;amp; Onion</t>
  </si>
  <si>
    <t>24 x 40g</t>
  </si>
  <si>
    <t>Delifrance All Butter Croissant</t>
  </si>
  <si>
    <t>Tzatziki : Tzatsiki</t>
  </si>
  <si>
    <t>Lemon Drizzle Slice : Gluten Free</t>
  </si>
  <si>
    <t>Scheff Duck Spring Roll</t>
  </si>
  <si>
    <t>25 x 35 g</t>
  </si>
  <si>
    <t>Savoury Fillings - Chicken &amp; Duck ( Frozen)</t>
  </si>
  <si>
    <t>Mission Foods Tortilla Chips : Salted</t>
  </si>
  <si>
    <t>Chocolate Tiffin : Traybake : 12 Portion</t>
  </si>
  <si>
    <t>Oval Valley Sliced</t>
  </si>
  <si>
    <t>Parem Paneer</t>
  </si>
  <si>
    <t>Suma : Black Beans : Organic</t>
  </si>
  <si>
    <t>Dessert Spoon : Wooden : Biodegradeable</t>
  </si>
  <si>
    <t>Tea Time : Victoria Sponge : 14 Portion</t>
  </si>
  <si>
    <t>Kuhne : Pickled Gherkin</t>
  </si>
  <si>
    <t>Aviko Hash Browns</t>
  </si>
  <si>
    <t>Half Pint Tumblers</t>
  </si>
  <si>
    <t>One Pint Tumbler</t>
  </si>
  <si>
    <t>Plaice Goujons : breaded</t>
  </si>
  <si>
    <t>Mozzarella : Bocconcini Pearl</t>
  </si>
  <si>
    <t>Kerrymaid Cream Double</t>
  </si>
  <si>
    <t>Schulstad Cinnamon Swirl : 88 g</t>
  </si>
  <si>
    <t>Caterers Pride Five Bean Salad</t>
  </si>
  <si>
    <t>Wrights Cornish Pasty : Baked</t>
  </si>
  <si>
    <t>24 x 210 g</t>
  </si>
  <si>
    <t>Centaur Wild Rice</t>
  </si>
  <si>
    <t>Maple Syrup : Canadian : 100% Organic</t>
  </si>
  <si>
    <t>Kulana Mango</t>
  </si>
  <si>
    <t>Gourmet : Burger : 95%</t>
  </si>
  <si>
    <t>30 x 170 g</t>
  </si>
  <si>
    <t>Aviko Mashed Potato</t>
  </si>
  <si>
    <t>Caramel Cream</t>
  </si>
  <si>
    <t>1 x 397 g</t>
  </si>
  <si>
    <t>Heinz Professional Mayonnaise</t>
  </si>
  <si>
    <t>B/Boulanger : Croissant</t>
  </si>
  <si>
    <t>Breaded : Butterfly King Prawns : 21/25</t>
  </si>
  <si>
    <t>Chef Selection Luxury : Chicken Kiev</t>
  </si>
  <si>
    <t>Knorr Create More : Tikka Masala</t>
  </si>
  <si>
    <t>Chef Selection Chopped Tomatoes</t>
  </si>
  <si>
    <t>Aviko Potato Wedges : Spicy</t>
  </si>
  <si>
    <t>Green's Ratatouille</t>
  </si>
  <si>
    <t>P/PAIN FOCACCINA</t>
  </si>
  <si>
    <t>Lentil Chips : Creamy Dill</t>
  </si>
  <si>
    <t>Lion French Dressing</t>
  </si>
  <si>
    <t>Browns Ham : Shaved : Smoked : 80%</t>
  </si>
  <si>
    <t>Greens Choice : Peas</t>
  </si>
  <si>
    <t>Kerrymaid Burger Cheese Slices</t>
  </si>
  <si>
    <t>112 x 1 each</t>
  </si>
  <si>
    <t>Straw : Red &amp;amp; White : Paper</t>
  </si>
  <si>
    <t>Buchanan Brown Rice</t>
  </si>
  <si>
    <t>Wholegrain</t>
  </si>
  <si>
    <t>Gourmet Island Beef Burger : 100%</t>
  </si>
  <si>
    <t>Chocolate &amp;amp; Hazelnut Filled Croissant</t>
  </si>
  <si>
    <t>Seafood : Cocktail</t>
  </si>
  <si>
    <t>Kent Crisps Crisps : Chipotle Chilli : Smoked</t>
  </si>
  <si>
    <t>Innocent Bolt from the Blue : Juice</t>
  </si>
  <si>
    <t>Chef Selection Vegetable Cooking Oil : longlife</t>
  </si>
  <si>
    <t>Five Bean Salad : Mixed</t>
  </si>
  <si>
    <t>Fusilli : Pasta Twists</t>
  </si>
  <si>
    <t>BV Stirred : Greek Style Natural Yogurt</t>
  </si>
  <si>
    <t>Bretzel : Burger Bun : (Pretzel Burger Bun)</t>
  </si>
  <si>
    <t>36 x 65 g</t>
  </si>
  <si>
    <t>Cookies : Double Chocolate Chip : Ready To Bake</t>
  </si>
  <si>
    <t>90 x 50 g</t>
  </si>
  <si>
    <t>Lion Mint Sauce</t>
  </si>
  <si>
    <t>Yamas Halloumi : Block</t>
  </si>
  <si>
    <t>Lion Honey &amp;amp; Mustard Dressing</t>
  </si>
  <si>
    <t>WILD BOAR Pâté : Pate : Wild Boar</t>
  </si>
  <si>
    <t>Pitta Bread : White</t>
  </si>
  <si>
    <t>72 x 60 g</t>
  </si>
  <si>
    <t>Kent Crisps Crisps : Ham &amp;amp; Mustard</t>
  </si>
  <si>
    <t>Cocoa Powder</t>
  </si>
  <si>
    <t>Sidoli Big Bramley : Apple Pie : 14 Portion</t>
  </si>
  <si>
    <t>Lion Eggs : Hard Boiled</t>
  </si>
  <si>
    <t>Burger Sauce : Squeezy</t>
  </si>
  <si>
    <t>Milk Skimmed : Red</t>
  </si>
  <si>
    <t>Kolios Greek Style</t>
  </si>
  <si>
    <t>Essential Cuisine Wild Mushroom Glace</t>
  </si>
  <si>
    <t>1 x 600g</t>
  </si>
  <si>
    <t>Chef William Ginger : ground</t>
  </si>
  <si>
    <t>Quinoa Chips : Sun Dried Tomato &amp;amp; Garlic</t>
  </si>
  <si>
    <t>BBQ : Chicken Wings</t>
  </si>
  <si>
    <t>Crespo Capers : Baby</t>
  </si>
  <si>
    <t>Tea Time : Lemon Cake : 14 Portion : (Viennois&amp;Patisserie)</t>
  </si>
  <si>
    <t>Paper Plate : 7”</t>
  </si>
  <si>
    <t>Talegio : DOP</t>
  </si>
  <si>
    <t>Lakeland Milk Semi Skimmed : Portions</t>
  </si>
  <si>
    <t>120 x 12 ml</t>
  </si>
  <si>
    <t>Youngs Fish Fingers : Minced Pollock</t>
  </si>
  <si>
    <t>Gammon Ham : Cooked</t>
  </si>
  <si>
    <t>Miso Paste : White</t>
  </si>
  <si>
    <t>Americana Burger Bun : Glazed</t>
  </si>
  <si>
    <t>Pataks Paste : Madras</t>
  </si>
  <si>
    <t>Greens : Onions : Sliced</t>
  </si>
  <si>
    <t>Ciabatta : Rustique : Petit Pain</t>
  </si>
  <si>
    <t>24 x 280 g</t>
  </si>
  <si>
    <t>Honey Roast : Sliced : Traditional</t>
  </si>
  <si>
    <t>Lion Hickory BBQ Sauce</t>
  </si>
  <si>
    <t>Hummus Chips : Tomato &amp;amp; Basil</t>
  </si>
  <si>
    <t>Forest Mushrooms : Mixed : Dried</t>
  </si>
  <si>
    <t>Petit Pois : Very Fine</t>
  </si>
  <si>
    <t>Lentil Chips : Chilli &amp;amp; Lemon</t>
  </si>
  <si>
    <t>San Pellegrino Aranciata</t>
  </si>
  <si>
    <t>Garden Peas : Choice</t>
  </si>
  <si>
    <t>Cut : Leeks : 50/50</t>
  </si>
  <si>
    <t>Chef Selection : Bap : Floured : 5</t>
  </si>
  <si>
    <t>Black Olives : Sliced : Acors/Loret</t>
  </si>
  <si>
    <t>1 x 3.55 kg</t>
  </si>
  <si>
    <t>Yoghurt : Greek Style : Reduced Fat</t>
  </si>
  <si>
    <t>Spinach Leaves : Block</t>
  </si>
  <si>
    <t>Rich &amp; Rustic : Tomato Sauce</t>
  </si>
  <si>
    <t>Pink Peppercorns</t>
  </si>
  <si>
    <t>San Pellegrino Aranciata Rossa</t>
  </si>
  <si>
    <t>Spinach, Ricotta &amp;amp; Parmesan Plait</t>
  </si>
  <si>
    <t>Continental Style Savouries (Frozen)</t>
  </si>
  <si>
    <t>Greens Cauliflower Florets</t>
  </si>
  <si>
    <t>Scheff Chicken Curry : M/P</t>
  </si>
  <si>
    <t>2 x 1.4 kg</t>
  </si>
  <si>
    <t>Sidoli Cake : American Fudge : 14 Portion : Gluten Free / 2 Layer</t>
  </si>
  <si>
    <t>1x1 each</t>
  </si>
  <si>
    <t>Demi Baguette : Baked : P/Pain: T/S</t>
  </si>
  <si>
    <t>50 x 125 g</t>
  </si>
  <si>
    <t>Sasco Mayonnaise : Vegan</t>
  </si>
  <si>
    <t>Sausages : Bratwurst : Germany</t>
  </si>
  <si>
    <t>Green Beans : Fine : Whole</t>
  </si>
  <si>
    <t>Rainbow Cake : 16 Portion</t>
  </si>
  <si>
    <t>Free Range : Eggs Shell : Medium</t>
  </si>
  <si>
    <t>5 x 12 doz</t>
  </si>
  <si>
    <t>Ciabatta : Bar Marked</t>
  </si>
  <si>
    <t>Chicken Strips : Steam Cooked : 10/12mm</t>
  </si>
  <si>
    <t>Lion Thousand Island Dressing</t>
  </si>
  <si>
    <t>Ice Cream : Vanilla : Soft Scoop</t>
  </si>
  <si>
    <t>Fish Pie Mix : MSC</t>
  </si>
  <si>
    <t>Pie Filling (Frozen)</t>
  </si>
  <si>
    <t>Lea &amp; Perrins Worcester Sauce</t>
  </si>
  <si>
    <t>Coffee Stirrers : 7 : Wooden</t>
  </si>
  <si>
    <t>Jude's Vanilla : Ice Cream</t>
  </si>
  <si>
    <t>Vegware Bagasse Clamshell : 9 x 6</t>
  </si>
  <si>
    <t>Green's Sliced Carrots</t>
  </si>
  <si>
    <t>Camembert Rustique</t>
  </si>
  <si>
    <t>Cake : Red Velvet : 14 Portion</t>
  </si>
  <si>
    <t>Kent Crisps Lamb &amp;amp; Rosemary</t>
  </si>
  <si>
    <t>Culine Green Beans : Extra Fine: 7mm</t>
  </si>
  <si>
    <t>Seeded Burger Buns : 4.5</t>
  </si>
  <si>
    <t>Streaky Bacon : Smoked</t>
  </si>
  <si>
    <t>Bacon (Frozen)</t>
  </si>
  <si>
    <t>Fish Batter Mix</t>
  </si>
  <si>
    <t>Gomo : Balsamic Vinegar : Of Modena</t>
  </si>
  <si>
    <t>120 x 40 g</t>
  </si>
  <si>
    <t>Petit Pain : White : Mini : Part Baked</t>
  </si>
  <si>
    <t>1 x 100 x 40g</t>
  </si>
  <si>
    <t>Tagliatelle : Nests</t>
  </si>
  <si>
    <t>Sweetened : Raspberry : Pastuerised : Puree</t>
  </si>
  <si>
    <t>Frozen Fruit Puree</t>
  </si>
  <si>
    <t>Schulstad Royal Danish Selection</t>
  </si>
  <si>
    <t>Lemon Pepper Chicken : Sliced</t>
  </si>
  <si>
    <t>Sidoli Cake : Chocolate &amp;amp; Orange : Sticky : 14 Portion</t>
  </si>
  <si>
    <t>Farmhouse : Mature Cheddar : Block</t>
  </si>
  <si>
    <t>Pizza Bases : Gluten Free</t>
  </si>
  <si>
    <t>Pizza Base</t>
  </si>
  <si>
    <t>English Mustard : Sachets</t>
  </si>
  <si>
    <t>HMCC : Caramel Shortcake</t>
  </si>
  <si>
    <t>Green's Mushrooms : Sliced</t>
  </si>
  <si>
    <t>Love Smoothies The Kale Kick</t>
  </si>
  <si>
    <t>White : Mild Cheddar : Slices</t>
  </si>
  <si>
    <t>Scheff Sweet Potato, Spinach &amp; Chickpea Curry</t>
  </si>
  <si>
    <t>Caterforce Essential : Prawns : Cold Water</t>
  </si>
  <si>
    <t>Preserved Seafood</t>
  </si>
  <si>
    <t>Cranberry : Dried</t>
  </si>
  <si>
    <t>Sussex Bakes Cake : Chocolate Cookies &amp;amp; Cream : 14 Portion</t>
  </si>
  <si>
    <t>Pain au Chocolat</t>
  </si>
  <si>
    <t>1 x 70 x 75 g</t>
  </si>
  <si>
    <t>Thickened Veal Stock</t>
  </si>
  <si>
    <t>Sidoli Angel Sparkle Cake : 14 Portion : Sophie C</t>
  </si>
  <si>
    <t>Chicken Tikka</t>
  </si>
  <si>
    <t>Quinoa Chips : Sour Cream &amp;amp; Chives</t>
  </si>
  <si>
    <t>Kent Crisps Crisps : Cheese &amp;amp; Onion</t>
  </si>
  <si>
    <t>Scheff Chilli con Carne : Gluten Free</t>
  </si>
  <si>
    <t>Beef - Multi Portion (Chilled)</t>
  </si>
  <si>
    <t>Almond Croissant : 651639</t>
  </si>
  <si>
    <t>Chef William Cous Cous</t>
  </si>
  <si>
    <t>Coca Cola Coca Cola Zero : Can</t>
  </si>
  <si>
    <t>Pollock Fillets : 140-170g : Skinless &amp;amp; Boneless : Alaskan : 10%</t>
  </si>
  <si>
    <t>20 x aw155 g</t>
  </si>
  <si>
    <t>S/Bake : Chocolate Chip : Muffin : Mini</t>
  </si>
  <si>
    <t>Greens Peas : Fancy</t>
  </si>
  <si>
    <t>Chicken : Breast : Smoked</t>
  </si>
  <si>
    <t>2 x 200 g</t>
  </si>
  <si>
    <t>The Real Olive Co. Nocellara Olives</t>
  </si>
  <si>
    <t>Cheese &amp;amp; Tomato Pizza : 5</t>
  </si>
  <si>
    <t>Grove : Lemon Cake : 14 Portion : Vegan</t>
  </si>
  <si>
    <t>King Frost Fishcakes : Cod : 57520</t>
  </si>
  <si>
    <t>60 x 50 g</t>
  </si>
  <si>
    <t>Chicken Nuggets : breaded</t>
  </si>
  <si>
    <t>Greens Baby Carrots : Cut</t>
  </si>
  <si>
    <t>Baked Potato : Longboats</t>
  </si>
  <si>
    <t>Fentimans Victorian Lemonade</t>
  </si>
  <si>
    <t>Middleton Pizza Base Mix</t>
  </si>
  <si>
    <t>Semi Dried Cherry Tomato : in oil</t>
  </si>
  <si>
    <t>Loaf : Malted : Lateral Sliced</t>
  </si>
  <si>
    <t>Ham Hock : Pulled : British</t>
  </si>
  <si>
    <t>Caramel Slice : 12 Portion : Cut</t>
  </si>
  <si>
    <t>Bridor Croissant : ready to bake : Beurre</t>
  </si>
  <si>
    <t>Bbq Pork : Ribs : Half Rack : 225-275g</t>
  </si>
  <si>
    <t>Other Cooked Meats ( Frozen )</t>
  </si>
  <si>
    <t>Cod : Goujons : MSC G/D Free</t>
  </si>
  <si>
    <t>Greens Spinach Leaves : IQF</t>
  </si>
  <si>
    <t>405 g</t>
  </si>
  <si>
    <t>HMC Pecan &amp; Walnut : Slice : 15 Portions : Gluten Free</t>
  </si>
  <si>
    <t>Cheese &amp;amp; Onion : Pasty</t>
  </si>
  <si>
    <t>Handmade : Boston Brownie : 12 Portion : cut</t>
  </si>
  <si>
    <t>Brie Wedges : Chunky</t>
  </si>
  <si>
    <t>Handmade Cake Co. Chocolate Brownie : 15 portions : GF &amp; Vegan</t>
  </si>
  <si>
    <t>Centaur Coconut Milk</t>
  </si>
  <si>
    <t>Sweet Chilli Meatballs : Vegan</t>
  </si>
  <si>
    <t>Chef William Jelly Crystals : Raspberry</t>
  </si>
  <si>
    <t>Chef William Jelly Crystals : Strawberry</t>
  </si>
  <si>
    <t>Fentimans Rose Lemonade</t>
  </si>
  <si>
    <t>Butternut Squash, Goats Cheese &amp;amp; Beetroot</t>
  </si>
  <si>
    <t>20 x 125 g</t>
  </si>
  <si>
    <t>Knorr Vegetable : Bouillon Paste</t>
  </si>
  <si>
    <t>Vegan Pasty</t>
  </si>
  <si>
    <t>Naan Bread : Garlic &amp;amp; Coriander : Oval</t>
  </si>
  <si>
    <t>36 x 58 g</t>
  </si>
  <si>
    <t>Green Beans : Sliced</t>
  </si>
  <si>
    <t>Dell'ami Green Pesto</t>
  </si>
  <si>
    <t>W/Country : Crab Cakes : 30g (1oz) : Breaded : Spicy : British</t>
  </si>
  <si>
    <t>Vanilla Bean Paste</t>
  </si>
  <si>
    <t>1 x 65 g</t>
  </si>
  <si>
    <t>Alpro Gluten Free : Oat Milk : Barista</t>
  </si>
  <si>
    <t>Greens Cauliflower &amp;amp; Broccoli Floret Mix</t>
  </si>
  <si>
    <t>Kikkoman Tamari Soy Sauce : Gluten Free</t>
  </si>
  <si>
    <t>Greens : Mixed Peppers : Sliced</t>
  </si>
  <si>
    <t>Coffee Cup : 12oz : Ripple : Kraft</t>
  </si>
  <si>
    <t>Gomo : Sundried Tomatoes : in oil</t>
  </si>
  <si>
    <t>Coca Cola Coke Zero</t>
  </si>
  <si>
    <t>Ragstone : Goats Cheese : Ashed</t>
  </si>
  <si>
    <t>Chef Selection Tuna Chunks : in brine</t>
  </si>
  <si>
    <t>Pizza Melt Mozzarella &amp;amp; Mild White Cheddar Mix : 80/20</t>
  </si>
  <si>
    <t>Callebaut Callets : Dark Chocolate : 811NV-T70</t>
  </si>
  <si>
    <t>Blue Dragon Hoi Sin Sauce : Concentrated Sauce</t>
  </si>
  <si>
    <t>Rowse Clear Blossom Honey</t>
  </si>
  <si>
    <t>1 x 3.17 kg</t>
  </si>
  <si>
    <t>Hmc : Black Cherry &amp;amp; Almond : Slice : 12 Portion</t>
  </si>
  <si>
    <t>Pizza Base : 12 : Sauced</t>
  </si>
  <si>
    <t>Eggs Boiled : Free Range</t>
  </si>
  <si>
    <t>Hmc : Maple &amp;amp; Pecan : Slice : 12 Portion : Cut</t>
  </si>
  <si>
    <t>Basa : 153-180g : Fillets : Skinned &amp;amp; Boned : 10% Glaze</t>
  </si>
  <si>
    <t>20 x aw166.5 g</t>
  </si>
  <si>
    <t>Sourdough Baguette : Part Baked</t>
  </si>
  <si>
    <t>40 x 140 g</t>
  </si>
  <si>
    <t>Mozzarella : Diced</t>
  </si>
  <si>
    <t>Gourmet Island Beef Burger : 100% : 6oz</t>
  </si>
  <si>
    <t>Polenta : Instant and Tradizional</t>
  </si>
  <si>
    <t>PEKA Mashed Potato : Freshline</t>
  </si>
  <si>
    <t>Red Bull Sugar Free : Red Bull : Cans</t>
  </si>
  <si>
    <t>Apricot, Orange &amp;amp; Almond : Traybake : 15 Portions : Vegan</t>
  </si>
  <si>
    <t>Greens Chargrilled Vegetables : Mixed</t>
  </si>
  <si>
    <t>Chicken Breast : Diced : Steam Cooked : 12mm</t>
  </si>
  <si>
    <t>Chocolate Fruit &amp;amp; Nut : Traybake : 12 Portion : HMC</t>
  </si>
  <si>
    <t>Falafel &amp; Spinach : Burger</t>
  </si>
  <si>
    <t>24 x 113 g</t>
  </si>
  <si>
    <t>Scheff Cranberry &amp;amp; Brie Wonton</t>
  </si>
  <si>
    <t>50 x 18 g</t>
  </si>
  <si>
    <t>Vegetable Nuggets</t>
  </si>
  <si>
    <t>HMCC : Salted Caramel &amp;amp; Nut : 12 Portion : Slice</t>
  </si>
  <si>
    <t>Squeaky Bean Meat Free Meatballs</t>
  </si>
  <si>
    <t>Raspberry &amp;amp; Coconut : Tray : 12ptn</t>
  </si>
  <si>
    <t>Love Smoothies Pash N Shoot</t>
  </si>
  <si>
    <t>Granola Slice : 12 portions</t>
  </si>
  <si>
    <t>Real Mayonnaise : Squeezy</t>
  </si>
  <si>
    <t>Kikkoman Ponzu Citrus Soy Sauce</t>
  </si>
  <si>
    <t>6 x 250 ml</t>
  </si>
  <si>
    <t>Fermes Des Peuplr Fruit Yoghurt</t>
  </si>
  <si>
    <t>Traditional : Puff Pastry</t>
  </si>
  <si>
    <t>4.25 kg</t>
  </si>
  <si>
    <t>Raw Pastry</t>
  </si>
  <si>
    <t>Knorr Gravy Granules</t>
  </si>
  <si>
    <t>Cheese Board : Kentish</t>
  </si>
  <si>
    <t>Emily Membrillo Quince Paste</t>
  </si>
  <si>
    <t>Cornetto Classico</t>
  </si>
  <si>
    <t>Cornetto : strawberry</t>
  </si>
  <si>
    <t>L/Land : Butter Portions : Size 7</t>
  </si>
  <si>
    <t>Duck : Confit : Traditional</t>
  </si>
  <si>
    <t>Kara Brioche Burger Bun : MK4</t>
  </si>
  <si>
    <t>4 x 12 x 1 each</t>
  </si>
  <si>
    <t>Traiteur : Chocolate Fondant</t>
  </si>
  <si>
    <t>20 x 90g</t>
  </si>
  <si>
    <t>Innocent Strawberry &amp;amp; Banana</t>
  </si>
  <si>
    <t>Caramel Heaven : 12 Portion</t>
  </si>
  <si>
    <t>Earl Grey Tea : Tag &amp;amp; Envelope</t>
  </si>
  <si>
    <t>6 x 20 x 1 each</t>
  </si>
  <si>
    <t>Duerrs Peanut Butter : Smooth</t>
  </si>
  <si>
    <t>Sweetened : Passion Fruit Puree : Pastuerised</t>
  </si>
  <si>
    <t>Rainbow Trout : Fillet : Smoked</t>
  </si>
  <si>
    <t>Delifrance Pain au Chocolat</t>
  </si>
  <si>
    <t>Jacket Potato : Standard</t>
  </si>
  <si>
    <t>Caperberries : in Brine</t>
  </si>
  <si>
    <t>Chef Selection Vinegar : Sachets</t>
  </si>
  <si>
    <t>Stuffed Vine Leaves</t>
  </si>
  <si>
    <t>Da Vinci Salt Caramel Syrup</t>
  </si>
  <si>
    <t>Burger Bun : Gluten Free</t>
  </si>
  <si>
    <t>Soy Sauce : Light : Premium</t>
  </si>
  <si>
    <t>Sauces</t>
  </si>
  <si>
    <t>La Perruche Sugar Cubes : Brown : Rough Cut</t>
  </si>
  <si>
    <t>La Perruche Sugar Cubes : White : Rough Cut</t>
  </si>
  <si>
    <t>Vegetable Fat Spread : Dawn Phase Block</t>
  </si>
  <si>
    <t>Yoghurt &amp;amp; Cranberry Tiffin Traybake : 15 portion</t>
  </si>
  <si>
    <t>Callebaut Mousse Mix : Dark Chocolate</t>
  </si>
  <si>
    <t>Duck Breast : 200 - 225g</t>
  </si>
  <si>
    <t>1 x 212.5 g</t>
  </si>
  <si>
    <t>Cheese Board : Sussex</t>
  </si>
  <si>
    <t>Opies Sliced</t>
  </si>
  <si>
    <t>Tamarind Sauce : Sweet</t>
  </si>
  <si>
    <t>Stuffing Balls : Sage &amp;amp; Onion</t>
  </si>
  <si>
    <t>Fiery 3 Bean</t>
  </si>
  <si>
    <t>Greens Broad Beans : Extra Fine : Extra Fine 14mm</t>
  </si>
  <si>
    <t>Breakfast Tea : Decaffeinated</t>
  </si>
  <si>
    <t>6 x 20 each</t>
  </si>
  <si>
    <t>Sweetened : Strawberry Puree : Pastuerised</t>
  </si>
  <si>
    <t>Casalinga Basil Pesto : Vegan</t>
  </si>
  <si>
    <t>24 x 125 each</t>
  </si>
  <si>
    <t>Pollock : 170-200g : Fillet</t>
  </si>
  <si>
    <t>15 x aw185 g</t>
  </si>
  <si>
    <t>Aulds Cheesecake : Lemon : 14 Portion : Gluten Free</t>
  </si>
  <si>
    <t>1 x 228 g</t>
  </si>
  <si>
    <t>Wall's Magnum Almond : Ice Cream Lollies</t>
  </si>
  <si>
    <t>Walls Magnum : Classic</t>
  </si>
  <si>
    <t>Walls Magnum : White</t>
  </si>
  <si>
    <t>Super/Cater Veg Sausages</t>
  </si>
  <si>
    <t>Perkier Peanut Quinoa Bar</t>
  </si>
  <si>
    <t>Sourdough Roll</t>
  </si>
  <si>
    <t>50 x 110 g</t>
  </si>
  <si>
    <t>Cypro : Halloumi</t>
  </si>
  <si>
    <t>Sencha Green Tea : Tea Bags : Tag &amp;amp; Envelope</t>
  </si>
  <si>
    <t>Lemongrass &amp;amp; Ginger : Tea Bags : &amp; Citrus Fruits</t>
  </si>
  <si>
    <t>Cheese Board : UK</t>
  </si>
  <si>
    <t>Basa fillets; s&amp;b/less 126-153g 10% Glz</t>
  </si>
  <si>
    <t>1 X 30 PORTION</t>
  </si>
  <si>
    <t>Macphie Nacho Cheese Sauce</t>
  </si>
  <si>
    <t>Unsalted Butter</t>
  </si>
  <si>
    <t>Ocean Pearl Crispy Duck Spring Roll</t>
  </si>
  <si>
    <t>20 x 25 g</t>
  </si>
  <si>
    <t>Sultana Scones : Gluten Free</t>
  </si>
  <si>
    <t>18 x 90 g</t>
  </si>
  <si>
    <t>Anna Chick Peas</t>
  </si>
  <si>
    <t>Alpro Coconut : For Professionals</t>
  </si>
  <si>
    <t>Greens Silverskin Onions : Baby</t>
  </si>
  <si>
    <t>Korker : Pork Sausages : Gluten Free</t>
  </si>
  <si>
    <t>454 g</t>
  </si>
  <si>
    <t>Belgian Chocolate : Cake : 14 Portion : Vegan</t>
  </si>
  <si>
    <t>Sweet Chilli Sauce : Squeezy</t>
  </si>
  <si>
    <t>LENOTRE : Mini Croissant</t>
  </si>
  <si>
    <t>195 x 30 g</t>
  </si>
  <si>
    <t>B/Mark : Muffin : Toffee Banana Ldt</t>
  </si>
  <si>
    <t>24 x 125 g</t>
  </si>
  <si>
    <t>Riverdene Sweetcorn</t>
  </si>
  <si>
    <t>1 x 2.12 kg</t>
  </si>
  <si>
    <t>Chorizo : Sliced</t>
  </si>
  <si>
    <t>Mozzarella Sticks : breaded</t>
  </si>
  <si>
    <t>Bridor Chocolate Twist</t>
  </si>
  <si>
    <t>Red Wine Vinegar : C/Selection</t>
  </si>
  <si>
    <t>Chicken Kiev : Garlic Butter</t>
  </si>
  <si>
    <t>12 x 140 g</t>
  </si>
  <si>
    <t>15 x 150 g</t>
  </si>
  <si>
    <t>Ardo : Mixed Peppers : Sliced</t>
  </si>
  <si>
    <t>Prep Release Spray</t>
  </si>
  <si>
    <t>1 x 600 ml</t>
  </si>
  <si>
    <t>CS : Mayonnaise : Sachets</t>
  </si>
  <si>
    <t>Sarsons Malt Vinegar : Glass Table Bottle</t>
  </si>
  <si>
    <t>YORVALE Yorvale : Pistachio : Dairy Ice Cream</t>
  </si>
  <si>
    <t>Fresh : Cream Double</t>
  </si>
  <si>
    <t>Yorvale : English Butter Toffee : Ice Cream</t>
  </si>
  <si>
    <t>Rice : Cooked</t>
  </si>
  <si>
    <t>Caramel Shortbread : 15 Portion</t>
  </si>
  <si>
    <t>Tray Bakes</t>
  </si>
  <si>
    <t>Egg White Liquid</t>
  </si>
  <si>
    <t>Slice : Lemon Drizzle : Traybake : 12 Portion : Hmc</t>
  </si>
  <si>
    <t>Back Bacon : Rindless : Smoked : A1</t>
  </si>
  <si>
    <t>Traycake : Crazy Carrot : 18 Portion : Vegan</t>
  </si>
  <si>
    <t>Chef Selection Brown Sauce : Sachets</t>
  </si>
  <si>
    <t>Dalston's Cherryade</t>
  </si>
  <si>
    <t>Chocolate Brownie : 12 Portion : Classic</t>
  </si>
  <si>
    <t>Finlays One Cup Tea Bags</t>
  </si>
  <si>
    <t>King Prawns : 21/30 : Raw : Whole</t>
  </si>
  <si>
    <t>Yorvale : Raspberry : Sorbet</t>
  </si>
  <si>
    <t>Callebaut Mousse Mix : Milk Chocolate</t>
  </si>
  <si>
    <t>Lime Pickle</t>
  </si>
  <si>
    <t>White Wine : Cooking : 5%</t>
  </si>
  <si>
    <t>Greens Chargrilled Peppers</t>
  </si>
  <si>
    <t>Love Smoothies Melon Refresher</t>
  </si>
  <si>
    <t>Vegetable Bouillon : Gluten Free</t>
  </si>
  <si>
    <t>Gomo Peppers : Chargrilled : in Oil</t>
  </si>
  <si>
    <t>MOC : Alabama Choc Fudge Cake : Pre-Portioned : 16 Portion</t>
  </si>
  <si>
    <t>Caterers Pride Pineapple Pieces : in syrup</t>
  </si>
  <si>
    <t>Chicken Bouillon : Gluten Free</t>
  </si>
  <si>
    <t>Yamas : Halloumi : Slices</t>
  </si>
  <si>
    <t>Rowse Honey : Squeezy</t>
  </si>
  <si>
    <t>680 g</t>
  </si>
  <si>
    <t>Lemon &amp; Poppy Seed : Muffin : B/Mark</t>
  </si>
  <si>
    <t>Veal Jus : (Concentrated Base)</t>
  </si>
  <si>
    <t>Yamas DOP : Greek Feta</t>
  </si>
  <si>
    <t>Savoury Tart Case : 11cm</t>
  </si>
  <si>
    <t>42 x 11  cm</t>
  </si>
  <si>
    <t>Chef William Chinese Five Spice</t>
  </si>
  <si>
    <t>56 x 80 g</t>
  </si>
  <si>
    <t>Centaur Centaur : Truffle Oil : White</t>
  </si>
  <si>
    <t>Onion Rings : beer battered</t>
  </si>
  <si>
    <t>Bottle Up Water - Red</t>
  </si>
  <si>
    <t>Perkier Raisin, Nut &amp;amp; Quinoa Bar : Cacao &amp; Orange Flavour</t>
  </si>
  <si>
    <t>Croissant : Butter : Large</t>
  </si>
  <si>
    <t>Bottle Up Water - Pink</t>
  </si>
  <si>
    <t>Ardo Corn Cobs : Halves</t>
  </si>
  <si>
    <t>Muffin : Raspberry &amp;amp; White Chocolate</t>
  </si>
  <si>
    <t>1 x 24 x 125g</t>
  </si>
  <si>
    <t>Bottle Up Water - Blue</t>
  </si>
  <si>
    <t>Callebaut Callets : White Chocolate</t>
  </si>
  <si>
    <t>Crunch : Granola : Cherry &amp; Blueberry</t>
  </si>
  <si>
    <t>Non Dairy : Coconut &amp;amp; Vanilla : Ice Cream</t>
  </si>
  <si>
    <t>Penne Pasta</t>
  </si>
  <si>
    <t>Chamomile : Tea Bags : Tag &amp;amp; Envelope</t>
  </si>
  <si>
    <t>Twix</t>
  </si>
  <si>
    <t>Milk Piri Piri Sauce</t>
  </si>
  <si>
    <t>Oats : Gluten Free</t>
  </si>
  <si>
    <t>Eat Natural Extra Protein Bar : Maple, Pecans &amp; Peanuts</t>
  </si>
  <si>
    <t>Pastrami : Shaved</t>
  </si>
  <si>
    <t>Other Cooked Meats (Chilled)</t>
  </si>
  <si>
    <t>Rocky Road : 15 ptn</t>
  </si>
  <si>
    <t>Pipers : Anglesey Sea Salt</t>
  </si>
  <si>
    <t>Kit Kat Kit Kat : 4 Finger : Dark Chocolate</t>
  </si>
  <si>
    <t>Chef William Poppy Seeds</t>
  </si>
  <si>
    <t>Firefly Peach &amp;amp; Green Tea</t>
  </si>
  <si>
    <t>Lee Kum Kee Oyster Sauce : Gluten Free</t>
  </si>
  <si>
    <t>2 x 2.31 kg</t>
  </si>
  <si>
    <t>Buchanan Raisins</t>
  </si>
  <si>
    <t>Chef William Garlic Powder</t>
  </si>
  <si>
    <t>Imaginative Cuisine Glaze : Beetroot</t>
  </si>
  <si>
    <t>1 x 250ml</t>
  </si>
  <si>
    <t>Aunt Caroline Easy Cook : Rice : Rice</t>
  </si>
  <si>
    <t>Farfalle : Bows</t>
  </si>
  <si>
    <t>Poppadoms</t>
  </si>
  <si>
    <t>5 x 200 g</t>
  </si>
  <si>
    <t>Imag Cui : Lemon Oil : Garnishing</t>
  </si>
  <si>
    <t>Green Beans : Whole : Fine 8-9mm</t>
  </si>
  <si>
    <t>Alpro Custard : Soya : Vanilla</t>
  </si>
  <si>
    <t>1 x 525 g</t>
  </si>
  <si>
    <t>Super : Flapjack : 12 Portion : Gluten Free, Vegan</t>
  </si>
  <si>
    <t>Whole : Preserved Lemons</t>
  </si>
  <si>
    <t>Onion Rings : Giant : Whole : Battered</t>
  </si>
  <si>
    <t>Fish Fingers : Cod</t>
  </si>
  <si>
    <t>Eat Natural High Fibre : Ginger &amp;amp; Dark Chocolate : Bar</t>
  </si>
  <si>
    <t>Eat Natural Simply Vegan</t>
  </si>
  <si>
    <t>Moving Mountains Hot Dog : Frankfurter Sausages</t>
  </si>
  <si>
    <t>AvoGrande Guacamole : Supreme Dip</t>
  </si>
  <si>
    <t>Doughnut : Fancy Mix : Mini</t>
  </si>
  <si>
    <t>112 x 20 g</t>
  </si>
  <si>
    <t>Gammon : Kent : Honey Baked</t>
  </si>
  <si>
    <t>Quorn Vegan Fillets</t>
  </si>
  <si>
    <t>P/West : Prawns : Chilli Mango</t>
  </si>
  <si>
    <t>Bresaola : Sliced</t>
  </si>
  <si>
    <t>Brownie : Salted Caramel : 30 portion : Vegan &amp; Gluten Free</t>
  </si>
  <si>
    <t>Village Press Apple Juice</t>
  </si>
  <si>
    <t>Bridor Mini : Croissant</t>
  </si>
  <si>
    <t>240 x 30g</t>
  </si>
  <si>
    <t>Gomo Lime Juice</t>
  </si>
  <si>
    <t>Daloon Beetroot : Falafel</t>
  </si>
  <si>
    <t>The Real Olive Co. Kalamata Olives : Pitted</t>
  </si>
  <si>
    <t>Red Wine : Cooking Wine : 5%</t>
  </si>
  <si>
    <t>Owlet : Apple &amp;amp; Raspberry Juice</t>
  </si>
  <si>
    <t>Owlet : Apple &amp;amp; Elderflower Juice</t>
  </si>
  <si>
    <t>Meatless Farm Meat Free Burger</t>
  </si>
  <si>
    <t>Bridor Butter Croissant</t>
  </si>
  <si>
    <t>The Real Olive Co. Antipasti Olives</t>
  </si>
  <si>
    <t>Chutney : Bramley Apple</t>
  </si>
  <si>
    <t>Schulstad Portugese : Custard Tart</t>
  </si>
  <si>
    <t>Red Onion : Marmalade : Stokes</t>
  </si>
  <si>
    <t>Marmalade</t>
  </si>
  <si>
    <t>Quorn® Pieces</t>
  </si>
  <si>
    <t>Shaws Salsa : Mexicana</t>
  </si>
  <si>
    <t xml:space="preserve"> : Avocado : Slices</t>
  </si>
  <si>
    <t>Feuille de Bricke</t>
  </si>
  <si>
    <t>1 x 170 g</t>
  </si>
  <si>
    <t>San Pellegrino Pomegranate</t>
  </si>
  <si>
    <t>PREEMA Vanilla Essence</t>
  </si>
  <si>
    <t>Essence</t>
  </si>
  <si>
    <t>Apple : Solid Pack</t>
  </si>
  <si>
    <t>Guacamole : Avo Grande</t>
  </si>
  <si>
    <t>Sri Lankan : Curry Paste</t>
  </si>
  <si>
    <t>Katerking : Pork Meatballs : British</t>
  </si>
  <si>
    <t>Chef William Cayenne Pepper</t>
  </si>
  <si>
    <t>Cawston Press Cloudy Apple Juice : Sparkling</t>
  </si>
  <si>
    <t>Cawston Press Rhubarb : Sparkling</t>
  </si>
  <si>
    <t>White : Cheese : Mild : White, Grated</t>
  </si>
  <si>
    <t>Italian : Hard Cheese : Shaved</t>
  </si>
  <si>
    <t>Chocolate Brownie : 15 portion</t>
  </si>
  <si>
    <t>Hazelnuts : Blanched &amp;amp; Roasted</t>
  </si>
  <si>
    <t>Gino Everyday Oil : Olive Oil Blend</t>
  </si>
  <si>
    <t>Ciabatta : Plain : Fully Baked</t>
  </si>
  <si>
    <t>20 x 220 g</t>
  </si>
  <si>
    <t>Squeaky Bean Lincolnshire Style : Sausages : (Vegan)</t>
  </si>
  <si>
    <t>Green's Woodland</t>
  </si>
  <si>
    <t>Aunt Caroline Easy Cook : Basmati Rice</t>
  </si>
  <si>
    <t>10 x 220 g</t>
  </si>
  <si>
    <t>Cammino d'Oro Mozzarella Ball</t>
  </si>
  <si>
    <t>Santa Maria Medium : Salsa : Squeezy</t>
  </si>
  <si>
    <t>C/Express : Ground Coffee : Sachets</t>
  </si>
  <si>
    <t>Vegan Burger : Plant Based</t>
  </si>
  <si>
    <t>Lemon &amp; Herb Piri Piri Sauce</t>
  </si>
  <si>
    <t>Thai Fish Cakes</t>
  </si>
  <si>
    <t>1 x 30 each</t>
  </si>
  <si>
    <t>PIDY Quiche Feuilletee : 8.5cm</t>
  </si>
  <si>
    <t>Finlays Tea : Tagged &amp;amp; Enveloped</t>
  </si>
  <si>
    <t>Korker : Cocktail Sausages : Pork : (60)</t>
  </si>
  <si>
    <t>Alpro Unsweetened : Soya Milk</t>
  </si>
  <si>
    <t>Kara Muffin : Lemon &amp;amp; White Chocolate : Tulip : Injected Filling</t>
  </si>
  <si>
    <t>6 x 4 each</t>
  </si>
  <si>
    <t>Kara Bap : Floured : 4</t>
  </si>
  <si>
    <t>Heinz Tartare Sauce</t>
  </si>
  <si>
    <t>1 x 2.15 ltr</t>
  </si>
  <si>
    <t>Nut Roast : Slice - Individual : Vegan</t>
  </si>
  <si>
    <t>24 x 140 g</t>
  </si>
  <si>
    <t>Salt &amp; Pepper : Squid</t>
  </si>
  <si>
    <t>Pure Peppermint Tea : Tea Bags : Envelope &amp;amp; Tagged</t>
  </si>
  <si>
    <t>Fox's Fox's : Paprika : Sweet : Peppers</t>
  </si>
  <si>
    <t>Edamame : Soya Beans</t>
  </si>
  <si>
    <t>McCain Chips : Signature Gastro</t>
  </si>
  <si>
    <t>Panko C/William : Breadcrumbs : Panko</t>
  </si>
  <si>
    <t>Tuna Mayo &amp;amp; Sweetcorn</t>
  </si>
  <si>
    <t>TATE &amp; LYLE WHITE SUGAR SACHETS   1X1000</t>
  </si>
  <si>
    <t>Friki Hot 'n' Kickin Chicken Wings</t>
  </si>
  <si>
    <t>Buchanan Dates : Pitted</t>
  </si>
  <si>
    <t>Saffron : Filaments</t>
  </si>
  <si>
    <t>1 x 1g</t>
  </si>
  <si>
    <t>Soup : Cream of Chicken</t>
  </si>
  <si>
    <t>Soup Flavour</t>
  </si>
  <si>
    <t>Lenotre : Macarons : Assorted</t>
  </si>
  <si>
    <t>Kara Muffin : Blueberry : Tulip</t>
  </si>
  <si>
    <t>Ocean Pearl King Prawns : 21/25 : Peeled</t>
  </si>
  <si>
    <t>Del Monte Real Lemonade : Ice Lolly</t>
  </si>
  <si>
    <t>Centaur Quinoa : Black</t>
  </si>
  <si>
    <t>Pepper : Sachet</t>
  </si>
  <si>
    <t>Anna : Butter Beans</t>
  </si>
  <si>
    <t>1 x 4.5kg</t>
  </si>
  <si>
    <t>Serrano Ham : Sliced</t>
  </si>
  <si>
    <t>English Breakfast Tea</t>
  </si>
  <si>
    <t>Leek &amp;amp; Potato</t>
  </si>
  <si>
    <t>4 kg</t>
  </si>
  <si>
    <t>Korker : Sausage Roll : 6</t>
  </si>
  <si>
    <t>Single Source : Salt : Sachets</t>
  </si>
  <si>
    <t>1 x 1.2kg</t>
  </si>
  <si>
    <t>Gomo Gnocchi</t>
  </si>
  <si>
    <t>Vegware Bagasse Box : Clamshell : 7x5</t>
  </si>
  <si>
    <t>Real Olive Company : Garlic &amp;amp; Basil Olives</t>
  </si>
  <si>
    <t>Traiteur : Macaroons : Rive Droite</t>
  </si>
  <si>
    <t>Belgian Chocolate Brownie : 15 ptn : Exq/Lhmc</t>
  </si>
  <si>
    <t>Chorizo : Mini : Spicy</t>
  </si>
  <si>
    <t>300 g</t>
  </si>
  <si>
    <t>Gomo Couscous</t>
  </si>
  <si>
    <t>Canderel Sweetener : Red</t>
  </si>
  <si>
    <t>Sidoli Sticky Toffee Pudding : Gluten Free</t>
  </si>
  <si>
    <t>Banana &amp;amp; Currant Bread Slice : 12 Portion : Vegan</t>
  </si>
  <si>
    <t>Damhus : Bockwurst : Jumbo</t>
  </si>
  <si>
    <t>Aunt Caroline Rice : Easy Cook</t>
  </si>
  <si>
    <t>Chef Selection Pomace Oil : Blended</t>
  </si>
  <si>
    <t>Violife Original Style Cheese : Sliced</t>
  </si>
  <si>
    <t>LHMC Granola Bar : 15 Portion</t>
  </si>
  <si>
    <t>Cod Fillet : 200 - 230g : Skin On &amp;amp; Boneless</t>
  </si>
  <si>
    <t>Eat Natural Protein : Bar</t>
  </si>
  <si>
    <t>12 x 45  g</t>
  </si>
  <si>
    <t>Anna : Chickpeas : In Brine</t>
  </si>
  <si>
    <t>Anna : Cannellini Beans</t>
  </si>
  <si>
    <t>Kara Muffins : Chocolate : Tulip : Injected</t>
  </si>
  <si>
    <t>Vita Coco Coconut Water</t>
  </si>
  <si>
    <t>Quinoa Veg Stir Fry</t>
  </si>
  <si>
    <t>Stir Fry Mixes (Frozen)</t>
  </si>
  <si>
    <t>Cafe Bronte : Traditional Assorted : Biscuit : Mini Pack 5x20</t>
  </si>
  <si>
    <t>Silver Spoon Demerara Sugar : Sticks</t>
  </si>
  <si>
    <t>Green Gyoza : 5 Vegetable</t>
  </si>
  <si>
    <t>Riso Vignola : Sushi Rice</t>
  </si>
  <si>
    <t>Eskimo Crushed Ice</t>
  </si>
  <si>
    <t>Chicken Tikka : Cooked : Split Sticks</t>
  </si>
  <si>
    <t>Modena Balsamic Glaze</t>
  </si>
  <si>
    <t>Liquid : Egg Yolk</t>
  </si>
  <si>
    <t>TATE &amp; LYLE CASTER SUGAR           1X2KG</t>
  </si>
  <si>
    <t>Potato Puffs : Mini Hash Brown Puffs</t>
  </si>
  <si>
    <t>Haddock Goujon : Lemon &amp;amp; Pepper Breadcrumbs</t>
  </si>
  <si>
    <t>Charisma : Spring Rolls : Vegetable</t>
  </si>
  <si>
    <t>90 x 20g</t>
  </si>
  <si>
    <t>Haddock : 170-200g : Fillet : Boneless : 5-6 : MSC</t>
  </si>
  <si>
    <t>Eskimo Ice Cubes</t>
  </si>
  <si>
    <t>Crespo Capers : in Brine</t>
  </si>
  <si>
    <t>2.38 kg</t>
  </si>
  <si>
    <t>Capers / Caperberries</t>
  </si>
  <si>
    <t>Peach, Apricot, Apple &amp;amp; Ale Chutney</t>
  </si>
  <si>
    <t xml:space="preserve">1 x 1.2 kg </t>
  </si>
  <si>
    <t>Chicken &amp;amp; Duck : Terrine</t>
  </si>
  <si>
    <t>Bronte Mini Pack : Twin Pack</t>
  </si>
  <si>
    <t>Scheff : Deep Dish Lasagne</t>
  </si>
  <si>
    <t>2 x 1.6 kg</t>
  </si>
  <si>
    <t>Pasta Meals - Individual (Frozen)</t>
  </si>
  <si>
    <t>Silver Spoon Sugar Sticks : White</t>
  </si>
  <si>
    <t>Teriyaki Sauce</t>
  </si>
  <si>
    <t>Kerrymayde : Goats Cheese : Tart</t>
  </si>
  <si>
    <t>12 x 300 g</t>
  </si>
  <si>
    <t>Roast Vegetable Tart</t>
  </si>
  <si>
    <t>Whitby Creel Prawns : Hot &amp;amp; Spicy</t>
  </si>
  <si>
    <t>Red Onion Marmalade : W/Spoons</t>
  </si>
  <si>
    <t>Stilton &amp;amp; Broccoli Quiche : Pick-Up : 24 portion</t>
  </si>
  <si>
    <t>Panko Panko Breadcrumbs</t>
  </si>
  <si>
    <t>B/K 8G SWEDISH STYLE MEATBALLS : Meatballs</t>
  </si>
  <si>
    <t>Riverdene Red Peppers : Roasted : Whole</t>
  </si>
  <si>
    <t>Bridor Pain au Chocolat : ready to bake</t>
  </si>
  <si>
    <t>70 x 75 g</t>
  </si>
  <si>
    <t>Tuna Chunks : in brine : MSC</t>
  </si>
  <si>
    <t>Smoked Salmon : D Cut - Sliced</t>
  </si>
  <si>
    <t>Extra Heavy Duty Black Refuse Sacks</t>
  </si>
  <si>
    <t>Other Non Food</t>
  </si>
  <si>
    <t>Cod fillet : Breaded : 140-170g</t>
  </si>
  <si>
    <t>24 x aw155 g</t>
  </si>
  <si>
    <t>Chicken Breast Chunks : battered</t>
  </si>
  <si>
    <t>Mini Naan Bread : Teardrop</t>
  </si>
  <si>
    <t>24 x 75g</t>
  </si>
  <si>
    <t>Fajita Seasoning : Mexican</t>
  </si>
  <si>
    <t>1 x 504 g</t>
  </si>
  <si>
    <t>Squid : Strips : Dusted</t>
  </si>
  <si>
    <t>Violife Mature : Grated : Vegan</t>
  </si>
  <si>
    <t>McCain Medium Cut Chips : Surecrisp</t>
  </si>
  <si>
    <t>Chef William Whole : Black Pepper</t>
  </si>
  <si>
    <t>Meringue Nests</t>
  </si>
  <si>
    <t>72 x 12 g</t>
  </si>
  <si>
    <t>Beef burger : Gourmet</t>
  </si>
  <si>
    <t>Flora Cream : Plant</t>
  </si>
  <si>
    <t>Trait Tradition : Petit Fours</t>
  </si>
  <si>
    <t>Mai Thai : Jasmine Rice</t>
  </si>
  <si>
    <t>King Prawns : Japanese Style : Torpedo</t>
  </si>
  <si>
    <t>Chef William Chilli Powder</t>
  </si>
  <si>
    <t>Scheff Macaroni Cheese</t>
  </si>
  <si>
    <t>Cod fillet : Breaded : 113 - 142g</t>
  </si>
  <si>
    <t>24 x aw128 g</t>
  </si>
  <si>
    <t>Triple Chocolate Cookie : Giant</t>
  </si>
  <si>
    <t>Butter Brioche Loaf</t>
  </si>
  <si>
    <t>9 x 270 g</t>
  </si>
  <si>
    <t>Forno Bonomi Amaretti Biscuits</t>
  </si>
  <si>
    <t>9 x 500 g</t>
  </si>
  <si>
    <t>Speciality Biscuits</t>
  </si>
  <si>
    <t>Imaginative Cuisine Balsamic Vinegar : Freshburst Pearls</t>
  </si>
  <si>
    <t>100 g</t>
  </si>
  <si>
    <t>Food Container : Noodle/Rice : Small : 16oz</t>
  </si>
  <si>
    <t>Gyoza : Chicken &amp; Vegetable</t>
  </si>
  <si>
    <t>Corn on the Cob</t>
  </si>
  <si>
    <t>BREADED BRIE TRIANGLE 25G          1X1KG</t>
  </si>
  <si>
    <t>Tilda Pure Basmati Rice</t>
  </si>
  <si>
    <t>8 x 300 g</t>
  </si>
  <si>
    <t>Clear Lid : 4oz</t>
  </si>
  <si>
    <t>2500 x 1 each</t>
  </si>
  <si>
    <t>Orange Juice : Pure : Carton</t>
  </si>
  <si>
    <t>60 x 200 ml</t>
  </si>
  <si>
    <t>KTC Crispy Fried Onions</t>
  </si>
  <si>
    <t>Haddock : Fishcake : Smoked: Luxury</t>
  </si>
  <si>
    <t>Nut Roast : Luxury</t>
  </si>
  <si>
    <t>24 x 200 g</t>
  </si>
  <si>
    <t>Tilda Easy Cook : Long Grain Rice</t>
  </si>
  <si>
    <t>80 x 35 g</t>
  </si>
  <si>
    <t>Petit Fours : 8 Flavours</t>
  </si>
  <si>
    <t>Gourmet Island 100% Aberdeen Angus : Burger</t>
  </si>
  <si>
    <t>Mars</t>
  </si>
  <si>
    <t>Emmental : Slices</t>
  </si>
  <si>
    <t>Scheff Chilli Con Carne</t>
  </si>
  <si>
    <t>12 x 350 g</t>
  </si>
  <si>
    <t>Brioche Sliders : Mini</t>
  </si>
  <si>
    <t>Carrot &amp;amp; Coriander</t>
  </si>
  <si>
    <t>Coleslaw : Premium</t>
  </si>
  <si>
    <t>Lion Caesar Dressing</t>
  </si>
  <si>
    <t>King Prawns : Cooked &amp; Peeled : 90/100</t>
  </si>
  <si>
    <t>Opies Pickled Onions</t>
  </si>
  <si>
    <t>2.26 kg</t>
  </si>
  <si>
    <t>Giant : Chocolate Fudge Cookie</t>
  </si>
  <si>
    <t>HMC : Chocolate Cake : 14 Portion</t>
  </si>
  <si>
    <t>Buchanan Hazelnuts : (Baking)</t>
  </si>
  <si>
    <t>Cashew Nuts</t>
  </si>
  <si>
    <t>Plain Flour : '00' : Soft Wheat</t>
  </si>
  <si>
    <t>Bridor Breakfast Mix : ready to bake</t>
  </si>
  <si>
    <t>135 x 32 g</t>
  </si>
  <si>
    <t>Halloumi Fries : Breaded</t>
  </si>
  <si>
    <t>Wrights Dairy Cream Eclairs : Chocolate</t>
  </si>
  <si>
    <t>Silver Spoon Caster Sugar</t>
  </si>
  <si>
    <t>Gloves : Rubber : Blue : Catering : Medium</t>
  </si>
  <si>
    <t>Bridor Pave Rustique</t>
  </si>
  <si>
    <t>9 x 450 g</t>
  </si>
  <si>
    <t>Shaws Hamburger Relish</t>
  </si>
  <si>
    <t>Cadbury Hot Chocolate</t>
  </si>
  <si>
    <t>M/Foods : Cornish Pasty : Traditional</t>
  </si>
  <si>
    <t>30 x 248 g</t>
  </si>
  <si>
    <t>Tabasco Sauce : Red</t>
  </si>
  <si>
    <t>12 x 57 ml</t>
  </si>
  <si>
    <t>Centaur Vanilla Pods</t>
  </si>
  <si>
    <t>Buchanan Walnuts : Halves</t>
  </si>
  <si>
    <t>Laila Jasmine Rice</t>
  </si>
  <si>
    <t>Magnum Magnum Classic : Vegan</t>
  </si>
  <si>
    <t>Buchanan Walnuts : Pieces</t>
  </si>
  <si>
    <t>Banoffee : Gateaux : 18 Portion</t>
  </si>
  <si>
    <t>1 x 350ml</t>
  </si>
  <si>
    <t>C/S : Seeded Burger Buns : 5</t>
  </si>
  <si>
    <t>Opies Pickled Walnuts</t>
  </si>
  <si>
    <t>1 x 390 g</t>
  </si>
  <si>
    <t>Roll Selection : Mediterranean : Mini</t>
  </si>
  <si>
    <t>36 x 45 g</t>
  </si>
  <si>
    <t>Sicoly William : Pear Puree</t>
  </si>
  <si>
    <t>Smokey Harissa Tapenade</t>
  </si>
  <si>
    <t>Macphie Demi Glace Sauce</t>
  </si>
  <si>
    <t>M.O.C : White Chocolate &amp;amp; Raspberry : Cheesecake : 12 Portion</t>
  </si>
  <si>
    <t>Gomo Pesto Rosso</t>
  </si>
  <si>
    <t>Fig, Apple &amp;amp; Bishop's Finger Ale chutney</t>
  </si>
  <si>
    <t>Buchanan Desiccated Coconut</t>
  </si>
  <si>
    <t>Chef William Bay Leaves</t>
  </si>
  <si>
    <t>Sidoli Cheesecake : New York Style : Gluten Free : Baked</t>
  </si>
  <si>
    <t>Pork &amp; Chorizo : Sausage Rolls : Mini : Premium</t>
  </si>
  <si>
    <t>Pork &amp; Chorizo : Sausage Rolls : Mini : Premium - Pork &amp; Stilton</t>
  </si>
  <si>
    <t>Fox's Thai Green Curry Mix</t>
  </si>
  <si>
    <t>Sicoly Puree Raspberry</t>
  </si>
  <si>
    <t>Centaur Baby Pears : Whole</t>
  </si>
  <si>
    <t>1 x 425 ml</t>
  </si>
  <si>
    <t>Medium Duty Clear Refuse Sacks</t>
  </si>
  <si>
    <t>1 X 200 EACH</t>
  </si>
  <si>
    <t>Redemption Soup : Chicken : Red Thai</t>
  </si>
  <si>
    <t>Cooking Wine : 16% Port</t>
  </si>
  <si>
    <t>Wholemeal Pitta Breads</t>
  </si>
  <si>
    <t>Fox's : Piri Piri : Seasoning</t>
  </si>
  <si>
    <t>Bloomer Bread : White : 14+2</t>
  </si>
  <si>
    <t>8 x 800 g</t>
  </si>
  <si>
    <t>Chef William Coriander : Powder</t>
  </si>
  <si>
    <t>Crespo Green Olives : Pitted</t>
  </si>
  <si>
    <t>Laila Creamed Coconut</t>
  </si>
  <si>
    <t>Chorizo : Diced</t>
  </si>
  <si>
    <t>Tin Loaf : Multi Grain : Mini</t>
  </si>
  <si>
    <t>48 x 55g</t>
  </si>
  <si>
    <t>Paste : Tubes</t>
  </si>
  <si>
    <t>6 x 75 g</t>
  </si>
  <si>
    <t>Garlic Puree</t>
  </si>
  <si>
    <t>Menu Serve : Savoury Eggs : Mini</t>
  </si>
  <si>
    <t>4 x 20 each</t>
  </si>
  <si>
    <t>Panggang Paste</t>
  </si>
  <si>
    <t>Doves Farm Self Raising Flour : Gluten Free</t>
  </si>
  <si>
    <t>Buchanan Banana : Chips</t>
  </si>
  <si>
    <t>Kent Crisps Crisps : Oyster &amp;amp; Vinegar</t>
  </si>
  <si>
    <t>Fox's Course Ground Black Pepper</t>
  </si>
  <si>
    <t>Fox's : Fennel Seeds</t>
  </si>
  <si>
    <t>Imperial Almonds : Blanched, Whole</t>
  </si>
  <si>
    <t>Pepperoni : Sliced</t>
  </si>
  <si>
    <t>Italian Cooked Meats ( Frozen )</t>
  </si>
  <si>
    <t>Salted Caramel : Topping Sauce</t>
  </si>
  <si>
    <t>Maldon Sea Salt : Flaked</t>
  </si>
  <si>
    <t>Duck : Fat</t>
  </si>
  <si>
    <t>1 x 1.2 ltr</t>
  </si>
  <si>
    <t>Spelt Grain</t>
  </si>
  <si>
    <t>Stokes : Tomato Chutney</t>
  </si>
  <si>
    <t>Fruity Oat Giant Cookie</t>
  </si>
  <si>
    <t>McCain Hash Browns : Original Choice</t>
  </si>
  <si>
    <t>Sun Valley Dry Roasted Peanuts</t>
  </si>
  <si>
    <t>Sun Valley Salted Peanuts</t>
  </si>
  <si>
    <t>Galaxy Instant Chocolate Hot Drink</t>
  </si>
  <si>
    <t>Imag Cui : Balsamico Fig Flavour</t>
  </si>
  <si>
    <t>Fox's Thai Red Curry Mix</t>
  </si>
  <si>
    <t>Buchanan Mixed Fruit</t>
  </si>
  <si>
    <t>Beef : Sliced</t>
  </si>
  <si>
    <t>Wenner Lattice : Apple Pie : (Horizon) PP</t>
  </si>
  <si>
    <t>W/Spoon : Apricot &amp;amp; Ginger Chutney</t>
  </si>
  <si>
    <t>Pasta Italienne Salad</t>
  </si>
  <si>
    <t>Virgin Sesame Oil</t>
  </si>
  <si>
    <t>Fox's Mild Curry Powder</t>
  </si>
  <si>
    <t>BUCHANANS : Roasted &amp;amp; salted Peanuts</t>
  </si>
  <si>
    <t>1 x 480 g</t>
  </si>
  <si>
    <t>Sherry Vinegar : Jerez Reserve</t>
  </si>
  <si>
    <t>1 x 750ml</t>
  </si>
  <si>
    <t>Mustard Seeds : Brown</t>
  </si>
  <si>
    <t>Plum Tomatoes : peeled</t>
  </si>
  <si>
    <t>Centaur Mirin</t>
  </si>
  <si>
    <t>BBQ Sauce : Squeezy</t>
  </si>
  <si>
    <t>Riverdene Green Jalapenos : sliced</t>
  </si>
  <si>
    <t>Allergen Label : Roll</t>
  </si>
  <si>
    <t>1 x 150g</t>
  </si>
  <si>
    <t>Fox's Coriander Seeds : Corisek</t>
  </si>
  <si>
    <t>Cardamom : Seed</t>
  </si>
  <si>
    <t>Day of the Week : Green : Friday</t>
  </si>
  <si>
    <t>Avocado Halves</t>
  </si>
  <si>
    <t>Pink Peppercorns : in brine</t>
  </si>
  <si>
    <t>1 x 105 g</t>
  </si>
  <si>
    <t>Muscovado : Light Brown</t>
  </si>
  <si>
    <t>Doves Plain Flour : Gluten Free</t>
  </si>
  <si>
    <t>Du Cap Bon : Harissa Paste</t>
  </si>
  <si>
    <t>1 x 380 g</t>
  </si>
  <si>
    <t>Caster Sugar : Golden : Billingtons</t>
  </si>
  <si>
    <t>Day of the Week : Blue : Monday</t>
  </si>
  <si>
    <t>Day of the Week : Brown : Thursday</t>
  </si>
  <si>
    <t>Day of the Week : Yellow : Tuesday</t>
  </si>
  <si>
    <t>Day of the Week : Red : Wednesday</t>
  </si>
  <si>
    <t>Sea Salt : Coarse : Italian</t>
  </si>
  <si>
    <t>Silver Spoon Demerara Sugar</t>
  </si>
  <si>
    <t>Tate &amp; Lyle Caster Sugar</t>
  </si>
  <si>
    <t>25 kg</t>
  </si>
  <si>
    <t>Anna/Cat Pride : Red Kidney Beans</t>
  </si>
  <si>
    <t>Sysco Classic Fries 12X12MM-7/16TH</t>
  </si>
  <si>
    <t>Cheese Board : 3 Varieties : Vegan</t>
  </si>
  <si>
    <t>Duck : Roast : Meat Pieces</t>
  </si>
  <si>
    <t>Chilli Beef in Batter</t>
  </si>
  <si>
    <t>Crispy Chicken Cantonese Style</t>
  </si>
  <si>
    <t>Chinese Sticky Ribs</t>
  </si>
  <si>
    <t>Beef Pieces : Stir Fry : Oriental Cooked</t>
  </si>
  <si>
    <t>Cantonese Satay Sauce : Kin's Kitchen</t>
  </si>
  <si>
    <t>2 x 2.2 ltr</t>
  </si>
  <si>
    <t>Cantonese : Sweet &amp;amp; Sour Sauce : Kin's Kitchen</t>
  </si>
  <si>
    <t>Szechuan Char Siu : Pork</t>
  </si>
  <si>
    <t>Szechuan Sauce : Kin's Kitchen</t>
  </si>
  <si>
    <t>Chicken : Battered : Jumbo</t>
  </si>
  <si>
    <t>Miso Soup Base (Concentrate)</t>
  </si>
  <si>
    <t>Soup Flavour (Frozen)</t>
  </si>
  <si>
    <t>Vietnamese Pho Soup Base</t>
  </si>
  <si>
    <t>Own Brand : Beef : Marinated Stir Fry (Cooked)</t>
  </si>
  <si>
    <t>Pork Pieces : Crispy Cantonese</t>
  </si>
  <si>
    <t>Wonton Broth : Seasoning Mix</t>
  </si>
  <si>
    <t>Dehydrated Soup</t>
  </si>
  <si>
    <t>Korean Spicy Soup Base : (Vegetarian)</t>
  </si>
  <si>
    <t>Chilli in Black Bean Sauce : Kin's Kitchen</t>
  </si>
  <si>
    <t>Kin's Kitchen : Cantonese Satay Sauce</t>
  </si>
  <si>
    <t>Hoi Sin Sauce : Kin's Kitchen</t>
  </si>
  <si>
    <t>Kin's Kitchen Spicy Sichuan Sauce</t>
  </si>
  <si>
    <t>Vegetarian Wonton Broth : Seasoning Mix</t>
  </si>
  <si>
    <t>Kin's Kitchen : Szechuan Sauce</t>
  </si>
  <si>
    <t>Sandwich White : Roast Chicken, Stuffing &amp;amp; Gravy</t>
  </si>
  <si>
    <t>OwnSandwich : Roast Chicken Salad</t>
  </si>
  <si>
    <t>1 x 187 g</t>
  </si>
  <si>
    <t>Stone Baked Roll : Bacon</t>
  </si>
  <si>
    <t>1 x 129 g</t>
  </si>
  <si>
    <t>Vegetarian Sausage Stone Baked Roll</t>
  </si>
  <si>
    <t>Tomato &amp;amp; Basil : Vegetarian</t>
  </si>
  <si>
    <t>4 x 252 g</t>
  </si>
  <si>
    <t>Simply Lunch Sandwich : Vegan Club</t>
  </si>
  <si>
    <t>1 x 196 g</t>
  </si>
  <si>
    <t>Egg &amp; Cress Roll (Gluten Free)</t>
  </si>
  <si>
    <t>1 x 147 g</t>
  </si>
  <si>
    <t>Cheese &amp; Onion Topped Toastie&amp;#160;</t>
  </si>
  <si>
    <t>1 x 195 g</t>
  </si>
  <si>
    <t>Sandwich - Malted : Chunky Egg &amp;amp; Bacon</t>
  </si>
  <si>
    <t>Sourdough Ciabatta : Mozzarella and Tomato</t>
  </si>
  <si>
    <t>Better Noodles : Chicken Teriyaki</t>
  </si>
  <si>
    <t>1 x 240 g</t>
  </si>
  <si>
    <t>Better Naked Burrito Bowl</t>
  </si>
  <si>
    <t>1 x 247 g</t>
  </si>
  <si>
    <t>Sandwich - Malted : Ham &amp;amp; Cheddar</t>
  </si>
  <si>
    <t>Sandwich - Malted : Prawn Mayo</t>
  </si>
  <si>
    <t>Sandwich - GF bread : Chicken Salad</t>
  </si>
  <si>
    <t>Hot Eats : Ham &amp;amp; Cheese : Croissant : NM</t>
  </si>
  <si>
    <t>Ham &amp; Cheese Topped Toastie</t>
  </si>
  <si>
    <t>Sandwich : Tuna sweetcorn</t>
  </si>
  <si>
    <t>1 x 207 g</t>
  </si>
  <si>
    <t>Sandwich White : Chicken &amp;amp; Bacon</t>
  </si>
  <si>
    <t>Sourdough Ciabatta : Italian Antipasti : Plant Powered : Vegan</t>
  </si>
  <si>
    <t>Sandwich White : Smoked Ham</t>
  </si>
  <si>
    <t>Sandwich White : Cheddar</t>
  </si>
  <si>
    <t>Sandwich - Malted : Smoked Salmon &amp;amp; Cream Cheese</t>
  </si>
  <si>
    <t>Sandwich White : Cheese &amp;amp; Onion</t>
  </si>
  <si>
    <t>Better Wrap : Super Green Burger</t>
  </si>
  <si>
    <t>Coronation Chicken Sub Roll</t>
  </si>
  <si>
    <t>1 x 188 g</t>
  </si>
  <si>
    <t>Simply Lunch Wrap : Chicken Caesar : Vegetarian</t>
  </si>
  <si>
    <t>Simply Lunch Wrap : Chicken Salsa : Vegetarian</t>
  </si>
  <si>
    <t>1 x 202 g</t>
  </si>
  <si>
    <t>Simply Lunch Tortilla - White : Falafel &amp; Yoghurt</t>
  </si>
  <si>
    <t>1 x 226 g</t>
  </si>
  <si>
    <t>Stone Baked Roll : Sausage</t>
  </si>
  <si>
    <t>1 x 144 g</t>
  </si>
  <si>
    <t>Sandwich : Spiced Three Green Medley : Plant Powered</t>
  </si>
  <si>
    <t>Sandwich : Very Cheesy Ploughman's : Plant Powered : Vegan</t>
  </si>
  <si>
    <t>Toastie : Ham &amp;amp; Cheese</t>
  </si>
  <si>
    <t>Better Wrap : Feta Rainbow</t>
  </si>
  <si>
    <t>1 x 227 g</t>
  </si>
  <si>
    <t>Sandwich : Chicken &amp;amp; Bacon Club</t>
  </si>
  <si>
    <t>Sandwich : Tangy Chipotle Houmous : Plant Powered : Vegan</t>
  </si>
  <si>
    <t>Better Wrap : Chicken Tikka : Top Tier</t>
  </si>
  <si>
    <t>1 x 237 g</t>
  </si>
  <si>
    <t>Sandwich : Cheddar Ploughmans</t>
  </si>
  <si>
    <t>1 x 199 g</t>
  </si>
  <si>
    <t>1 x 184 g</t>
  </si>
  <si>
    <t>Sandwich : Sweet &amp;amp; Spicy Chickpea &amp;amp; Mango : Plant Powered</t>
  </si>
  <si>
    <t>Simply Lunch Sandwich : Chicken &amp;amp; Stuffing : Vegan</t>
  </si>
  <si>
    <t>Better Wrap : Kashmiri Chicken</t>
  </si>
  <si>
    <t>1 x 235 g</t>
  </si>
  <si>
    <t>Simply Lunch Sandwich : Ham &amp;amp; Salad : Vegan</t>
  </si>
  <si>
    <t>Sandwich - Oatmeal : Egg Mayo</t>
  </si>
  <si>
    <t>Panini : Cheddar &amp;amp; Ham</t>
  </si>
  <si>
    <t>Toastie : Very Cheesy Cheese &amp;amp; Mushroom : Plant Powered : Vegan</t>
  </si>
  <si>
    <t>1 x 215 g</t>
  </si>
  <si>
    <t>Panini : BBQ Chicken</t>
  </si>
  <si>
    <t>Tuna &amp; Red Onion Pasta x 4</t>
  </si>
  <si>
    <t>Hot Wrap : All Day Breakfast</t>
  </si>
  <si>
    <t>1 x 209 g</t>
  </si>
  <si>
    <t>Chicken Pasta Salad : Honey &amp;amp; Mustard</t>
  </si>
  <si>
    <t>4 x 255 g</t>
  </si>
  <si>
    <t>Panini : Margarita</t>
  </si>
  <si>
    <t>Hot Wrap : Southern Fried Chicken &amp;amp; Bacon</t>
  </si>
  <si>
    <t>1 x 216 g</t>
  </si>
  <si>
    <t>Roll : Cheddar</t>
  </si>
  <si>
    <t>1 x 102 g</t>
  </si>
  <si>
    <t>Wrap : Southern Fried Chicken</t>
  </si>
  <si>
    <t>1 x 197 g</t>
  </si>
  <si>
    <t>Hot Wrap : Pepperoni Pizza</t>
  </si>
  <si>
    <t>1 x 194 g</t>
  </si>
  <si>
    <t>Hot Wrap : Margherita Pizza</t>
  </si>
  <si>
    <t>1 x 173.2 g</t>
  </si>
  <si>
    <t>Sandwich White : Piri Piri Chicken</t>
  </si>
  <si>
    <t>Sandwich : Chunky Coronation Chickpea : Plant Powered : Vegan</t>
  </si>
  <si>
    <t>Sandwich - Oatmeal : Tuna &amp;amp; Cucumber</t>
  </si>
  <si>
    <t>Sandwich : Tuna sweetcorn : Oatmeal Bread</t>
  </si>
  <si>
    <t>Ham &amp; Cream Cheese Sub Roll</t>
  </si>
  <si>
    <t>1 x 223 g</t>
  </si>
  <si>
    <t>Chicken &amp; Chorizo Sourdough Ciabatta</t>
  </si>
  <si>
    <t>Sandwich - Malted : Cheese &amp;amp; Onion Coleslaw</t>
  </si>
  <si>
    <t>Sub Roll : Triple Cheese</t>
  </si>
  <si>
    <t>1 x 213 g</t>
  </si>
  <si>
    <t>Roll : Smoked Ham</t>
  </si>
  <si>
    <t>1 x 117 g</t>
  </si>
  <si>
    <t>Sandwich - malted bread : Chicken &amp;amp; Sweetcorn</t>
  </si>
  <si>
    <t>Sandwich : Chicken Caesar</t>
  </si>
  <si>
    <t>Sandwich Platter : Meat</t>
  </si>
  <si>
    <t>1 x 1219 g</t>
  </si>
  <si>
    <t>Sandwich Platter : Fish</t>
  </si>
  <si>
    <t>Vegan Sandwich Platter</t>
  </si>
  <si>
    <t>1 x 1034 g</t>
  </si>
  <si>
    <t>Sandwich - Malted : Chicken Mayonnaise</t>
  </si>
  <si>
    <t>Sandwich - Malted : Egg &amp;amp; Cress</t>
  </si>
  <si>
    <t>Vegetarian Tortilla Wrap Platter</t>
  </si>
  <si>
    <t>1 x 1093 g</t>
  </si>
  <si>
    <t>Sandwich Platter : Vegetarian</t>
  </si>
  <si>
    <t>1 x 994 g</t>
  </si>
  <si>
    <t>Chicken &amp; Chorizo (Farmhouse)</t>
  </si>
  <si>
    <t>1 x 205 g</t>
  </si>
  <si>
    <t>Veggie New Yorker (Farmhouse)</t>
  </si>
  <si>
    <t>Ham &amp; Cheese Croissant</t>
  </si>
  <si>
    <t>Sandwich Platter : Chicken : Halal</t>
  </si>
  <si>
    <t>1 x 1004 g</t>
  </si>
  <si>
    <t>Chicken Caesar Salad</t>
  </si>
  <si>
    <t>1 x 165 g</t>
  </si>
  <si>
    <t>Ham Hock &amp; Chunky Egg (Farmhouse)</t>
  </si>
  <si>
    <t>1 x 255 g</t>
  </si>
  <si>
    <t>OwnSub Roll : Chicken Mayonnaise</t>
  </si>
  <si>
    <t>Catering Stacks Egg Mayo &amp; Cress</t>
  </si>
  <si>
    <t>4 x 125 g</t>
  </si>
  <si>
    <t>Greek Style Chicken : Farmhouse</t>
  </si>
  <si>
    <t>OwnSub Roll : Tuna &amp; Cucumber</t>
  </si>
  <si>
    <t>OwnTortilla Wrap Platter : Mixed</t>
  </si>
  <si>
    <t>Moroccan Mezze Salad</t>
  </si>
  <si>
    <t>Prawn Marie Rose Pasta Salad</t>
  </si>
  <si>
    <t>Mozzarella Pesto Salad</t>
  </si>
  <si>
    <t>Better Tomato &amp;amp; Basil</t>
  </si>
  <si>
    <t>Hot Eats : Sausage Rolls</t>
  </si>
  <si>
    <t>Eggs : Lion Stamped</t>
  </si>
  <si>
    <t>Mozzarella Ball : Cows Milk</t>
  </si>
  <si>
    <t>Eggs : Free Range</t>
  </si>
  <si>
    <t>Cheese : Grated</t>
  </si>
  <si>
    <t>Milk Semi Skimmed : Own Brand</t>
  </si>
  <si>
    <t>Greek Yoghurt</t>
  </si>
  <si>
    <t>Cream Single</t>
  </si>
  <si>
    <t>Bocconcini : 8 - 10g</t>
  </si>
  <si>
    <t>Grated Mozzarella</t>
  </si>
  <si>
    <t>Grana Padano Grana Padano : (aw 2kg)</t>
  </si>
  <si>
    <t>Buffalo Mozzarella : Ball</t>
  </si>
  <si>
    <t>Alpro Natural Yogurt</t>
  </si>
  <si>
    <t>Cream Double : Own Brand</t>
  </si>
  <si>
    <t>Johnsons Orange Juice : Freshly Squeezed</t>
  </si>
  <si>
    <t>Naan Bread : Plain</t>
  </si>
  <si>
    <t>Milk Whole : Own Brand</t>
  </si>
  <si>
    <t>Tims Yogurt : Greek Yoghurt</t>
  </si>
  <si>
    <t>Parmesan Reggiano : (aw 2kg)</t>
  </si>
  <si>
    <t>Pitta Bread</t>
  </si>
  <si>
    <t>1 x 6 x 1each</t>
  </si>
  <si>
    <t>Italian Style Cheese : Grated</t>
  </si>
  <si>
    <t>Parmesan : Shaved</t>
  </si>
  <si>
    <t>OATLY Oat Milk : Barista</t>
  </si>
  <si>
    <t>Sourdough : Gluten Free : Sliced</t>
  </si>
  <si>
    <t>Feta</t>
  </si>
  <si>
    <t>1 x 453 g</t>
  </si>
  <si>
    <t>Butter : Unsalted : Holly Bush/Cuisine</t>
  </si>
  <si>
    <t>Life Mineral Water</t>
  </si>
  <si>
    <t>Life : Sparkling Water</t>
  </si>
  <si>
    <t>Violife Grated : Original</t>
  </si>
  <si>
    <t>2 x 250 g</t>
  </si>
  <si>
    <t>Flora Portions : Size 10</t>
  </si>
  <si>
    <t>Parmesan Style : Violife</t>
  </si>
  <si>
    <t>Dale Farm Butter Portion : Size 7</t>
  </si>
  <si>
    <t>Tropical : Juice</t>
  </si>
  <si>
    <t>Barbers Mature Cheddar : Grated</t>
  </si>
  <si>
    <t>Shiso : Green</t>
  </si>
  <si>
    <t>Mushrooms : Chestnut : (Paris Brown)</t>
  </si>
  <si>
    <t>Peppers : Red : PQ</t>
  </si>
  <si>
    <t>Potatoes : Vitelotte : Purple</t>
  </si>
  <si>
    <t>Cantaloupe : Italian</t>
  </si>
  <si>
    <t>Mature Cheddar Cheese : Sliced</t>
  </si>
  <si>
    <t>Watermelon : Large : .</t>
  </si>
  <si>
    <t xml:space="preserve"> : French Vinegar Rice</t>
  </si>
  <si>
    <t>Cheddar Mild : Grated</t>
  </si>
  <si>
    <t>Red Vein Sorrel Cress : Micro Cress</t>
  </si>
  <si>
    <t>Pea Shoots : Micro</t>
  </si>
  <si>
    <t>Bok Choy</t>
  </si>
  <si>
    <t>Sosa Xanthan Gum</t>
  </si>
  <si>
    <t>Sosa Thickeners - Gel Crem Cold</t>
  </si>
  <si>
    <t>Viola</t>
  </si>
  <si>
    <t>1 x 4 g</t>
  </si>
  <si>
    <t>Basil : .</t>
  </si>
  <si>
    <t>Strawberries : Premium</t>
  </si>
  <si>
    <t>Lemon : Leafy</t>
  </si>
  <si>
    <t>Egg White Liquid : Free Range</t>
  </si>
  <si>
    <t>Sosa Vegetable Gelatine Gel : Powder</t>
  </si>
  <si>
    <t>Chillies : Green : PQ</t>
  </si>
  <si>
    <t>Roquette : Wild</t>
  </si>
  <si>
    <t>Chillies : Red : PQ</t>
  </si>
  <si>
    <t>Lettuce : Red Chard : Baby</t>
  </si>
  <si>
    <t>Onion : Roscoff</t>
  </si>
  <si>
    <t>Cucumber : Salad</t>
  </si>
  <si>
    <t>Chopped Tomatoes : Tinned</t>
  </si>
  <si>
    <t>Feta Greek Cheese</t>
  </si>
  <si>
    <t>Aubergine : Baby</t>
  </si>
  <si>
    <t>Avocado : Ripe</t>
  </si>
  <si>
    <t>Cranberries</t>
  </si>
  <si>
    <t>Cabbage : Chinese</t>
  </si>
  <si>
    <t>Sosa Rhubarb : Sosa : Paste</t>
  </si>
  <si>
    <t>Stabilizers / Emulsifier</t>
  </si>
  <si>
    <t>Brakes Butter</t>
  </si>
  <si>
    <t>Kiwi : medium</t>
  </si>
  <si>
    <t>Radish : Multicoloured</t>
  </si>
  <si>
    <t>1 x 1 bunch</t>
  </si>
  <si>
    <t>Lime : PQ</t>
  </si>
  <si>
    <t>Sosa Blackcurrent : Crispy</t>
  </si>
  <si>
    <t>Saffron</t>
  </si>
  <si>
    <t>1 x 10 g</t>
  </si>
  <si>
    <t>Sosa Sosa : Crispy Raspberry</t>
  </si>
  <si>
    <t>Potatoes : Pink Fir</t>
  </si>
  <si>
    <t>Peppers : Yellow : PQ</t>
  </si>
  <si>
    <t>Radish - Baby : French : Breakfast</t>
  </si>
  <si>
    <t>Rocket : Wild</t>
  </si>
  <si>
    <t>Sicoly Blood Orange Puree</t>
  </si>
  <si>
    <t>Fennel : Italy</t>
  </si>
  <si>
    <t>Quince : Jelly</t>
  </si>
  <si>
    <t>Quince</t>
  </si>
  <si>
    <t>Burratina : Mozzarella</t>
  </si>
  <si>
    <t>Kale : Red</t>
  </si>
  <si>
    <t>Plum : PQ</t>
  </si>
  <si>
    <t>Beetroot : Baby : Purple</t>
  </si>
  <si>
    <t>Roquette : Washed</t>
  </si>
  <si>
    <t>Sweetheart</t>
  </si>
  <si>
    <t>Sesame Oil</t>
  </si>
  <si>
    <t>Mint : Micro Cress</t>
  </si>
  <si>
    <t>1 x 15 g</t>
  </si>
  <si>
    <t>1 x 18 kg</t>
  </si>
  <si>
    <t>Grapes : Red : Seedless</t>
  </si>
  <si>
    <t>Mangetout : Trimmed</t>
  </si>
  <si>
    <t>Quinoa : Black</t>
  </si>
  <si>
    <t>Banana Leaf</t>
  </si>
  <si>
    <t>Allums Garlic : Peeled</t>
  </si>
  <si>
    <t>Alliums : Onions : White : Italian</t>
  </si>
  <si>
    <t>Mint &amp; Pea : Ravioli : Pasta Fresh</t>
  </si>
  <si>
    <t>Chicken : Brown</t>
  </si>
  <si>
    <t>Stock</t>
  </si>
  <si>
    <t>Tomatoes : M/MM</t>
  </si>
  <si>
    <t>Cumin Seeds</t>
  </si>
  <si>
    <t>Garlic : String</t>
  </si>
  <si>
    <t>Carrots : Peeled</t>
  </si>
  <si>
    <t>Whole</t>
  </si>
  <si>
    <t>Fresh Beef Stock</t>
  </si>
  <si>
    <t>1 x 2.5 ltr</t>
  </si>
  <si>
    <t>Fresh : Lamb Stock</t>
  </si>
  <si>
    <t>Sakura Cress : 6 varieties x 3 punnets: Mix</t>
  </si>
  <si>
    <t>1 x 3 each</t>
  </si>
  <si>
    <t>Apple : Braeburn</t>
  </si>
  <si>
    <t>Red Delicious : PQ</t>
  </si>
  <si>
    <t>Thai Basil : Micro</t>
  </si>
  <si>
    <t>Sosa Sosa : Raspberry Wet Proof Crispy</t>
  </si>
  <si>
    <t>Sosa Red : Powder</t>
  </si>
  <si>
    <t>Apricots : Semi Dried</t>
  </si>
  <si>
    <t>Figs : Green</t>
  </si>
  <si>
    <t>Sicoly Pumpkin Puree</t>
  </si>
  <si>
    <t>Potatoes : Chipping : Washed</t>
  </si>
  <si>
    <t>Mushrooms : Portobello</t>
  </si>
  <si>
    <t>Urbani : OIL TRUFFLE WHITE</t>
  </si>
  <si>
    <t>Grapes : White Seedless</t>
  </si>
  <si>
    <t>Potatoes : Peeled</t>
  </si>
  <si>
    <t>Onions : Whole Peeled</t>
  </si>
  <si>
    <t>Baby : 20/30Mm</t>
  </si>
  <si>
    <t>Pommery Mustard with Grain</t>
  </si>
  <si>
    <t>Beetroot : Candy Baby</t>
  </si>
  <si>
    <t>Baby : Carrots</t>
  </si>
  <si>
    <t>Dill : Micro</t>
  </si>
  <si>
    <t>French Cheese : Goats Curd</t>
  </si>
  <si>
    <t>Madeira</t>
  </si>
  <si>
    <t>San Marzano : Tomatoes</t>
  </si>
  <si>
    <t>Sosa Lemon : Sugar</t>
  </si>
  <si>
    <t>Muscatel Vinegar</t>
  </si>
  <si>
    <t>Potatoes : Mids : Salad</t>
  </si>
  <si>
    <t>Cult : Mushrooms : Shitake</t>
  </si>
  <si>
    <t>Vanilla Pods</t>
  </si>
  <si>
    <t>Chicken Stock : 50% Reduced</t>
  </si>
  <si>
    <t>Beef Fillet : Ex Chain : Extra Special</t>
  </si>
  <si>
    <t>Little Gem</t>
  </si>
  <si>
    <t>Apple : Red Delicious</t>
  </si>
  <si>
    <t>Hillfarm Rapeseed Oil</t>
  </si>
  <si>
    <t>Melon : Honeydew : Large</t>
  </si>
  <si>
    <t>Cornish : Salt : Smoked</t>
  </si>
  <si>
    <t>Chicken Stock : Brown : Fresh</t>
  </si>
  <si>
    <t>Spring Onions</t>
  </si>
  <si>
    <t>Forum Cabernet Sauvignon Vinegar</t>
  </si>
  <si>
    <t>Coriander : Micro Cress</t>
  </si>
  <si>
    <t>Fresh : Veal Stock : 100% British</t>
  </si>
  <si>
    <t>Ravioli : Pea &amp;amp; Shallot : Vegan</t>
  </si>
  <si>
    <t>Ravioli (Chilled)</t>
  </si>
  <si>
    <t>Sosa Crispy Pineapple : Crispy Fruits</t>
  </si>
  <si>
    <t>Hazelnuts : Whole : No Skin</t>
  </si>
  <si>
    <t>Sosa Natural Extract : Raspberry</t>
  </si>
  <si>
    <t>Sosa Black Powder</t>
  </si>
  <si>
    <t>Banana : PQ</t>
  </si>
  <si>
    <t>Mix Coloured : Kale</t>
  </si>
  <si>
    <t>Walnuts : Halves : Light</t>
  </si>
  <si>
    <t>Sosa Pro Pannacotta : Sosa</t>
  </si>
  <si>
    <t>Sosa Potato Flour : Air Bag</t>
  </si>
  <si>
    <t>650 g</t>
  </si>
  <si>
    <t>Sosa : Strawberry Crispy</t>
  </si>
  <si>
    <t>Tomatoes : Cherry : Loose</t>
  </si>
  <si>
    <t>Mushrooms : Mixed : Exotic</t>
  </si>
  <si>
    <t>Sosa Raspberry : Powder</t>
  </si>
  <si>
    <t>Sosa Extract : Strawberry : Powder</t>
  </si>
  <si>
    <t>Tofu : Firm : Silken</t>
  </si>
  <si>
    <t>Golden</t>
  </si>
  <si>
    <t>Beetroot : Raw</t>
  </si>
  <si>
    <t>Mooli</t>
  </si>
  <si>
    <t>Garlic Purée</t>
  </si>
  <si>
    <t>Goats Log : 900g - 1kg</t>
  </si>
  <si>
    <t>Rhubarb : Pieces</t>
  </si>
  <si>
    <t>Salad Mix : Washed</t>
  </si>
  <si>
    <t>Lettuce : Frisee : Fine</t>
  </si>
  <si>
    <t>Oranges : Medium</t>
  </si>
  <si>
    <t>Shallots : Onions</t>
  </si>
  <si>
    <t>Sicoly Morello : Cherry Puree</t>
  </si>
  <si>
    <t>Ravioli : Pumpkin &amp;amp; Sage : Vegan</t>
  </si>
  <si>
    <t>Topside Steak : Fallow</t>
  </si>
  <si>
    <t>4 x 200 g</t>
  </si>
  <si>
    <t>Pumpkin Seed Oil</t>
  </si>
  <si>
    <t>Stir Fry Mix</t>
  </si>
  <si>
    <t>Forum Chardonnay Vinegar : White</t>
  </si>
  <si>
    <t>1 x 50 cl</t>
  </si>
  <si>
    <t>Black Tub : Burrata</t>
  </si>
  <si>
    <t>Sosa Praline &amp;amp; Gianduja Hazelnut : 50%</t>
  </si>
  <si>
    <t>Pear Jelly</t>
  </si>
  <si>
    <t>Mushrooms : Flat : 60/90mm</t>
  </si>
  <si>
    <t>Flours &amp; Derivatives - 00 : Pasta Flour : Italian</t>
  </si>
  <si>
    <t>Pumpkin : Iron Bar</t>
  </si>
  <si>
    <t>Callets : 72% : Venezuela</t>
  </si>
  <si>
    <t>Cult : King Oyster : Mushrooms</t>
  </si>
  <si>
    <t>Chestnuts : Whole : Cooked</t>
  </si>
  <si>
    <t>Callets : 70% : Saint Domingue</t>
  </si>
  <si>
    <t>Cocoa Powder : Extra Brut</t>
  </si>
  <si>
    <t>Anchovies : in Oil</t>
  </si>
  <si>
    <t>1 x 47.5 g</t>
  </si>
  <si>
    <t>Wharfe Valley Smoked Rapeseed Oil</t>
  </si>
  <si>
    <t>Baby Fennel</t>
  </si>
  <si>
    <t>Sosa : Orange Powder</t>
  </si>
  <si>
    <t>Cauliflower : Baby</t>
  </si>
  <si>
    <t>Pineapple : Large : Gold</t>
  </si>
  <si>
    <t>Pumpkin : Large : Carving</t>
  </si>
  <si>
    <t>Carrots : Catering</t>
  </si>
  <si>
    <t>Quince Jelly</t>
  </si>
  <si>
    <t>Diced : Large : 19mm</t>
  </si>
  <si>
    <t>Melon : Galia : Large</t>
  </si>
  <si>
    <t>Savoy - Shredded : Fine</t>
  </si>
  <si>
    <t>Melon : Charentais : French</t>
  </si>
  <si>
    <t>Cress : Green Basil : Micro</t>
  </si>
  <si>
    <t>Chickpeas Tinned</t>
  </si>
  <si>
    <t>Mushrooms : Flat : 80/100 mm</t>
  </si>
  <si>
    <t>Granny Smith</t>
  </si>
  <si>
    <t>Coconut Yoghurt : Alternative</t>
  </si>
  <si>
    <t>Carrots : Diced</t>
  </si>
  <si>
    <t>Pear : Concorde : UK</t>
  </si>
  <si>
    <t>Golden Delicious</t>
  </si>
  <si>
    <t>Sosa Raspberry : Whole</t>
  </si>
  <si>
    <t>Freeze Dried Fruit</t>
  </si>
  <si>
    <t>Carrots : Yellow : Seasonal Veg</t>
  </si>
  <si>
    <t>Asparagus : Large</t>
  </si>
  <si>
    <t>Sosa Black Olive Powder</t>
  </si>
  <si>
    <t>150 g</t>
  </si>
  <si>
    <t>Rhubarb : Exotic</t>
  </si>
  <si>
    <t>SOSA ANTIHUMIDITY : Icing Sugar</t>
  </si>
  <si>
    <t>Satsuma : Easy Peelers</t>
  </si>
  <si>
    <t>Satsuma</t>
  </si>
  <si>
    <t>Peanuts : Skinless</t>
  </si>
  <si>
    <t>Beluga Lentils : Dried</t>
  </si>
  <si>
    <t>Baby : Beetroot : Yellow</t>
  </si>
  <si>
    <t>Sosa Extract : Smoke Powder</t>
  </si>
  <si>
    <t>Seasonal Veg : Beetroot : Yellow</t>
  </si>
  <si>
    <t>Sicoly Strawberry Puree</t>
  </si>
  <si>
    <t>Sosa Sugars : Glycerin</t>
  </si>
  <si>
    <t>Sosa Mint Green : Natural Extract</t>
  </si>
  <si>
    <t>Romanesco : .</t>
  </si>
  <si>
    <t>Sicoly Coconut Puree</t>
  </si>
  <si>
    <t>Pumpkin : Delica</t>
  </si>
  <si>
    <t>Squash : Crown Prince</t>
  </si>
  <si>
    <t>Zuma Dark : Hot Chocolate</t>
  </si>
  <si>
    <t>Zuma Dark Hot Chocolate</t>
  </si>
  <si>
    <t>Cafeology : Swiss Water Decaff Espresso : Decaffeinated : Pre Ground</t>
  </si>
  <si>
    <t>Monin Gingerbread Syrup : Sugar free</t>
  </si>
  <si>
    <t>4 x 1 ltr</t>
  </si>
  <si>
    <t>Monin Hazelnut : Sugar free : Syrup</t>
  </si>
  <si>
    <t>Monin Caramel Syrup : Sugar Free</t>
  </si>
  <si>
    <t>Cocoaology Hot Chocolate : Powder : 32% : Fairtrade</t>
  </si>
  <si>
    <t>Cafeology Swiss Water Decaff Espresso : Pre-Ground</t>
  </si>
  <si>
    <t>Foaming Jug : 1 ltr</t>
  </si>
  <si>
    <t>Accessories</t>
  </si>
  <si>
    <t>Cafeology Latin : Filter Coffee : Fairtrade</t>
  </si>
  <si>
    <t>Monin Syrup : Caramel</t>
  </si>
  <si>
    <t>Monin Vanilla : Syrup</t>
  </si>
  <si>
    <t>Monin Hazelnut : Syrup</t>
  </si>
  <si>
    <t>Monin Salted Caramel Syrup x 1 Litre</t>
  </si>
  <si>
    <t>Cafeology Ground Coffee : Colombian</t>
  </si>
  <si>
    <t>6 x 227 g</t>
  </si>
  <si>
    <t>Monin Syrup Pump</t>
  </si>
  <si>
    <t>Drink Me Chai Spiced Chai Latte 4 x 1 kg</t>
  </si>
  <si>
    <t>Frappeology : Iced Mocha : Fairtrade : Fairtrade</t>
  </si>
  <si>
    <t>4 x 1.5 kg</t>
  </si>
  <si>
    <t>Frappe Mix</t>
  </si>
  <si>
    <t>Frappeology : Iced Ccoffee : Fairtrade</t>
  </si>
  <si>
    <t>Drink Me Chai Vanilla Chai Latte 4 x 1kg</t>
  </si>
  <si>
    <t>Monin Caramel : Sugar free</t>
  </si>
  <si>
    <t>Cocoaology : Add Milk : Fairtrade Bar Hot Chocolate</t>
  </si>
  <si>
    <t>Roastology Espresso Beans : Imperial College</t>
  </si>
  <si>
    <t>Cocoaology : Instant Hot Chocolate : Add Water</t>
  </si>
  <si>
    <t>Cafeology Flat : Sugar Sticks : Brown : Fairtrade</t>
  </si>
  <si>
    <t>Roastology Columbian Coffee Beans</t>
  </si>
  <si>
    <t>College Cafe Espresso</t>
  </si>
  <si>
    <t>Coffee - Cafetière</t>
  </si>
  <si>
    <t>10 X 300G Freeze Dried Coffee</t>
  </si>
  <si>
    <t>10 x 300 x 1 case</t>
  </si>
  <si>
    <t>Egro Milk Cleaning Tablets</t>
  </si>
  <si>
    <t>50 x 1 g</t>
  </si>
  <si>
    <t>Granulated : Skimmed Milk</t>
  </si>
  <si>
    <t>Egro : Cleaning Tablets</t>
  </si>
  <si>
    <t>Roastology Imperial College Espresso 6 x 250g</t>
  </si>
  <si>
    <t>Lid : 12/16oz : White</t>
  </si>
  <si>
    <t>1 x 1000</t>
  </si>
  <si>
    <t>Bunn Filter Papers : TF</t>
  </si>
  <si>
    <t>Cafeology Flat : Sugar Sticks : White : Fairtrade</t>
  </si>
  <si>
    <t>Puly Cleaning Powder : Puly Caff</t>
  </si>
  <si>
    <t>Wooden Stirrers x 1000 (7 inch)</t>
  </si>
  <si>
    <t>1000 x 1 pack</t>
  </si>
  <si>
    <t>Imperial College Taste Cups with logo</t>
  </si>
  <si>
    <t>This spreadsheet lists each of the 6438 products purchased by Imperial College London's catering department in the financial year from 1 August 2022 to 31 July 2023. It lists:
• The item
• The order count
• The order quantity
• The item category</t>
  </si>
  <si>
    <t>The order quantity means the number of units of that product which were bought</t>
  </si>
  <si>
    <t>rough emissions category</t>
  </si>
  <si>
    <t>Milk</t>
  </si>
  <si>
    <t>Pork</t>
  </si>
  <si>
    <t>Beef</t>
  </si>
  <si>
    <t>Poultry</t>
  </si>
  <si>
    <t>Fish</t>
  </si>
  <si>
    <t>Veal</t>
  </si>
  <si>
    <t>Row Labels</t>
  </si>
  <si>
    <t>Grand Total</t>
  </si>
  <si>
    <t>Amount</t>
  </si>
  <si>
    <t>Sum of Amount</t>
  </si>
  <si>
    <t>Emissions KgCO2e</t>
  </si>
  <si>
    <t>Intensity / kgCO2/kg</t>
  </si>
  <si>
    <t>Final tCO2e</t>
  </si>
  <si>
    <t>Take 20%</t>
  </si>
  <si>
    <t>lamb</t>
  </si>
  <si>
    <t>Miilk</t>
  </si>
  <si>
    <t>cheese emits more than milk, so I use the milk stat for both here</t>
  </si>
  <si>
    <t>rough average between beef and dairy herds</t>
  </si>
  <si>
    <t>assumed farmed</t>
  </si>
  <si>
    <t>to small amount to bother finding a figure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</si>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</sst>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wrapText="1"/>
    </xf>
    <xf numFmtId="0" fontId="4" fillId="0" borderId="0" xfId="0" applyFont="1"/>
    <xf numFmtId="1" fontId="3" fillId="0" borderId="0" xfId="0" applyNumberFormat="1" applyFon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4" fillId="0" borderId="0" xfId="0" applyNumberFormat="1" applyFont="1"/>
    <xf numFmtId="1" fontId="1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1" fillId="0" borderId="0" xfId="0" applyFont="1"/>
  </cellXfs>
  <cellStyles count="2">
    <cellStyle name="Currency 2" xfId="1" xr:uid="{A5E325CA-995B-4047-BBD1-D0C5DF2772D5}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[FOI-response,-IMPFOI-23-618,-Catering-procurement-data-1-Aug-2022---31-July-2023.xlsx]Calcs!PivotTable1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Calcs!$A$4:$A$11</c:f>
              <c:strCache>
                <c:ptCount val="7"/>
                <c:pt idx="0">
                  <c:v>Beef</c:v>
                </c:pt>
                <c:pt idx="1">
                  <c:v>Fish</c:v>
                </c:pt>
                <c:pt idx="2">
                  <c:v>Lamb</c:v>
                </c:pt>
                <c:pt idx="3">
                  <c:v>Milk</c:v>
                </c:pt>
                <c:pt idx="4">
                  <c:v>Pork</c:v>
                </c:pt>
                <c:pt idx="5">
                  <c:v>Poultry</c:v>
                </c:pt>
                <c:pt idx="6">
                  <c:v>Veal</c:v>
                </c:pt>
              </c:strCache>
            </c:strRef>
          </c:cat>
          <c:val>
            <c:numRef>
              <c:f>Calcs!$B$4:$B$11</c:f>
              <c:numCache>
                <c:formatCode>General</c:formatCode>
                <c:ptCount val="7"/>
                <c:pt idx="0">
                  <c:v>9632.0490000000009</c:v>
                </c:pt>
                <c:pt idx="1">
                  <c:v>9423.0959999999995</c:v>
                </c:pt>
                <c:pt idx="2">
                  <c:v>5781.0959999999995</c:v>
                </c:pt>
                <c:pt idx="3">
                  <c:v>91183.62</c:v>
                </c:pt>
                <c:pt idx="4">
                  <c:v>9882.9400000000023</c:v>
                </c:pt>
                <c:pt idx="5">
                  <c:v>38433.991000000002</c:v>
                </c:pt>
                <c:pt idx="6">
                  <c:v>80.400000000000006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1-0847-A364-2A6D2D457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9819728"/>
        <c:axId val="1229507792"/>
      </c:barChart>
      <c:catAx>
        <c:axId val="16098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07792"/>
        <c:crosses val="autoZero"/>
        <c:auto val="1"/>
        <c:lblAlgn val="ctr"/>
        <c:lblOffset val="100"/>
        <c:noMultiLvlLbl val="0"/>
      </c:catAx>
      <c:valAx>
        <c:axId val="122950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81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177800</xdr:colOff>
      <xdr:row>1</xdr:row>
      <xdr:rowOff>101600</xdr:rowOff>
    </xdr:from>
    <xdr:to>
      <xdr:col>17</xdr:col>
      <xdr:colOff>165100</xdr:colOff>
      <xdr:row>23</xdr:row>
      <xdr:rowOff>23284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A8CCE0-C720-A08E-4FCA-203F8283A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97.654238078707" createdVersion="8" refreshedVersion="8" minRefreshableVersion="3" recordCount="6438" xr:uid="{A2E6739B-7B80-D04A-B336-CD9B9370A9BF}">
  <cacheSource type="worksheet">
    <worksheetSource name="Table5"/>
  </cacheSource>
  <cacheFields count="7">
    <cacheField name="Name" numFmtId="0">
      <sharedItems/>
    </cacheField>
    <cacheField name="Order Count" numFmtId="0">
      <sharedItems containsSemiMixedTypes="0" containsString="0" containsNumber="1" containsInteger="1" minValue="1" maxValue="2041"/>
    </cacheField>
    <cacheField name="Order Quantity" numFmtId="0">
      <sharedItems containsSemiMixedTypes="0" containsString="0" containsNumber="1" minValue="0.43" maxValue="22493"/>
    </cacheField>
    <cacheField name="Additional Information" numFmtId="0">
      <sharedItems/>
    </cacheField>
    <cacheField name="Product Category" numFmtId="0">
      <sharedItems/>
    </cacheField>
    <cacheField name="rough emissions category" numFmtId="0">
      <sharedItems containsBlank="1" count="9">
        <s v="Milk"/>
        <s v="Poultry"/>
        <m/>
        <s v="Pork"/>
        <s v="Lamb"/>
        <s v="Beef"/>
        <s v="Fish"/>
        <s v="Veal"/>
        <s v="Miilk"/>
      </sharedItems>
    </cacheField>
    <cacheField name="Amount" numFmtId="1">
      <sharedItems containsString="0" containsBlank="1" containsNumber="1" minValue="0.43" maxValue="449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38">
  <r>
    <s v="Milk Semi Skimmed"/>
    <n v="538"/>
    <n v="22493"/>
    <s v="1 x 2 ltr"/>
    <s v="Fresh Milk (Chilled)"/>
    <x v="0"/>
    <n v="44986"/>
  </r>
  <r>
    <s v="Chicken : Legs : Spine On, Skin On : 250-260g"/>
    <n v="98"/>
    <n v="15182"/>
    <s v="1 x 1 each"/>
    <s v="Chicken (Chilled)"/>
    <x v="1"/>
    <n v="3871.41"/>
  </r>
  <r>
    <s v="Panini : Mozzarella, Vine Tomato, Fresh Pesto"/>
    <n v="2041"/>
    <n v="14077"/>
    <s v="1 x 1 each"/>
    <s v="Filled Panini &amp; Focaccia"/>
    <x v="2"/>
    <n v="14077"/>
  </r>
  <r>
    <s v="Hot Wrap : Chicken Fajita : Melt"/>
    <n v="2003"/>
    <n v="13642"/>
    <s v="1 x 1 each"/>
    <s v="Filled Rolls, Sandwiches &amp; Baguettes"/>
    <x v="2"/>
    <n v="13642"/>
  </r>
  <r>
    <s v="Panini : BBQ Chicken : Sticky"/>
    <n v="2034"/>
    <n v="13500"/>
    <s v="1 x 1 each"/>
    <s v="Filled Panini &amp; Focaccia"/>
    <x v="2"/>
    <n v="13500"/>
  </r>
  <r>
    <s v="Graduation Mini Roll"/>
    <n v="1"/>
    <n v="13000"/>
    <s v="1 each"/>
    <s v="Chilled - Other"/>
    <x v="2"/>
    <n v="13000"/>
  </r>
  <r>
    <s v="Hot Wrap : Halloumi &amp;amp; Falafel Melt"/>
    <n v="1900"/>
    <n v="12860"/>
    <s v="1 x 1 each"/>
    <s v="Filled Rolls, Sandwiches &amp; Baguettes"/>
    <x v="2"/>
    <n v="12860"/>
  </r>
  <r>
    <s v="Chicken Shawarma  Kobez"/>
    <n v="1943"/>
    <n v="12716"/>
    <s v="1 x 1 each"/>
    <s v="Filled Rolls, Sandwiches &amp; Baguettes"/>
    <x v="2"/>
    <n v="12716"/>
  </r>
  <r>
    <s v="PUREFOODS Sandwich : Chicken Salad &amp;amp; Mayo : Basic"/>
    <n v="1954"/>
    <n v="12543"/>
    <s v="1 x 1 each"/>
    <s v="Filled Rolls, Sandwiches &amp; Baguettes"/>
    <x v="2"/>
    <n v="12543"/>
  </r>
  <r>
    <s v="Toastie : Croque Monsieur"/>
    <n v="1917"/>
    <n v="12542"/>
    <s v="1 x 1 each"/>
    <s v="Filled Rolls, Sandwiches &amp; Baguettes"/>
    <x v="2"/>
    <n v="12542"/>
  </r>
  <r>
    <s v="Panini : Tuna Melt"/>
    <n v="2011"/>
    <n v="12303"/>
    <s v="1 x 1 each"/>
    <s v="Filled Panini &amp; Focaccia"/>
    <x v="2"/>
    <n v="12303"/>
  </r>
  <r>
    <s v="Wrap : Peri Peri Chicken"/>
    <n v="1751"/>
    <n v="11412"/>
    <s v="1 x 1 each"/>
    <s v="Filled Rolls, Sandwiches &amp; Baguettes"/>
    <x v="2"/>
    <n v="11412"/>
  </r>
  <r>
    <s v="Sandwich - Sliced : Chicken, Bacon, Sweetcorn &amp;amp; Mayo"/>
    <n v="1613"/>
    <n v="10738"/>
    <s v="1 x 1 each"/>
    <s v="Filled Rolls, Sandwiches &amp; Baguettes"/>
    <x v="2"/>
    <n v="10738"/>
  </r>
  <r>
    <s v="Panini : Bacon &amp;amp; Brie"/>
    <n v="1697"/>
    <n v="10722"/>
    <s v="1 x 1 each"/>
    <s v="Filled Panini &amp; Focaccia"/>
    <x v="2"/>
    <n v="10722"/>
  </r>
  <r>
    <s v="Chicken Drumsticks : Halal"/>
    <n v="19"/>
    <n v="10530"/>
    <s v="1 x 110 g"/>
    <s v="Prepared Poultry"/>
    <x v="1"/>
    <n v="1158.3"/>
  </r>
  <r>
    <s v="Pure &amp; Simple Sandwich - Sliced : Tuna Mayo"/>
    <n v="1881"/>
    <n v="10366"/>
    <s v="1 x 1 each"/>
    <s v="Filled Rolls, Sandwiches &amp; Baguettes"/>
    <x v="2"/>
    <n v="10366"/>
  </r>
  <r>
    <s v="Toastie : Croque Madame : Vegan"/>
    <n v="1746"/>
    <n v="10093"/>
    <s v="1 x 1 each"/>
    <s v="Filled Rolls, Sandwiches &amp; Baguettes"/>
    <x v="2"/>
    <n v="10093"/>
  </r>
  <r>
    <s v="Tortilla Wrap : Chunky Hummus &amp;amp; Mixed Bean : Vegan"/>
    <n v="1608"/>
    <n v="7359"/>
    <s v="1 x 1 each"/>
    <s v="Filled Rolls, Sandwiches &amp; Baguettes"/>
    <x v="2"/>
    <n v="7359"/>
  </r>
  <r>
    <s v="Roll - Mini : Coronation Chicken : Graduation"/>
    <n v="2"/>
    <n v="6758"/>
    <s v="1 x 1 each"/>
    <s v="Filled Rolls, Sandwiches &amp; Baguettes"/>
    <x v="2"/>
    <n v="6758"/>
  </r>
  <r>
    <s v="Wings : 2 bone : Halal Sourced"/>
    <n v="160"/>
    <n v="6609.04"/>
    <s v="kg"/>
    <s v="Prepared Poultry"/>
    <x v="1"/>
    <n v="6609.04"/>
  </r>
  <r>
    <s v="Chicken Leg : Halal : 8 - 10 oz"/>
    <n v="82"/>
    <n v="6225"/>
    <s v="1 x 260 g"/>
    <s v="Prepared Poultry"/>
    <x v="1"/>
    <n v="1618.5"/>
  </r>
  <r>
    <s v="Spicy Chicken Melt"/>
    <n v="609"/>
    <n v="6224"/>
    <s v="1 x 1 each"/>
    <s v="Filled Panini &amp; Focaccia"/>
    <x v="2"/>
    <n v="6224"/>
  </r>
  <r>
    <s v="Wrap : Hoisin Duck"/>
    <n v="808"/>
    <n v="6151"/>
    <s v="1 x 1 each"/>
    <s v="Filled Rolls, Sandwiches &amp; Baguettes"/>
    <x v="2"/>
    <n v="6151"/>
  </r>
  <r>
    <s v="Chicken Drumsticks : Small : Red Tractor"/>
    <n v="8"/>
    <n v="5900"/>
    <s v="1 x 110 g"/>
    <s v="Chicken (Chilled)"/>
    <x v="1"/>
    <n v="649"/>
  </r>
  <r>
    <s v="Aviko Potato Wedges : Spicy"/>
    <n v="212"/>
    <n v="5846"/>
    <s v="2.5 kg"/>
    <s v="Potato (Frozen)"/>
    <x v="2"/>
    <n v="5846"/>
  </r>
  <r>
    <s v="Sandwich : BLT"/>
    <n v="1464"/>
    <n v="5611"/>
    <s v="1 pack"/>
    <s v="Filled Rolls, Sandwiches &amp; Baguettes"/>
    <x v="2"/>
    <n v="5611"/>
  </r>
  <r>
    <s v="Pure &amp; Simple Sandwich White : Free Range Egg Mayo &amp;amp; Cress"/>
    <n v="1032"/>
    <n v="5509"/>
    <s v="1 x 1 each"/>
    <s v="Filled Rolls, Sandwiches &amp; Baguettes"/>
    <x v="2"/>
    <n v="5509"/>
  </r>
  <r>
    <s v="Chicken Thighs : Boneless : Halal"/>
    <n v="177"/>
    <n v="5130.9799999999996"/>
    <s v="kg"/>
    <s v="Chicken (Chilled)"/>
    <x v="1"/>
    <n v="5130.9799999999996"/>
  </r>
  <r>
    <s v="Roll - Mini : Egg &amp; Cress : Graduation"/>
    <n v="2"/>
    <n v="5068"/>
    <s v="1 x 1 each"/>
    <s v="Filled Rolls, Sandwiches &amp; Baguettes"/>
    <x v="2"/>
    <n v="5068"/>
  </r>
  <r>
    <s v="Roll - Mini : Vada Pav : Vegan : Graduation"/>
    <n v="2"/>
    <n v="5068"/>
    <s v="1 x 1 each"/>
    <s v="Filled Rolls, Sandwiches &amp; Baguettes"/>
    <x v="2"/>
    <n v="5068"/>
  </r>
  <r>
    <s v="Princes Gate Still Water"/>
    <n v="687"/>
    <n v="4598"/>
    <s v="24 x 500 ml"/>
    <s v="Water - Still"/>
    <x v="2"/>
    <n v="4598"/>
  </r>
  <r>
    <s v="Sourdough Panini : Cheese &amp;amp; Ham"/>
    <n v="744"/>
    <n v="4480"/>
    <s v="1 x 1 each"/>
    <s v="Filled Panini &amp; Focaccia"/>
    <x v="2"/>
    <n v="4480"/>
  </r>
  <r>
    <s v="Chicken : Legs : 8-10oz"/>
    <n v="15"/>
    <n v="4180"/>
    <s v="1 x 238 g"/>
    <s v="Chicken (Chilled)"/>
    <x v="1"/>
    <n v="994.83999999999992"/>
  </r>
  <r>
    <s v="PUREFOODS Sandwich - Brown : Egg &amp;amp; Cress : Basic"/>
    <n v="1124"/>
    <n v="4179"/>
    <s v="1 x 1 each"/>
    <s v="Filled Rolls, Sandwiches &amp; Baguettes"/>
    <x v="2"/>
    <n v="4179"/>
  </r>
  <r>
    <s v="CASTELLI : Spumanti Doc : Prosecco"/>
    <n v="24"/>
    <n v="4164"/>
    <s v="1 x 75 cl"/>
    <s v="Sparkling Wine"/>
    <x v="2"/>
    <n v="4164"/>
  </r>
  <r>
    <s v="Canapes Direct Bread : Green Avocado Salsa, Black Olive Crumble, Fresh Half-Moon Tomato : Gluten &amp; Dairy Free"/>
    <n v="40"/>
    <n v="4037"/>
    <s v="1 x 17 g"/>
    <s v="Canapé (Chilled)"/>
    <x v="2"/>
    <n v="4037"/>
  </r>
  <r>
    <s v="Tortilla Wrap : Falafel"/>
    <n v="906"/>
    <n v="4005"/>
    <s v="1 x 1 each"/>
    <s v="Filled Rolls, Sandwiches &amp; Baguettes"/>
    <x v="2"/>
    <n v="4005"/>
  </r>
  <r>
    <s v="Panini : Chicken &amp;amp; Pesto : Melt"/>
    <n v="653"/>
    <n v="3857"/>
    <s v="1 x 1 each"/>
    <s v="Filled Panini &amp; Focaccia"/>
    <x v="2"/>
    <n v="3857"/>
  </r>
  <r>
    <s v="Canapes Direct Sunblushed Tomato Shortbread : Cut Lemon &amp;amp; Mint, Goat Cheese &amp;amp; Pesto"/>
    <n v="37"/>
    <n v="3812"/>
    <s v="1 x 17 g"/>
    <s v="Canapé (Chilled)"/>
    <x v="2"/>
    <n v="3812"/>
  </r>
  <r>
    <s v="Baguette - Heritage : Coronation Chicken"/>
    <n v="1392"/>
    <n v="3787"/>
    <s v="1 x 1 each"/>
    <s v="Filled Rolls, Sandwiches &amp; Baguettes"/>
    <x v="2"/>
    <n v="3787"/>
  </r>
  <r>
    <s v="Baguette - Heritage : Houmous &amp;amp; Falafel"/>
    <n v="1390"/>
    <n v="3678"/>
    <s v="1 x 1 each"/>
    <s v="Filled Rolls, Sandwiches &amp; Baguettes"/>
    <x v="2"/>
    <n v="3678"/>
  </r>
  <r>
    <s v="Red Onions : Peeled"/>
    <n v="192"/>
    <n v="3617"/>
    <s v="1 x 1 kg"/>
    <s v="Onions"/>
    <x v="2"/>
    <n v="3617"/>
  </r>
  <r>
    <s v="Baguette : Tuna Mayo : Homemade"/>
    <n v="1318"/>
    <n v="3458"/>
    <s v="1 x 1 each"/>
    <s v="Filled Rolls, Sandwiches &amp; Baguettes"/>
    <x v="2"/>
    <n v="3458"/>
  </r>
  <r>
    <s v="Canapes Direct Naan : Smoked Chicken Bombay, Chopped Pistachio &amp;amp; Mango"/>
    <n v="39"/>
    <n v="3445"/>
    <s v="1 x 17 g"/>
    <s v="Canapé (Chilled)"/>
    <x v="2"/>
    <n v="3445"/>
  </r>
  <r>
    <s v="Canapes Direct Blinis : Smoked Salmon Mousse, Prawn &amp;amp; Lemon Zest"/>
    <n v="43"/>
    <n v="3267"/>
    <s v="1 x 17 g"/>
    <s v="Canapé (Chilled)"/>
    <x v="2"/>
    <n v="3267"/>
  </r>
  <r>
    <s v="PUREFOODS Lunch Bag : Meat : Classic"/>
    <n v="77"/>
    <n v="3262"/>
    <s v="1 x 1 each"/>
    <s v="Buffet Platters"/>
    <x v="2"/>
    <n v="3262"/>
  </r>
  <r>
    <s v="Egg Liquid : Whole"/>
    <n v="135"/>
    <n v="3247"/>
    <s v="1 x 1 kg"/>
    <s v="Eggs &amp; Egg Products (Chilled"/>
    <x v="2"/>
    <n v="3247"/>
  </r>
  <r>
    <s v="Alpro Milk Coconut : Professional"/>
    <n v="299"/>
    <n v="3241"/>
    <s v="1 ltr"/>
    <s v="Fresh Milk (Chilled)"/>
    <x v="0"/>
    <n v="3241"/>
  </r>
  <r>
    <s v="PUREFOODS Wrap : Fillet of Fish"/>
    <n v="473"/>
    <n v="3214"/>
    <s v="1 x 1 each"/>
    <s v="Filled Rolls, Sandwiches &amp; Baguettes"/>
    <x v="2"/>
    <n v="3214"/>
  </r>
  <r>
    <s v="Poke Bowl : Mezze : Vegan"/>
    <n v="1122"/>
    <n v="3182"/>
    <s v="1 x 1 each"/>
    <s v="Prepared / Dressed Salad - Vegetable Based (Chilled)"/>
    <x v="2"/>
    <n v="3182"/>
  </r>
  <r>
    <s v="Alpro FOR PROFESSIONALS : Soya Milk"/>
    <n v="303"/>
    <n v="3005"/>
    <s v="1 x 1 ltr"/>
    <s v="Milk Drinks"/>
    <x v="0"/>
    <n v="3005"/>
  </r>
  <r>
    <s v="PUREFOODS Sandwich : Cheese,Tomato &amp;amp; Pickle : Basic"/>
    <n v="1011"/>
    <n v="2976"/>
    <s v="1 x 1 each"/>
    <s v="Filled Rolls, Sandwiches &amp; Baguettes"/>
    <x v="2"/>
    <n v="2976"/>
  </r>
  <r>
    <s v="Sandwich - polar bread : ABC Club"/>
    <n v="544"/>
    <n v="2909"/>
    <s v="1 x 1 each"/>
    <s v="Filled Rolls, Sandwiches &amp; Baguettes"/>
    <x v="2"/>
    <n v="2909"/>
  </r>
  <r>
    <s v="Sandwich - Sliced : Cheddar Ploughmans"/>
    <n v="873"/>
    <n v="2840"/>
    <s v="1 pack"/>
    <s v="Filled Rolls, Sandwiches &amp; Baguettes"/>
    <x v="2"/>
    <n v="2840"/>
  </r>
  <r>
    <s v="Canapes Direct Falafel, Hummus &amp;amp; Red Pepper Mousseline : Homemade"/>
    <n v="34"/>
    <n v="2837"/>
    <s v="1 x 17 g"/>
    <s v="Canapé (Chilled)"/>
    <x v="2"/>
    <n v="2837"/>
  </r>
  <r>
    <s v="Peeled : Maris Piper"/>
    <n v="74"/>
    <n v="2790"/>
    <s v="1 kg"/>
    <s v="Potatoes"/>
    <x v="2"/>
    <n v="2790"/>
  </r>
  <r>
    <s v="Sandwich : Ham &amp;amp; Mature Cheddar"/>
    <n v="440"/>
    <n v="2768"/>
    <s v="1 x 1 each"/>
    <s v="Filled Rolls, Sandwiches &amp; Baguettes"/>
    <x v="2"/>
    <n v="2768"/>
  </r>
  <r>
    <s v="Baguette - Heritage : Cheese Ploughmans : Traditional"/>
    <n v="1026"/>
    <n v="2753"/>
    <s v="1 x 1 each"/>
    <s v="Filled Rolls, Sandwiches &amp; Baguettes"/>
    <x v="2"/>
    <n v="2753"/>
  </r>
  <r>
    <s v="Canapes Direct Bagel : Smoked Chicken"/>
    <n v="1"/>
    <n v="2460"/>
    <s v="1 x 17 g"/>
    <s v="Canapé (Chilled)"/>
    <x v="2"/>
    <n v="2460"/>
  </r>
  <r>
    <s v="Canapes Direct Butternut &amp; Sweet Potato Cake : Vegan"/>
    <n v="1"/>
    <n v="2460"/>
    <s v="1 x 17 g"/>
    <s v="Canapé (Chilled)"/>
    <x v="2"/>
    <n v="2460"/>
  </r>
  <r>
    <s v="Canapes Direct Tartlet : Goat Cheese"/>
    <n v="1"/>
    <n v="2370"/>
    <s v="1 x 17 g"/>
    <s v="Canapé (Chilled)"/>
    <x v="2"/>
    <n v="2370"/>
  </r>
  <r>
    <s v="Canapes Direct Spanish Chorizo, Avocado Mousse &amp;amp; Black Olive"/>
    <n v="36"/>
    <n v="2354"/>
    <s v="1 x 17 g"/>
    <s v="Canapé (Chilled)"/>
    <x v="2"/>
    <n v="2354"/>
  </r>
  <r>
    <s v="Canapes Direct Cheddar Madeleine"/>
    <n v="1"/>
    <n v="2340"/>
    <s v="1 x 17 g"/>
    <s v="Canapé (Chilled)"/>
    <x v="2"/>
    <n v="2340"/>
  </r>
  <r>
    <s v="Canapes Direct Pattie : Smoked Salmon Tartar, Mascarpone &amp;amp; Chives"/>
    <n v="26"/>
    <n v="2325"/>
    <s v="1 x 17 g"/>
    <s v="Canapé (Chilled)"/>
    <x v="2"/>
    <n v="2325"/>
  </r>
  <r>
    <s v="Wrap : Sweet Chilli Chicken : Tortillas"/>
    <n v="366"/>
    <n v="2288"/>
    <s v="1 x 1 each"/>
    <s v="Filled Rolls, Sandwiches &amp; Baguettes"/>
    <x v="2"/>
    <n v="2288"/>
  </r>
  <r>
    <s v="Rachels Breakfast : Vanilla Pots : Low Fat : With Granola"/>
    <n v="650"/>
    <n v="2269"/>
    <s v="6 x 135 g"/>
    <s v="Yoghurt (Chilled)"/>
    <x v="0"/>
    <n v="1837.89"/>
  </r>
  <r>
    <s v="White - Peeled."/>
    <n v="53"/>
    <n v="2265"/>
    <s v="1 x 1 kg"/>
    <s v="Fruit &amp; Veg, Salad, Herbs (Chilled)"/>
    <x v="2"/>
    <n v="2265"/>
  </r>
  <r>
    <s v="Canapes Direct Focaccia : Mushroom Stroganoff &amp;amp; Fried Leek"/>
    <n v="27"/>
    <n v="2255"/>
    <s v="1 x 17 g"/>
    <s v="Canapé (Chilled)"/>
    <x v="2"/>
    <n v="2255"/>
  </r>
  <r>
    <s v="Canapes Direct Ciabatta : Cured Ham &amp;amp; Parmesan Shaving"/>
    <n v="24"/>
    <n v="2240"/>
    <s v="1 x 17 g"/>
    <s v="Canapé (Chilled)"/>
    <x v="2"/>
    <n v="2240"/>
  </r>
  <r>
    <s v="PUREFOODS Lunch Bag : Vegetarian : Classic"/>
    <n v="66"/>
    <n v="2235"/>
    <s v="1 x 1 each"/>
    <s v="Buffet Platters"/>
    <x v="2"/>
    <n v="2235"/>
  </r>
  <r>
    <s v="Milk Semi Skimmed"/>
    <n v="178"/>
    <n v="2225"/>
    <s v="4 x 2 ltr"/>
    <s v="Fresh Milk (Chilled)"/>
    <x v="0"/>
    <n v="17800"/>
  </r>
  <r>
    <s v="Canapes Direct Brownie Loaf"/>
    <n v="1"/>
    <n v="2220"/>
    <s v="1 x 17 g"/>
    <s v="Buffet Desserts (Chilled)"/>
    <x v="2"/>
    <n v="2220"/>
  </r>
  <r>
    <s v="Afternoon Tea Platter - Standard"/>
    <n v="1"/>
    <n v="2200"/>
    <s v="4 x 1 Tray"/>
    <s v="Chilled - Other"/>
    <x v="2"/>
    <n v="2200"/>
  </r>
  <r>
    <s v="Poke Salad : Tuna Nicoise"/>
    <n v="687"/>
    <n v="2179"/>
    <s v="1 x 1 each"/>
    <s v="Prepared / Dressed Salad - Other (Chilled)"/>
    <x v="2"/>
    <n v="2179"/>
  </r>
  <r>
    <s v="Pork Shoulder : Diced"/>
    <n v="101"/>
    <n v="2090.5300000000002"/>
    <s v="kg"/>
    <s v="Pork (Chilled)"/>
    <x v="3"/>
    <n v="2090.5300000000002"/>
  </r>
  <r>
    <s v="Sandwich : Brie &amp;amp; Cranberry : Sliced : Vegan"/>
    <n v="631"/>
    <n v="2089"/>
    <s v="1 x 1 each"/>
    <s v="Filled Rolls, Sandwiches &amp; Baguettes"/>
    <x v="2"/>
    <n v="2089"/>
  </r>
  <r>
    <s v="Canapes Direct Mille Feuille : Smoked Chicken, Mixed Peppers &amp;amp; Grapes : GF/DF"/>
    <n v="26"/>
    <n v="2012"/>
    <s v="1 x 17 g"/>
    <s v="Canapé (Chilled)"/>
    <x v="2"/>
    <n v="2012"/>
  </r>
  <r>
    <s v="PUREFOODS Lunch Bag : Meat : Gourmet"/>
    <n v="22"/>
    <n v="2000"/>
    <s v="1 x 1 each"/>
    <s v="Buffet Platters"/>
    <x v="2"/>
    <n v="2000"/>
  </r>
  <r>
    <s v="Dry Mix"/>
    <n v="288"/>
    <n v="1972"/>
    <s v="1 x 2.5 kg"/>
    <s v="Coleslaw Mix"/>
    <x v="2"/>
    <n v="1972"/>
  </r>
  <r>
    <s v="Sandwich : Reuben"/>
    <n v="565"/>
    <n v="1956"/>
    <s v="1 pack"/>
    <s v="Filled Rolls, Sandwiches &amp; Baguettes"/>
    <x v="2"/>
    <n v="1956"/>
  </r>
  <r>
    <s v="PUREFOODS Baguette : Avocado &amp;amp; Butternut Squash"/>
    <n v="717"/>
    <n v="1951"/>
    <s v="1 x 1 each"/>
    <s v="Filled Rolls, Sandwiches &amp; Baguettes"/>
    <x v="2"/>
    <n v="1951"/>
  </r>
  <r>
    <s v="Sourdough Panini : Cuban"/>
    <n v="341"/>
    <n v="1942"/>
    <s v="1 x 1 each"/>
    <s v="Filled Panini &amp; Focaccia"/>
    <x v="2"/>
    <n v="1942"/>
  </r>
  <r>
    <s v="Sandwich - Sliced : Smoked Salmon &amp;amp; Cream Cheese"/>
    <n v="489"/>
    <n v="1932"/>
    <s v="1 each"/>
    <s v="Filled Rolls, Sandwiches &amp; Baguettes"/>
    <x v="2"/>
    <n v="1932"/>
  </r>
  <r>
    <s v="Canapes Direct Tortilla Cup : Caesar Salad, Quail Egg &amp;amp; Red Pepper"/>
    <n v="27"/>
    <n v="1829"/>
    <s v="1 x 17 g"/>
    <s v="Canapé (Chilled)"/>
    <x v="2"/>
    <n v="1829"/>
  </r>
  <r>
    <s v="Canapes Direct Toast : Duck Parfait, Rhubarb &amp;amp; Ginger"/>
    <n v="20"/>
    <n v="1824"/>
    <s v="1 x 17 g"/>
    <s v="Canapé (Chilled)"/>
    <x v="2"/>
    <n v="1824"/>
  </r>
  <r>
    <s v="Milk Semi Skimmed"/>
    <n v="211"/>
    <n v="1808"/>
    <s v="1 x 2 ltr"/>
    <s v="Fresh Milk (Chilled)"/>
    <x v="0"/>
    <n v="3616"/>
  </r>
  <r>
    <s v="SEA CHANGE MONTE D ABRUZZO 75CL"/>
    <n v="39"/>
    <n v="1784"/>
    <s v="1 x 75 cl"/>
    <s v="Red Wine"/>
    <x v="2"/>
    <n v="1784"/>
  </r>
  <r>
    <s v="Lamb : Shoulder : Diced : UK : F/A"/>
    <n v="71"/>
    <n v="1782.59"/>
    <s v="kg"/>
    <s v="Lamb (Chilled)"/>
    <x v="4"/>
    <n v="1782.59"/>
  </r>
  <r>
    <s v="Sandwich : Vegan Club"/>
    <n v="506"/>
    <n v="1760"/>
    <s v="1 x 1 each"/>
    <s v="Filled Rolls, Sandwiches &amp; Baguettes"/>
    <x v="2"/>
    <n v="1760"/>
  </r>
  <r>
    <s v="Beef : Chuck Steak : Diced"/>
    <n v="86"/>
    <n v="1743.18"/>
    <s v="kg"/>
    <s v="Beef (Chilled)"/>
    <x v="5"/>
    <n v="1743.18"/>
  </r>
  <r>
    <s v="Poke Salad : Peri Peri Chicken"/>
    <n v="453"/>
    <n v="1698"/>
    <s v="1 x 1 each"/>
    <s v="Prepared / Dressed Salad - Other (Chilled)"/>
    <x v="2"/>
    <n v="1698"/>
  </r>
  <r>
    <s v="Baguette : Roast Chicken Salad : Pure"/>
    <n v="565"/>
    <n v="1639"/>
    <s v="1 x 1 each"/>
    <s v="Filled Rolls, Sandwiches &amp; Baguettes"/>
    <x v="2"/>
    <n v="1639"/>
  </r>
  <r>
    <s v="Salad Mix : Catering"/>
    <n v="244"/>
    <n v="1638"/>
    <s v="1 x 500 g"/>
    <s v="Mixed Leaves"/>
    <x v="2"/>
    <n v="1638"/>
  </r>
  <r>
    <s v="Pork : Spare Ribs : Meaty : Cut"/>
    <n v="122"/>
    <n v="1636.85"/>
    <s v="kg"/>
    <s v="Pork (Chilled)"/>
    <x v="3"/>
    <n v="1636.85"/>
  </r>
  <r>
    <s v="Chicken Leg : Large : Halal"/>
    <n v="18"/>
    <n v="1581"/>
    <s v="1 x 280 g"/>
    <s v="Chicken (Chilled)"/>
    <x v="1"/>
    <n v="442.68000000000006"/>
  </r>
  <r>
    <s v="Milk Semi Skimmed"/>
    <n v="99"/>
    <n v="1530"/>
    <s v="1 x 2 ltr"/>
    <s v="Fresh Milk (Chilled)"/>
    <x v="0"/>
    <n v="3060"/>
  </r>
  <r>
    <s v="Fruit Platter : No Strawberries"/>
    <n v="135"/>
    <n v="1515"/>
    <s v="1 x 1 kg"/>
    <s v="Fruit Salad (Chilled)"/>
    <x v="2"/>
    <n v="1515"/>
  </r>
  <r>
    <s v="Mixed Roasted Peppers with Red Pepper Pesto on Ficelle"/>
    <n v="13"/>
    <n v="1446"/>
    <s v="1 x 1 each"/>
    <s v="Deli &amp; Fine &amp; Speciality Foods"/>
    <x v="2"/>
    <n v="1446"/>
  </r>
  <r>
    <s v="Glaceau Smart Water"/>
    <n v="140"/>
    <n v="1443"/>
    <s v="24 x 600 ml"/>
    <s v="Water - Still"/>
    <x v="2"/>
    <n v="1443"/>
  </r>
  <r>
    <s v="Ham Hock &amp;amp; Potato Salad"/>
    <n v="602"/>
    <n v="1399"/>
    <s v="1 x 1 each"/>
    <s v="Prepared / Dressed Salad - Vegetable Based (Chilled)"/>
    <x v="2"/>
    <n v="1399"/>
  </r>
  <r>
    <s v="Potato Frankie : Vegan"/>
    <n v="178"/>
    <n v="1393"/>
    <s v="1 x 1 each"/>
    <s v="Accompaniments"/>
    <x v="2"/>
    <n v="1393"/>
  </r>
  <r>
    <s v="Canapes Direct Square Toast : Avocado &amp;amp; Chilli Jam"/>
    <n v="13"/>
    <n v="1370"/>
    <s v="1 x 17 g"/>
    <s v="Canapé (Chilled)"/>
    <x v="2"/>
    <n v="1370"/>
  </r>
  <r>
    <s v="Canapes Direct Applewood &amp;amp; Cream Cheese Lollipop : Berries &amp;amp; Pistachio"/>
    <n v="20"/>
    <n v="1339"/>
    <s v="1 x 17 g"/>
    <s v="Canapé (Chilled)"/>
    <x v="2"/>
    <n v="1339"/>
  </r>
  <r>
    <s v="Corn on the Cob : Half Cut (Supersweet)"/>
    <n v="146"/>
    <n v="1333"/>
    <s v="1 x 12 x 120 g"/>
    <s v="Corn (Frozen)"/>
    <x v="2"/>
    <n v="1333"/>
  </r>
  <r>
    <s v="Lemon"/>
    <n v="68"/>
    <n v="1305"/>
    <s v="1 x 1 each"/>
    <s v="Lemon"/>
    <x v="2"/>
    <n v="1305"/>
  </r>
  <r>
    <s v="Onion Bhaji"/>
    <n v="70"/>
    <n v="1290"/>
    <s v="1 x 35 x 30g"/>
    <s v="Indian Buffet (Frozen)"/>
    <x v="2"/>
    <n v="1290"/>
  </r>
  <r>
    <s v="Compote &amp;amp; Granola Mix : Passionfruit"/>
    <n v="76"/>
    <n v="1277"/>
    <s v="1 x 1 each"/>
    <s v="Muesli"/>
    <x v="2"/>
    <n v="1277"/>
  </r>
  <r>
    <s v="Innocent Smooth : Orange Juice"/>
    <n v="632"/>
    <n v="1261"/>
    <s v="8 x 330 ml"/>
    <s v="Fruit Juice"/>
    <x v="2"/>
    <n v="1261"/>
  </r>
  <r>
    <s v="Coca Cola No Added Sugar : Coke Zero : Can"/>
    <n v="129"/>
    <n v="1261"/>
    <s v="1 x 24 x 330ml"/>
    <s v="Carbonated Drinks"/>
    <x v="2"/>
    <n v="1261"/>
  </r>
  <r>
    <s v="SEA CHANGE PINOT GRIGIO 75CL"/>
    <n v="34"/>
    <n v="1259"/>
    <s v="1 x 75 cl"/>
    <s v="White Wine"/>
    <x v="2"/>
    <n v="1259"/>
  </r>
  <r>
    <s v="Pangasius : 170-200g (6-7oz) : Fillet : Skinless: Boneless : IQF"/>
    <n v="67"/>
    <n v="1204"/>
    <s v="20 x 1 each"/>
    <s v="Frozen Fish"/>
    <x v="6"/>
    <n v="4454.8"/>
  </r>
  <r>
    <s v="Canapes Direct Bread - GF : Avocado Salsa &amp;amp; Fresh Tomato"/>
    <n v="14"/>
    <n v="1179"/>
    <s v="1 x 17 g"/>
    <s v="Canapé (Chilled)"/>
    <x v="2"/>
    <n v="1179"/>
  </r>
  <r>
    <s v="Chef Selection Chopped Tomatoes"/>
    <n v="46"/>
    <n v="1173"/>
    <s v="2.55 kg"/>
    <s v="Tomatoes"/>
    <x v="2"/>
    <n v="1173"/>
  </r>
  <r>
    <s v="Brakes Chicken Fillet : Breaded"/>
    <n v="47"/>
    <n v="1171"/>
    <s v="1 x 2.15 kg"/>
    <s v="Prepared Meat (Frozen)"/>
    <x v="1"/>
    <n v="2517.65"/>
  </r>
  <r>
    <s v="PUREFOODS Lunch Bag : Sandwich : Vegan"/>
    <n v="86"/>
    <n v="1167"/>
    <s v="1 x 1 each"/>
    <s v="Buffet Platters"/>
    <x v="2"/>
    <n v="1167"/>
  </r>
  <r>
    <s v="Sandwich : Chicken &amp;amp; Stuffing : Sliced"/>
    <n v="221"/>
    <n v="1161"/>
    <s v="1 x 1 each"/>
    <s v="Filled Rolls, Sandwiches &amp; Baguettes"/>
    <x v="2"/>
    <n v="1161"/>
  </r>
  <r>
    <s v="Cumberland : Pork : 6's"/>
    <n v="73"/>
    <n v="1150.8399999999999"/>
    <s v="1 x 2.4 kg"/>
    <s v="Sausages (Chilled)"/>
    <x v="2"/>
    <n v="1150.8399999999999"/>
  </r>
  <r>
    <s v="SEA CHANGE SAUVIGNON BLANC 75CL"/>
    <n v="28"/>
    <n v="1145"/>
    <s v="75 cl"/>
    <s v="White Wine"/>
    <x v="2"/>
    <n v="1145"/>
  </r>
  <r>
    <s v="Chicken Legs : Boned : Large"/>
    <n v="26"/>
    <n v="1120"/>
    <s v="1 x 1 each"/>
    <s v="Prepared Meat (Chilled)"/>
    <x v="1"/>
    <n v="560"/>
  </r>
  <r>
    <s v="Beef : Mince : Chuck : Very Lean"/>
    <n v="40"/>
    <n v="1119"/>
    <s v="kg"/>
    <s v="Beef (Chilled)"/>
    <x v="5"/>
    <n v="1119"/>
  </r>
  <r>
    <s v="Sandwich - polar bread : Veggie Club"/>
    <n v="333"/>
    <n v="1114"/>
    <s v="1 x 1 each"/>
    <s v="Filled Rolls, Sandwiches &amp; Baguettes"/>
    <x v="2"/>
    <n v="1114"/>
  </r>
  <r>
    <s v="Compote &amp;amp; Granola Mix : Blueberry"/>
    <n v="63"/>
    <n v="1105"/>
    <s v="1 x 1 each"/>
    <s v="Muesli"/>
    <x v="2"/>
    <n v="1105"/>
  </r>
  <r>
    <s v="Chopped Tomatoes : Italian, in tomato juice"/>
    <n v="85"/>
    <n v="1091"/>
    <s v="1 x 2.55kg"/>
    <s v="Tomatoes"/>
    <x v="2"/>
    <n v="1091"/>
  </r>
  <r>
    <s v="PRINCES GATE : Sparkling Water : BTLS"/>
    <n v="383"/>
    <n v="1084"/>
    <s v="24 x 500 ml"/>
    <s v="Water - Sparkling"/>
    <x v="2"/>
    <n v="1084"/>
  </r>
  <r>
    <s v="Coca Cola Coca Cola : Can"/>
    <n v="129"/>
    <n v="1071"/>
    <s v="1 x 24 x 330ml"/>
    <s v="Carbonated Drinks"/>
    <x v="2"/>
    <n v="1071"/>
  </r>
  <r>
    <s v="Canapes Direct Square Rye Bread : Stilton Roulade &amp;amp; Fig : Cut"/>
    <n v="19"/>
    <n v="1059"/>
    <s v="1 x 17 g"/>
    <s v="Canapé (Chilled)"/>
    <x v="2"/>
    <n v="1059"/>
  </r>
  <r>
    <s v="Pork Chops : Sparerib"/>
    <n v="17"/>
    <n v="1055.21"/>
    <s v="kg"/>
    <s v="Pork (Chilled)"/>
    <x v="3"/>
    <n v="1055.21"/>
  </r>
  <r>
    <s v="Supreme : Skin On : 196-224g : Halal"/>
    <n v="14"/>
    <n v="1045"/>
    <s v="1 x aw211 g"/>
    <s v="Chicken (Chilled)"/>
    <x v="1"/>
    <n v="220.495"/>
  </r>
  <r>
    <s v="Canapes Direct Ciabatta : Pastrami, Mustard &amp;amp; Gherkin"/>
    <n v="10"/>
    <n v="1035"/>
    <s v="1 x 17 g"/>
    <s v="Canapé (Chilled)"/>
    <x v="2"/>
    <n v="1035"/>
  </r>
  <r>
    <s v="Chicken : Escalope : 196-224g"/>
    <n v="23"/>
    <n v="1030"/>
    <s v="1 x aw210 g"/>
    <s v="Chicken (Chilled)"/>
    <x v="1"/>
    <n v="219.45"/>
  </r>
  <r>
    <s v="Fillets : Butterflied : 198-227g"/>
    <n v="20"/>
    <n v="1030"/>
    <s v="1 x aw212.5 g"/>
    <s v="Chicken (Chilled)"/>
    <x v="1"/>
    <n v="218.875"/>
  </r>
  <r>
    <s v="Carrots : Peeled"/>
    <n v="75"/>
    <n v="1020"/>
    <s v="1 x 2.5kg"/>
    <s v="Carrots"/>
    <x v="2"/>
    <n v="1020"/>
  </r>
  <r>
    <s v="Milk Semi Skimmed : Own Brand"/>
    <n v="25"/>
    <n v="1015"/>
    <s v="1 x 2 ltr"/>
    <s v="Fresh Milk (Chilled)"/>
    <x v="0"/>
    <n v="2030"/>
  </r>
  <r>
    <s v="Salmon : 170-200g (6-7oz) : Fillet : Skin On"/>
    <n v="18"/>
    <n v="997"/>
    <s v="1 x 182 g"/>
    <s v="Fresh Fish (Chilled)"/>
    <x v="6"/>
    <n v="181.45400000000001"/>
  </r>
  <r>
    <s v="Milk Skimmed"/>
    <n v="182"/>
    <n v="991"/>
    <s v="1 x 2 ltr"/>
    <s v="Fresh Milk (Chilled)"/>
    <x v="0"/>
    <n v="1982"/>
  </r>
  <r>
    <s v="Baguette : Ham &amp;amp; Cheese : Simply"/>
    <n v="319"/>
    <n v="979"/>
    <s v="1 x 1 each"/>
    <s v="Filled Rolls, Sandwiches &amp; Baguettes"/>
    <x v="2"/>
    <n v="979"/>
  </r>
  <r>
    <s v="Chicken : Thighs : Boneless Skin on : 100-110g"/>
    <n v="24"/>
    <n v="955.25"/>
    <s v="kg"/>
    <s v="Chicken (Chilled)"/>
    <x v="1"/>
    <n v="955.25"/>
  </r>
  <r>
    <s v="PUREFOODS Lunch Bag : Halal"/>
    <n v="77"/>
    <n v="951"/>
    <s v="1 x 1 each"/>
    <s v="Buffet Platters"/>
    <x v="2"/>
    <n v="951"/>
  </r>
  <r>
    <s v="Butternut"/>
    <n v="66"/>
    <n v="944"/>
    <s v="1 x 1 each"/>
    <s v="Squash"/>
    <x v="2"/>
    <n v="944"/>
  </r>
  <r>
    <s v="Lamb : Leg : Boneless &amp;amp; Rolled : New Zealand"/>
    <n v="25"/>
    <n v="928.53"/>
    <s v="1 x 1 kg"/>
    <s v="Lamb (Chilled)"/>
    <x v="4"/>
    <n v="928.53"/>
  </r>
  <r>
    <s v="Banana"/>
    <n v="264"/>
    <n v="919"/>
    <s v="1 x 1.5 kg"/>
    <s v="Banana"/>
    <x v="2"/>
    <n v="919"/>
  </r>
  <r>
    <s v="Topside : Rolled"/>
    <n v="62"/>
    <n v="916.79300000000001"/>
    <s v="kg"/>
    <s v="Beef (Chilled)"/>
    <x v="5"/>
    <n v="916.79300000000001"/>
  </r>
  <r>
    <s v="Prosecco Serenello Extra Dry 75C"/>
    <n v="27"/>
    <n v="910"/>
    <s v="1 x 75 cl"/>
    <s v="Sparkling Wine"/>
    <x v="2"/>
    <n v="910"/>
  </r>
  <r>
    <s v="Tomatoes : Cherry Red"/>
    <n v="36"/>
    <n v="908"/>
    <s v="1 x 250 g"/>
    <s v="Tomatoes"/>
    <x v="2"/>
    <n v="908"/>
  </r>
  <r>
    <s v="Dessert Spoon : Wooden : Biodegradeable"/>
    <n v="23"/>
    <n v="900"/>
    <s v="100 x 1 each"/>
    <s v="Cutlery"/>
    <x v="2"/>
    <n v="900"/>
  </r>
  <r>
    <s v="Brakes Heavy Duty Cloth : Red"/>
    <n v="44"/>
    <n v="894"/>
    <s v="25 x 1 each"/>
    <s v="Cloths &amp; Sponges"/>
    <x v="2"/>
    <n v="894"/>
  </r>
  <r>
    <s v="Chips : Freeze Chill : 9/16"/>
    <n v="113"/>
    <n v="890"/>
    <s v="4 x 2.27 kg"/>
    <s v="Chips (Frozen)"/>
    <x v="2"/>
    <n v="890"/>
  </r>
  <r>
    <s v="Spring Onions"/>
    <n v="75"/>
    <n v="889"/>
    <s v="1 x 1 bunch"/>
    <s v="Onions"/>
    <x v="2"/>
    <n v="889"/>
  </r>
  <r>
    <s v="Apple : Braeburn"/>
    <n v="49"/>
    <n v="889"/>
    <s v="1 x 1 each"/>
    <s v="Apple"/>
    <x v="2"/>
    <n v="889"/>
  </r>
  <r>
    <s v="Innocent Apple Juice"/>
    <n v="500"/>
    <n v="888"/>
    <s v="8 x 330 ml"/>
    <s v="Fruit Juice"/>
    <x v="2"/>
    <n v="888"/>
  </r>
  <r>
    <s v="Chicken Thighs : Oyster Cut : Bone In : F/A"/>
    <n v="46"/>
    <n v="885.01"/>
    <s v="kg"/>
    <s v="Chicken (Chilled)"/>
    <x v="1"/>
    <n v="885.01"/>
  </r>
  <r>
    <s v="Poke Salad : Sweet Chilli Chicken"/>
    <n v="314"/>
    <n v="882"/>
    <s v="1 x 1 each"/>
    <s v="Prepared / Dressed Salad - Other (Chilled)"/>
    <x v="2"/>
    <n v="882"/>
  </r>
  <r>
    <s v="Chicken Fillets : 5-6oz : Halal"/>
    <n v="16"/>
    <n v="882"/>
    <s v="1 x 155 g"/>
    <s v="Chicken (Chilled)"/>
    <x v="1"/>
    <n v="136.71"/>
  </r>
  <r>
    <s v="Canapes Direct Caprice Ficelle : Cut Tuna Roulade, Wasabi &amp;amp; Long Chive"/>
    <n v="12"/>
    <n v="880"/>
    <s v="1 x 17 g"/>
    <s v="Canapé (Chilled)"/>
    <x v="2"/>
    <n v="880"/>
  </r>
  <r>
    <s v="Mushy Peas"/>
    <n v="101"/>
    <n v="877"/>
    <s v="1 x 2.5 kg"/>
    <s v="Peas"/>
    <x v="2"/>
    <n v="877"/>
  </r>
  <r>
    <s v="Baked Beans"/>
    <n v="93"/>
    <n v="872"/>
    <s v="1 x 3.12 kg"/>
    <s v="Baked Beans"/>
    <x v="2"/>
    <n v="872"/>
  </r>
  <r>
    <s v="McCain Thick Cut Chips : 9/16 : Dual Store (Best of British)"/>
    <n v="163"/>
    <n v="866"/>
    <s v="4 x 2.27 kg"/>
    <s v="Chips (Frozen)"/>
    <x v="2"/>
    <n v="866"/>
  </r>
  <r>
    <s v="Innocent Orange Juice : With Bits"/>
    <n v="460"/>
    <n v="865"/>
    <s v="8 x 330 ml"/>
    <s v="Fruit Juice"/>
    <x v="2"/>
    <n v="865"/>
  </r>
  <r>
    <s v="Better Wrap : Feta Rainbow"/>
    <n v="247"/>
    <n v="854"/>
    <s v="1 x 227 g"/>
    <s v="Filled Rolls, Sandwiches &amp; Baguettes"/>
    <x v="2"/>
    <n v="854"/>
  </r>
  <r>
    <s v="Alpro Oat Milk : Barrista : Gluten Free"/>
    <n v="478"/>
    <n v="847"/>
    <s v="12 x 1 ltr"/>
    <s v="Fresh Milk (Chilled)"/>
    <x v="2"/>
    <m/>
  </r>
  <r>
    <s v="Classic Platter : Mixed"/>
    <n v="126"/>
    <n v="846"/>
    <s v="11 x 1 each"/>
    <s v="Buffet Platters"/>
    <x v="2"/>
    <n v="846"/>
  </r>
  <r>
    <s v="Turkey : Machine Diced"/>
    <n v="27"/>
    <n v="838.43"/>
    <s v="kg"/>
    <s v="Turkey (Chilled)"/>
    <x v="2"/>
    <n v="838.43"/>
  </r>
  <r>
    <s v="Pork Belly : Boneless : Rindless"/>
    <n v="38"/>
    <n v="822.04100000000005"/>
    <s v="kg"/>
    <s v="Pork (Chilled)"/>
    <x v="3"/>
    <n v="822.04100000000005"/>
  </r>
  <r>
    <s v="PUREFOODS Lunch Bag : Vegetarian : Gourmet"/>
    <n v="22"/>
    <n v="821"/>
    <s v="1 x 1 each"/>
    <s v="Buffet Platters"/>
    <x v="2"/>
    <n v="821"/>
  </r>
  <r>
    <s v="Lettuce : Iceberg"/>
    <n v="64"/>
    <n v="811"/>
    <s v="1 x 1 each"/>
    <s v="Lettuce"/>
    <x v="2"/>
    <n v="811"/>
  </r>
  <r>
    <s v="Tanpopo Platter : Fish : New"/>
    <n v="180"/>
    <n v="803"/>
    <s v="1 x 1 each"/>
    <s v="Buffet Platters"/>
    <x v="2"/>
    <n v="803"/>
  </r>
  <r>
    <s v="Coca Cola Diet Coke : Can"/>
    <n v="105"/>
    <n v="801"/>
    <s v="24 x 330 ml"/>
    <s v="Carbonated Drinks"/>
    <x v="2"/>
    <n v="801"/>
  </r>
  <r>
    <s v="Innocent Wonder Green Juice"/>
    <n v="438"/>
    <n v="789"/>
    <s v="8 x 330 ml"/>
    <s v="Fruit Juice"/>
    <x v="2"/>
    <n v="789"/>
  </r>
  <r>
    <s v="Panini : Brie &amp;amp; Spinach Melt"/>
    <n v="182"/>
    <n v="783"/>
    <s v="1 x 1 each"/>
    <s v="Filled Panini &amp; Focaccia"/>
    <x v="2"/>
    <n v="783"/>
  </r>
  <r>
    <s v="Sundried Tomato Pasta Salad"/>
    <n v="279"/>
    <n v="775"/>
    <s v="1 x 1 each"/>
    <s v="Prepared / Dressed Salad - Pasta Based (Chilled)"/>
    <x v="2"/>
    <n v="775"/>
  </r>
  <r>
    <s v="PUREFOODS Platter - vegan : Sliced"/>
    <n v="312"/>
    <n v="760"/>
    <s v="1 x 1 each"/>
    <s v="Buffet Platters"/>
    <x v="2"/>
    <n v="760"/>
  </r>
  <r>
    <s v="Lamb - Shoulder : Diced : Halal"/>
    <n v="71"/>
    <n v="759.72500000000002"/>
    <s v="kg"/>
    <s v="Lamb (Frozen)"/>
    <x v="4"/>
    <n v="759.72500000000002"/>
  </r>
  <r>
    <s v="Muffin : Raspberry &amp;amp; White Chocolate"/>
    <n v="480"/>
    <n v="757"/>
    <s v="1 x 24 x 125g"/>
    <s v="Muffins (Frozen)"/>
    <x v="2"/>
    <n v="757"/>
  </r>
  <r>
    <s v="Jarrah Wood Chard(Black Lab)75Cl"/>
    <n v="24"/>
    <n v="756"/>
    <s v="1 x 75cl"/>
    <s v="White Wine"/>
    <x v="2"/>
    <n v="756"/>
  </r>
  <r>
    <s v="Yutaka Curry Powder"/>
    <n v="34"/>
    <n v="752"/>
    <s v="1 x 1 kg"/>
    <s v="Curry Powder"/>
    <x v="2"/>
    <n v="752"/>
  </r>
  <r>
    <s v="Platter - mixed : Vegetables"/>
    <n v="244"/>
    <n v="750"/>
    <s v="5 x 1 each"/>
    <s v="Buffet Platters"/>
    <x v="2"/>
    <n v="750"/>
  </r>
  <r>
    <s v="Cucumber"/>
    <n v="122"/>
    <n v="750"/>
    <s v="1 x 1 each"/>
    <s v="Cucumber"/>
    <x v="2"/>
    <n v="750"/>
  </r>
  <r>
    <s v="Spinach : Baby"/>
    <n v="80"/>
    <n v="744"/>
    <s v="1 x 500 g"/>
    <s v="Spinach"/>
    <x v="2"/>
    <n v="744"/>
  </r>
  <r>
    <s v="Fruit Kebab : Small"/>
    <n v="32"/>
    <n v="739"/>
    <s v="1 x 1 each"/>
    <s v="Mixed Fruit (Chilled)"/>
    <x v="2"/>
    <n v="739"/>
  </r>
  <r>
    <s v="Roquette"/>
    <n v="55"/>
    <n v="734"/>
    <s v="1 x 250 g"/>
    <s v="Roquette"/>
    <x v="2"/>
    <n v="734"/>
  </r>
  <r>
    <s v="Better Wrap : Kashmiri Chicken"/>
    <n v="198"/>
    <n v="733"/>
    <s v="1 x 235 g"/>
    <s v="Filled Rolls, Sandwiches &amp; Baguettes"/>
    <x v="2"/>
    <n v="733"/>
  </r>
  <r>
    <s v="Turkey : Breast : Boneless &amp;amp; Rolled"/>
    <n v="37"/>
    <n v="726.11699999999996"/>
    <s v="kg"/>
    <s v="Turkey (Chilled)"/>
    <x v="2"/>
    <n v="726.11699999999996"/>
  </r>
  <r>
    <s v="Hot Wrap : Pepperoni Pizza"/>
    <n v="147"/>
    <n v="724"/>
    <s v="1 x 194 g"/>
    <s v="Filled Rolls, Sandwiches &amp; Baguettes"/>
    <x v="2"/>
    <n v="724"/>
  </r>
  <r>
    <s v="Central Monte Merlot"/>
    <n v="54"/>
    <n v="724"/>
    <s v="1x75cl"/>
    <s v="Red Wine"/>
    <x v="2"/>
    <n v="724"/>
  </r>
  <r>
    <s v="Vegan : Mayonnaise"/>
    <n v="131"/>
    <n v="721"/>
    <s v="1 x 1 ltr"/>
    <s v="Mayonnaise"/>
    <x v="2"/>
    <n v="721"/>
  </r>
  <r>
    <s v="Green's Broccoli Florets : 40-60mm"/>
    <n v="50"/>
    <n v="720"/>
    <s v="1 x 2.5 kg"/>
    <s v="Broccoli (Frozen)"/>
    <x v="2"/>
    <n v="720"/>
  </r>
  <r>
    <s v="Sticky Bbq Chicken Salad"/>
    <n v="261"/>
    <n v="719"/>
    <s v="1 x 1 each"/>
    <s v="Prepared / Dressed Salad - Other (Chilled)"/>
    <x v="2"/>
    <n v="719"/>
  </r>
  <r>
    <s v="Blueberry Muffin"/>
    <n v="466"/>
    <n v="706"/>
    <s v="24 x 125 g"/>
    <s v="Muffins (Frozen)"/>
    <x v="2"/>
    <n v="706"/>
  </r>
  <r>
    <s v="Milk Semi Skimmed"/>
    <n v="42"/>
    <n v="702"/>
    <s v="1 x 2.27ltr"/>
    <s v="Fresh Milk (Chilled)"/>
    <x v="0"/>
    <n v="1593.54"/>
  </r>
  <r>
    <s v="Baguette : Brie &amp;amp; Bacon"/>
    <n v="242"/>
    <n v="701"/>
    <s v="1 x 1 each"/>
    <s v="Filled Rolls, Sandwiches &amp; Baguettes"/>
    <x v="2"/>
    <n v="701"/>
  </r>
  <r>
    <s v="Chicken : Diced : Mixed"/>
    <n v="58"/>
    <n v="700.4"/>
    <s v="kg"/>
    <s v="Chicken (Chilled)"/>
    <x v="1"/>
    <n v="700.4"/>
  </r>
  <r>
    <s v="Gammon : Boned &amp;amp; Rolled"/>
    <n v="17"/>
    <n v="697.43"/>
    <s v="kg"/>
    <s v="Gammon (Chilled)"/>
    <x v="2"/>
    <n v="697.43"/>
  </r>
  <r>
    <s v="Chicken Escalopes : Breaded"/>
    <n v="30"/>
    <n v="696"/>
    <s v="12 x 160 g"/>
    <s v="Prepared Meat (Frozen)"/>
    <x v="1"/>
    <n v="1336.32"/>
  </r>
  <r>
    <s v="Sandwich : Free Range Egg Mayo &amp;amp; Sundried Tomato"/>
    <n v="283"/>
    <n v="694"/>
    <s v="1 x 1 each"/>
    <s v="Filled Rolls, Sandwiches &amp; Baguettes"/>
    <x v="2"/>
    <n v="694"/>
  </r>
  <r>
    <s v="Onions : Whole Peeled : White"/>
    <n v="53"/>
    <n v="691"/>
    <s v="1 x 1 kg"/>
    <s v="Onions"/>
    <x v="2"/>
    <n v="691"/>
  </r>
  <r>
    <s v="Hot Wrap : Veatball Melt : Vegan"/>
    <n v="164"/>
    <n v="685"/>
    <s v="1 x 1 each"/>
    <s v="Filled Rolls, Sandwiches &amp; Baguettes"/>
    <x v="2"/>
    <n v="685"/>
  </r>
  <r>
    <s v="Chicken Thigh Meat : Diced"/>
    <n v="32"/>
    <n v="684.04"/>
    <s v="kg"/>
    <s v="Prepared Meat (Chilled)"/>
    <x v="1"/>
    <n v="684.04"/>
  </r>
  <r>
    <s v="Tomatoes : (47-57) : (MM)"/>
    <n v="231"/>
    <n v="676"/>
    <s v="1 x 1.5 kg"/>
    <s v="Tomatoes"/>
    <x v="2"/>
    <n v="676"/>
  </r>
  <r>
    <s v="Carrots : Whole : Peeled"/>
    <n v="105"/>
    <n v="675"/>
    <s v="1 x 5 kg"/>
    <s v="Carrots"/>
    <x v="2"/>
    <n v="675"/>
  </r>
  <r>
    <s v="Mashed Potato"/>
    <n v="55"/>
    <n v="669"/>
    <s v="1 x 2.5 kg"/>
    <s v="Dehydrated Potato"/>
    <x v="2"/>
    <n v="669"/>
  </r>
  <r>
    <s v="Red Tractor Chicken Leg : Hot &amp;amp; Spicy : Halal"/>
    <n v="34"/>
    <n v="668"/>
    <s v="10 x 1 each"/>
    <s v="Prepared Poultry"/>
    <x v="1"/>
    <n v="668"/>
  </r>
  <r>
    <s v="INTERCHANGE MIDI BLUE 14oz MOP HEAD"/>
    <n v="31"/>
    <n v="666"/>
    <s v="1 x 1 each"/>
    <s v="Mops &amp; Brooms"/>
    <x v="2"/>
    <n v="666"/>
  </r>
  <r>
    <s v="Parsley : Flat"/>
    <n v="152"/>
    <n v="659"/>
    <s v="1 x 200 g"/>
    <s v="Parsley"/>
    <x v="2"/>
    <n v="659"/>
  </r>
  <r>
    <s v="Canapes Direct Tartlet : Tuna Flakes &amp;amp; Mousseline, Asparagus, Mascarpone &amp;amp; Fried Leek"/>
    <n v="12"/>
    <n v="658"/>
    <s v="1 x 17 g"/>
    <s v="Canapé (Chilled)"/>
    <x v="2"/>
    <n v="658"/>
  </r>
  <r>
    <s v="Chicken Supreme : Skin On : 8-9 oz : Halal"/>
    <n v="9"/>
    <n v="655"/>
    <s v="1 x 1 each"/>
    <s v="Chicken (Chilled)"/>
    <x v="1"/>
    <n v="157.19999999999999"/>
  </r>
  <r>
    <s v="Turkey : Escalope"/>
    <n v="16"/>
    <n v="653.98"/>
    <s v="price per kg"/>
    <s v="Turkey (Chilled)"/>
    <x v="2"/>
    <n v="653.98"/>
  </r>
  <r>
    <s v="Tanpopo Platter : Vegetables : New"/>
    <n v="163"/>
    <n v="651"/>
    <s v="1 x 1 each"/>
    <s v="Buffet Platters"/>
    <x v="2"/>
    <n v="651"/>
  </r>
  <r>
    <s v="Coca Cola Coca Cola : Zero"/>
    <n v="91"/>
    <n v="640"/>
    <s v="12 x 500 ml"/>
    <s v="Carbonated Drinks"/>
    <x v="2"/>
    <n v="640"/>
  </r>
  <r>
    <s v="Rump Steak : 6oz"/>
    <n v="38"/>
    <n v="637"/>
    <s v="1 x 170g"/>
    <s v="Beef (Chilled)"/>
    <x v="5"/>
    <n v="108.29"/>
  </r>
  <r>
    <s v="Wrap : Chickpea : Vegan"/>
    <n v="138"/>
    <n v="633"/>
    <s v="1 x 1 each"/>
    <s v="Filled Rolls, Sandwiches &amp; Baguettes"/>
    <x v="2"/>
    <n v="633"/>
  </r>
  <r>
    <s v="Platter - mixed : Meat"/>
    <n v="198"/>
    <n v="632"/>
    <s v="5 x 1 each"/>
    <s v="Buffet Platters"/>
    <x v="2"/>
    <n v="632"/>
  </r>
  <r>
    <s v="PUREFOODS Classic Platter : Mixed"/>
    <n v="186"/>
    <n v="632"/>
    <s v="1 x 1 each"/>
    <s v="Buffet Platters"/>
    <x v="2"/>
    <n v="632"/>
  </r>
  <r>
    <s v="Turkey Breast : Rolled : Halal F/A"/>
    <n v="43"/>
    <n v="631.13699999999994"/>
    <s v="kg"/>
    <s v="Turkey (Chilled)"/>
    <x v="2"/>
    <n v="631.13699999999994"/>
  </r>
  <r>
    <s v="Arizona : Iced Tea with Peach"/>
    <n v="203"/>
    <n v="628"/>
    <s v="6 x 500 ml"/>
    <s v="Soft Drinks"/>
    <x v="2"/>
    <n v="628"/>
  </r>
  <r>
    <s v="Lemon &amp; Poppy Seed : Muffin : B/Mark"/>
    <n v="402"/>
    <n v="627"/>
    <s v="24 x 125 g"/>
    <s v="Muffins (Frozen)"/>
    <x v="2"/>
    <n v="627"/>
  </r>
  <r>
    <s v="Hot Wrap : Margherita Pizza"/>
    <n v="130"/>
    <n v="623"/>
    <s v="1 x 173.2 g"/>
    <s v="Filled Rolls, Sandwiches &amp; Baguettes"/>
    <x v="2"/>
    <n v="623"/>
  </r>
  <r>
    <s v="Tanpopo Chicken Gyoza Box"/>
    <n v="230"/>
    <n v="619"/>
    <s v="1 x 1 each"/>
    <s v="Chicken"/>
    <x v="1"/>
    <n v="204.27"/>
  </r>
  <r>
    <s v="Spring Onion"/>
    <n v="80"/>
    <n v="617"/>
    <s v="1 x 1 each"/>
    <s v="Spring Onion"/>
    <x v="2"/>
    <n v="617"/>
  </r>
  <r>
    <s v="Lipton Lemon : ."/>
    <n v="311"/>
    <n v="616"/>
    <s v="12 x 500 ml"/>
    <s v="Iced Tea"/>
    <x v="2"/>
    <n v="616"/>
  </r>
  <r>
    <s v="Sweetcorn : In water : (Single Can)"/>
    <n v="95"/>
    <n v="614"/>
    <s v="1 x 2.1 kg"/>
    <s v="Sweetcorn"/>
    <x v="2"/>
    <n v="614"/>
  </r>
  <r>
    <s v="Garden Peas"/>
    <n v="92"/>
    <n v="613"/>
    <s v="1 x 2.5 kg"/>
    <s v="Peas (Frozen)"/>
    <x v="2"/>
    <n v="613"/>
  </r>
  <r>
    <s v="Baked Beans"/>
    <n v="82"/>
    <n v="609"/>
    <s v="1 x 2.62kg"/>
    <s v="Baked Beans"/>
    <x v="2"/>
    <n v="609"/>
  </r>
  <r>
    <s v="Baguette : Roast Beef &amp;amp; Caramelised Onion"/>
    <n v="173"/>
    <n v="606"/>
    <s v="1 x 1 each"/>
    <s v="Filled Rolls, Sandwiches &amp; Baguettes"/>
    <x v="2"/>
    <n v="606"/>
  </r>
  <r>
    <s v="Sweet Potatoes"/>
    <n v="56"/>
    <n v="604.88"/>
    <s v="kg"/>
    <s v="Sweet Potato"/>
    <x v="2"/>
    <n v="604.88"/>
  </r>
  <r>
    <s v="Pinot Grigio Sereno 12% 75Cl"/>
    <n v="39"/>
    <n v="603"/>
    <s v="1 x 75cl"/>
    <s v="White Wine"/>
    <x v="2"/>
    <n v="603"/>
  </r>
  <r>
    <s v="Harrogate Still Water : Glass"/>
    <n v="57"/>
    <n v="602"/>
    <s v="12 x 750 ml"/>
    <s v="Water - Still"/>
    <x v="2"/>
    <n v="602"/>
  </r>
  <r>
    <s v="Muffins : Double Chocolate"/>
    <n v="333"/>
    <n v="600"/>
    <s v="24 x 125 each"/>
    <s v="Muffins (Frozen)"/>
    <x v="2"/>
    <n v="600"/>
  </r>
  <r>
    <s v="Pork : Shoulder : Boneless : Rolled"/>
    <n v="16"/>
    <n v="595.75699999999995"/>
    <s v="kg "/>
    <s v="Pork (Chilled)"/>
    <x v="3"/>
    <n v="595.75699999999995"/>
  </r>
  <r>
    <s v="Panini : Margarita"/>
    <n v="120"/>
    <n v="595"/>
    <s v="1 x 215 g"/>
    <s v="Filled Panini &amp; Focaccia"/>
    <x v="2"/>
    <n v="595"/>
  </r>
  <r>
    <s v="Compostable Clamshell Hinged Food Box 9x6inch(4 x 50pk)"/>
    <n v="50"/>
    <n v="590"/>
    <s v="4 x 50pk"/>
    <s v="Non Foods - Non Foods Consumables"/>
    <x v="2"/>
    <n v="590"/>
  </r>
  <r>
    <s v="Coriander"/>
    <n v="73"/>
    <n v="589"/>
    <s v="1 x 100 g"/>
    <s v="Coriander"/>
    <x v="2"/>
    <n v="589"/>
  </r>
  <r>
    <s v="Red Tractor Chicken Leg : Mediterranean Flavour : Halal"/>
    <n v="29"/>
    <n v="588"/>
    <s v="10 x 1 each"/>
    <s v="Prepared Poultry"/>
    <x v="1"/>
    <n v="588"/>
  </r>
  <r>
    <s v="Arizona : Iced Tea with Lemon"/>
    <n v="196"/>
    <n v="587"/>
    <s v="6 x 500 ml"/>
    <s v="Soft Drinks"/>
    <x v="2"/>
    <n v="587"/>
  </r>
  <r>
    <s v="Toastie : Very Cheesy Cheese &amp;amp; Mushroom : Plant Powered : Vegan"/>
    <n v="166"/>
    <n v="585"/>
    <s v="1 x 1 each"/>
    <s v="Filled Rolls, Sandwiches &amp; Baguettes"/>
    <x v="2"/>
    <n v="585"/>
  </r>
  <r>
    <s v="Apple : Royal Gala : Large"/>
    <n v="122"/>
    <n v="585"/>
    <s v="8 x 1 each"/>
    <s v="Apple"/>
    <x v="2"/>
    <n v="585"/>
  </r>
  <r>
    <s v="Imperial College Taste Cups with logo"/>
    <n v="5"/>
    <n v="584"/>
    <s v="500 x 1 case"/>
    <s v="Disposables"/>
    <x v="2"/>
    <n v="584"/>
  </r>
  <r>
    <s v="Red Tractor : Diced Chuck"/>
    <n v="52"/>
    <n v="583.08000000000004"/>
    <s v="kg"/>
    <s v="Beef (Chilled)"/>
    <x v="5"/>
    <n v="583.08000000000004"/>
  </r>
  <r>
    <s v="Diced Chicken Thigh : Halal"/>
    <n v="86"/>
    <n v="581.21"/>
    <s v="kg"/>
    <s v="Prepared Poultry"/>
    <x v="1"/>
    <n v="581.21"/>
  </r>
  <r>
    <s v="Panini : BBQ Chicken"/>
    <n v="120"/>
    <n v="577"/>
    <s v="1 x 215 g"/>
    <s v="Filled Panini &amp; Focaccia"/>
    <x v="2"/>
    <n v="577"/>
  </r>
  <r>
    <s v="Butter : Unsalted"/>
    <n v="29"/>
    <n v="577"/>
    <s v="1 x 250g"/>
    <s v="Butter (Chilled)"/>
    <x v="2"/>
    <n v="577"/>
  </r>
  <r>
    <s v="Tanpopo Vege Gyoza Box"/>
    <n v="223"/>
    <n v="566"/>
    <s v="1 x 1 each"/>
    <s v="Side Dish / Garnish"/>
    <x v="2"/>
    <n v="566"/>
  </r>
  <r>
    <s v="Pinot Grigio Primi Soli 75Cl"/>
    <n v="60"/>
    <n v="564"/>
    <s v="1 x 75 cl"/>
    <s v="White Wine"/>
    <x v="2"/>
    <n v="564"/>
  </r>
  <r>
    <s v="PUREFOODS Wrap Platter : Vegetarian : Gluten Free : 5"/>
    <n v="215"/>
    <n v="556"/>
    <s v="1 x 1 each"/>
    <s v="Buffet Platters"/>
    <x v="2"/>
    <n v="556"/>
  </r>
  <r>
    <s v="Wrap : Southern Fried Chicken"/>
    <n v="124"/>
    <n v="553"/>
    <s v="1 x 197 g"/>
    <s v="Filled Rolls, Sandwiches &amp; Baguettes"/>
    <x v="2"/>
    <n v="553"/>
  </r>
  <r>
    <s v="Innocent Juice : Berry Set Go"/>
    <n v="330"/>
    <n v="552"/>
    <s v="8 x 330 ml"/>
    <s v="Smoothie"/>
    <x v="2"/>
    <n v="552"/>
  </r>
  <r>
    <s v="Minced : Lamb"/>
    <n v="36"/>
    <n v="551"/>
    <s v="kg"/>
    <s v="Lamb (Chilled)"/>
    <x v="4"/>
    <n v="551"/>
  </r>
  <r>
    <s v="Risotto Balls : Mushrooms : Breadcrumbed"/>
    <n v="5"/>
    <n v="550"/>
    <s v="1 x 1 each"/>
    <s v="Accompaniments"/>
    <x v="2"/>
    <n v="550"/>
  </r>
  <r>
    <s v="Hot Wrap : Chicken &amp;amp; Chorizo"/>
    <n v="93"/>
    <n v="549"/>
    <s v="1 x 1 each"/>
    <s v="Filled Rolls, Sandwiches &amp; Baguettes"/>
    <x v="2"/>
    <n v="549"/>
  </r>
  <r>
    <s v="Arizona : Blueberry White Tea"/>
    <n v="183"/>
    <n v="548"/>
    <s v="6 x 500 ml"/>
    <s v="Soft Drinks"/>
    <x v="2"/>
    <n v="548"/>
  </r>
  <r>
    <s v="Royal Crown Chick Peas : in water"/>
    <n v="60"/>
    <n v="545"/>
    <s v="1 x 2.5 kg"/>
    <s v="Peas"/>
    <x v="2"/>
    <n v="545"/>
  </r>
  <r>
    <s v="Cabbage : Sweetheart"/>
    <n v="7"/>
    <n v="544"/>
    <s v="1 x 1 each"/>
    <s v="Cabbage"/>
    <x v="2"/>
    <n v="544"/>
  </r>
  <r>
    <s v="Hot Wrap : Southern Fried Chicken &amp;amp; Bacon"/>
    <n v="107"/>
    <n v="540"/>
    <s v="1 x 216 g"/>
    <s v="Filled Rolls, Sandwiches &amp; Baguettes"/>
    <x v="2"/>
    <n v="540"/>
  </r>
  <r>
    <s v="Violife Vegan Grated"/>
    <n v="123"/>
    <n v="537"/>
    <s v="500 g"/>
    <s v="British (Chilled)"/>
    <x v="2"/>
    <n v="537"/>
  </r>
  <r>
    <s v="Lettuce : Chinese Leaf"/>
    <n v="37"/>
    <n v="534"/>
    <s v="1 x 1 each"/>
    <s v="Lettuce"/>
    <x v="2"/>
    <n v="534"/>
  </r>
  <r>
    <s v="Cabbage : Chinese"/>
    <n v="32"/>
    <n v="534"/>
    <s v="1 x 1 each"/>
    <s v="Cabbage"/>
    <x v="2"/>
    <n v="534"/>
  </r>
  <r>
    <s v="Anna/Cat Pride : Red Kidney Beans"/>
    <n v="53"/>
    <n v="530"/>
    <s v="1 x 2.55kg"/>
    <s v="Beans"/>
    <x v="2"/>
    <n v="530"/>
  </r>
  <r>
    <s v="Focaccia with Mushroom Stroganoff and fried leek : Canapes Direct"/>
    <n v="7"/>
    <n v="526"/>
    <s v="1 x 17 g"/>
    <s v="Chilled - Other"/>
    <x v="2"/>
    <n v="526"/>
  </r>
  <r>
    <s v="Fanta Orange : Fanta : Can"/>
    <n v="94"/>
    <n v="521"/>
    <s v="24 x 330 ml"/>
    <s v="Carbonated Drinks"/>
    <x v="2"/>
    <n v="521"/>
  </r>
  <r>
    <s v="Better Wrap : Chicken Tikka : Top Tier"/>
    <n v="160"/>
    <n v="519"/>
    <s v="1 x 237 g"/>
    <s v="Filled Rolls, Sandwiches &amp; Baguettes"/>
    <x v="2"/>
    <n v="519"/>
  </r>
  <r>
    <s v="Coriander"/>
    <n v="102"/>
    <n v="519"/>
    <s v="1 x 100 g"/>
    <s v="Coriander"/>
    <x v="2"/>
    <n v="519"/>
  </r>
  <r>
    <s v="Simply Lunch Wrap : Chicken Caesar : Vegetarian"/>
    <n v="142"/>
    <n v="515"/>
    <s v="1 x 190 g"/>
    <s v="Filled Rolls, Sandwiches &amp; Baguettes"/>
    <x v="2"/>
    <n v="515"/>
  </r>
  <r>
    <s v="Panini : Cheddar &amp;amp; Ham"/>
    <n v="101"/>
    <n v="511"/>
    <s v="1 x 195 g"/>
    <s v="Filled Panini &amp; Focaccia"/>
    <x v="2"/>
    <n v="511"/>
  </r>
  <r>
    <s v="Kinder Bueno"/>
    <n v="346"/>
    <n v="509"/>
    <s v="30 x 1 each"/>
    <s v="Chocolate - Bars"/>
    <x v="2"/>
    <n v="509"/>
  </r>
  <r>
    <s v="Lettuce : Iceberg"/>
    <n v="47"/>
    <n v="507"/>
    <s v="1 x 1 each"/>
    <s v="Lettuce"/>
    <x v="2"/>
    <n v="507"/>
  </r>
  <r>
    <s v="Afternoon Vegan Platter"/>
    <n v="2"/>
    <n v="505"/>
    <s v="4 x 1 Tray"/>
    <s v="Chilled - Other"/>
    <x v="2"/>
    <n v="505"/>
  </r>
  <r>
    <s v="Harrogate Glass Bottle : Sparkling Water"/>
    <n v="60"/>
    <n v="504"/>
    <s v="12 x 750 ml"/>
    <s v="Water - Sparkling"/>
    <x v="2"/>
    <n v="504"/>
  </r>
  <r>
    <s v="Whole Chicken Breast : 200/230"/>
    <n v="41"/>
    <n v="499.64"/>
    <s v="kg"/>
    <s v="Prepared Poultry"/>
    <x v="1"/>
    <n v="499.64"/>
  </r>
  <r>
    <s v="Round Cardboard Pot 1300cc 183x68mm"/>
    <n v="77"/>
    <n v="495"/>
    <s v="300 x 1 each"/>
    <s v="Pots &amp; Lids"/>
    <x v="2"/>
    <n v="495"/>
  </r>
  <r>
    <s v="Innocent Apple &amp;amp; Raspberry Juice"/>
    <n v="273"/>
    <n v="493"/>
    <s v="8 x 330 ml"/>
    <s v="Fruit Juice"/>
    <x v="2"/>
    <n v="493"/>
  </r>
  <r>
    <s v="PUREFOODS Lunch Bag : Wrap : Wheat &amp; Dairy Free"/>
    <n v="74"/>
    <n v="492"/>
    <s v="1 x 1 each"/>
    <s v="Buffet Platters"/>
    <x v="2"/>
    <n v="492"/>
  </r>
  <r>
    <s v="Chicken : Spatchcock : 1.4kg : Fresh or Roaster"/>
    <n v="9"/>
    <n v="491.22"/>
    <s v="kg"/>
    <s v="Chicken (Chilled)"/>
    <x v="1"/>
    <n v="491.22"/>
  </r>
  <r>
    <s v="Blue Centrefeed 2ply 150m x 180mm"/>
    <n v="42"/>
    <n v="491"/>
    <s v="1 x 6pk"/>
    <s v="Non Foods - Non Foods Consumables"/>
    <x v="2"/>
    <n v="491"/>
  </r>
  <r>
    <s v="Sweet Potatoes"/>
    <n v="23"/>
    <n v="486"/>
    <s v="1 x 1 kg"/>
    <s v="Sweet Potato"/>
    <x v="2"/>
    <n v="486"/>
  </r>
  <r>
    <s v="Sandwich : Sweet &amp;amp; Spicy Chickpea &amp;amp; Mango : Plant Powered"/>
    <n v="167"/>
    <n v="483"/>
    <s v="1 x 1 each"/>
    <s v="Filled Rolls, Sandwiches &amp; Baguettes"/>
    <x v="2"/>
    <n v="483"/>
  </r>
  <r>
    <s v="Panini : Tuna Melt"/>
    <n v="102"/>
    <n v="482"/>
    <s v="1 x 215 g"/>
    <s v="Filled Panini &amp; Focaccia"/>
    <x v="2"/>
    <n v="482"/>
  </r>
  <r>
    <s v="PUREFOODS Sandwich Platter : Mixed Vegetarian : Deluxe"/>
    <n v="218"/>
    <n v="479"/>
    <s v="1 x 1 each"/>
    <s v="Buffet Platters"/>
    <x v="2"/>
    <n v="479"/>
  </r>
  <r>
    <s v="PUREFOODS Baguette Platter : Veg"/>
    <n v="148"/>
    <n v="478"/>
    <s v="1 x 1 each"/>
    <s v="Buffet Platters"/>
    <x v="2"/>
    <n v="478"/>
  </r>
  <r>
    <s v="Orange : Large"/>
    <n v="119"/>
    <n v="476"/>
    <s v="4 x 1 each"/>
    <s v="Orange"/>
    <x v="2"/>
    <n v="476"/>
  </r>
  <r>
    <s v="Tomatoes : Cherry Red"/>
    <n v="73"/>
    <n v="476"/>
    <s v="1 x 250g"/>
    <s v="Tomatoes"/>
    <x v="2"/>
    <n v="476"/>
  </r>
  <r>
    <s v="Baby Carrots"/>
    <n v="63"/>
    <n v="474"/>
    <s v="1 x 2.5 kg"/>
    <s v="Carrots (Frozen)"/>
    <x v="2"/>
    <n v="474"/>
  </r>
  <r>
    <s v="Tanpopo Omega : Sushi"/>
    <n v="171"/>
    <n v="472"/>
    <s v="1 x 1 each"/>
    <s v="Sushi"/>
    <x v="2"/>
    <n v="472"/>
  </r>
  <r>
    <s v="Platter - bagel : Mixed"/>
    <n v="144"/>
    <n v="472"/>
    <s v="6 x 1 each"/>
    <s v="Buffet Platters"/>
    <x v="2"/>
    <n v="472"/>
  </r>
  <r>
    <s v="Platter - bagel : Mixed : Vegan"/>
    <n v="200"/>
    <n v="471"/>
    <s v="6 x 1 each"/>
    <s v="Buffet Platters"/>
    <x v="2"/>
    <n v="471"/>
  </r>
  <r>
    <s v="Lipton Peach"/>
    <n v="221"/>
    <n v="469"/>
    <s v="12 x 500 ml"/>
    <s v="Iced Tea"/>
    <x v="2"/>
    <n v="469"/>
  </r>
  <r>
    <s v="Meredith &amp; Drew Assorted Biscuits : Mini Packs"/>
    <n v="96"/>
    <n v="466"/>
    <s v="4 x 25 g"/>
    <s v="Sweet Biscuits"/>
    <x v="2"/>
    <n v="466"/>
  </r>
  <r>
    <s v="Sandwich White : Piri Piri Chicken"/>
    <n v="100"/>
    <n v="465"/>
    <s v="1 x 1 each"/>
    <s v="Filled Rolls, Sandwiches &amp; Baguettes"/>
    <x v="2"/>
    <n v="465"/>
  </r>
  <r>
    <s v="Mixed Bean Salad Wrap - WHEAT FREE"/>
    <n v="57"/>
    <n v="464"/>
    <s v="1 each"/>
    <s v="Chilled - Other"/>
    <x v="2"/>
    <n v="464"/>
  </r>
  <r>
    <s v="Mushrooms : Button : Fresh"/>
    <n v="143"/>
    <n v="460"/>
    <s v="1 x 3 kg"/>
    <s v="Mushrooms"/>
    <x v="2"/>
    <n v="460"/>
  </r>
  <r>
    <s v="Lettuce : Mixed Baby Leaf"/>
    <n v="114"/>
    <n v="459"/>
    <s v="2 x 500g"/>
    <s v="Lettuce"/>
    <x v="2"/>
    <n v="459"/>
  </r>
  <r>
    <s v="Innocent Apple &amp;amp; Mango Juice"/>
    <n v="263"/>
    <n v="458"/>
    <s v="8 x 330 ml"/>
    <s v="Fruit Juice"/>
    <x v="2"/>
    <n v="458"/>
  </r>
  <r>
    <s v="Cous Cous"/>
    <n v="51"/>
    <n v="457"/>
    <s v="1 x 1 kg"/>
    <s v="Cous Cous"/>
    <x v="2"/>
    <n v="457"/>
  </r>
  <r>
    <s v="Alpro Plain Soya : Yogurt"/>
    <n v="39"/>
    <n v="451"/>
    <s v="1 x 500 g"/>
    <s v="Yoghurt (Chilled)"/>
    <x v="2"/>
    <m/>
  </r>
  <r>
    <s v="Joes : Chicken Leg : Piri Piri : B5 Red Tractor"/>
    <n v="26"/>
    <n v="446"/>
    <s v="10 x 1 each"/>
    <s v="Prepared Poultry"/>
    <x v="1"/>
    <n v="446"/>
  </r>
  <r>
    <s v="Chicken Tikka : Cooked : Split Sticks"/>
    <n v="125"/>
    <n v="445"/>
    <s v="1 x 1 kg"/>
    <s v="Indian Buffet (Frozen)"/>
    <x v="2"/>
    <n v="445"/>
  </r>
  <r>
    <s v="Butternut Squash"/>
    <n v="28"/>
    <n v="444"/>
    <s v="1 x 1 each"/>
    <s v="Butternut Squash"/>
    <x v="2"/>
    <n v="444"/>
  </r>
  <r>
    <s v="Silverside : Rolled"/>
    <n v="9"/>
    <n v="443.52"/>
    <s v="kg"/>
    <s v="Beef (Chilled)"/>
    <x v="5"/>
    <n v="443.52"/>
  </r>
  <r>
    <s v="Sandwich : Spiced Three Green Medley : Plant Powered"/>
    <n v="158"/>
    <n v="443"/>
    <s v="1 x 1 each"/>
    <s v="Filled Rolls, Sandwiches &amp; Baguettes"/>
    <x v="2"/>
    <n v="443"/>
  </r>
  <r>
    <s v="Toastie : Ham &amp;amp; Cheese"/>
    <n v="83"/>
    <n v="442"/>
    <s v="1 x 150 g"/>
    <s v="Filled Panini &amp; Focaccia"/>
    <x v="2"/>
    <n v="442"/>
  </r>
  <r>
    <s v="2ply Blue Centrefeed Roll (150mtr)"/>
    <n v="67"/>
    <n v="441"/>
    <s v="6 x 1 each"/>
    <s v="Hygiene Paper"/>
    <x v="2"/>
    <n v="441"/>
  </r>
  <r>
    <s v="B/Mark : Muffin : Toffee Banana Ldt"/>
    <n v="245"/>
    <n v="440"/>
    <s v="24 x 125 g"/>
    <s v="Muffins (Frozen)"/>
    <x v="2"/>
    <n v="440"/>
  </r>
  <r>
    <s v="Samosa : Vegetable : Mini"/>
    <n v="52"/>
    <n v="439"/>
    <s v="1 x 80 x 30g"/>
    <s v="Indian Buffet (Frozen)"/>
    <x v="2"/>
    <n v="439"/>
  </r>
  <r>
    <s v="Phase Phase"/>
    <n v="12"/>
    <n v="439"/>
    <s v="1 x 250g"/>
    <s v="Cooking &amp; Baking (Chilled)"/>
    <x v="2"/>
    <n v="439"/>
  </r>
  <r>
    <s v="Sandwich : Tangy Chipotle Houmous : Plant Powered : Vegan"/>
    <n v="151"/>
    <n v="438"/>
    <s v="1 x 1 each"/>
    <s v="Filled Rolls, Sandwiches &amp; Baguettes"/>
    <x v="2"/>
    <n v="438"/>
  </r>
  <r>
    <s v="Red Tractor Whole Chicken Leg : Cajun : Halal"/>
    <n v="20"/>
    <n v="438"/>
    <s v="10 x 1 each"/>
    <s v="Prepared Poultry"/>
    <x v="1"/>
    <n v="438"/>
  </r>
  <r>
    <s v="Croissant : Cheese &amp;amp; Tomato : Mini Croissant"/>
    <n v="95"/>
    <n v="437"/>
    <s v="10 x 1 each"/>
    <s v="Filled Rolls, Sandwiches &amp; Baguettes"/>
    <x v="2"/>
    <n v="437"/>
  </r>
  <r>
    <s v="PUREFOODS Lunch Bag : Fish : Gourmet"/>
    <n v="10"/>
    <n v="433"/>
    <s v="1 x 1 each"/>
    <s v="Buffet Platters"/>
    <x v="2"/>
    <n v="433"/>
  </r>
  <r>
    <s v="Beef : Mince"/>
    <n v="53"/>
    <n v="431"/>
    <s v="price per kg"/>
    <s v="Beef (Chilled)"/>
    <x v="5"/>
    <n v="431"/>
  </r>
  <r>
    <s v="Hash Browns"/>
    <n v="38"/>
    <n v="430"/>
    <s v="1 x 2.5 kg"/>
    <s v="Potato (Frozen)"/>
    <x v="2"/>
    <n v="430"/>
  </r>
  <r>
    <s v="Better Wrap : Super Green Burger"/>
    <n v="150"/>
    <n v="428"/>
    <s v="1 x 225 g"/>
    <s v="Filled Rolls, Sandwiches &amp; Baguettes"/>
    <x v="2"/>
    <n v="428"/>
  </r>
  <r>
    <s v="Vegetable Oil : Extended Life"/>
    <n v="129"/>
    <n v="428"/>
    <s v="1 x 20ltr"/>
    <s v="Vegetable Oil"/>
    <x v="2"/>
    <n v="428"/>
  </r>
  <r>
    <s v="Roastology Espresso Beans : Imperial College"/>
    <n v="33"/>
    <n v="427"/>
    <s v="8 x 1 kg"/>
    <s v="Coffee - Beans"/>
    <x v="2"/>
    <n v="427"/>
  </r>
  <r>
    <s v="Violife Greek White Cheese"/>
    <n v="76"/>
    <n v="424"/>
    <s v="1 x 200 g"/>
    <s v="Other (Chilled)"/>
    <x v="2"/>
    <n v="424"/>
  </r>
  <r>
    <s v="Sandwich : Very Cheesy Ploughman's : Plant Powered : Vegan"/>
    <n v="145"/>
    <n v="423"/>
    <s v="1 x 1 each"/>
    <s v="Filled Rolls, Sandwiches &amp; Baguettes"/>
    <x v="2"/>
    <n v="423"/>
  </r>
  <r>
    <s v="Tomato Ketchup : Portions : sachet"/>
    <n v="111"/>
    <n v="423"/>
    <s v="200 x 1 each"/>
    <s v="Tomato Ketchup"/>
    <x v="2"/>
    <n v="423"/>
  </r>
  <r>
    <s v="Lime"/>
    <n v="26"/>
    <n v="420"/>
    <s v="1 x 1 each"/>
    <s v="Lime"/>
    <x v="2"/>
    <n v="420"/>
  </r>
  <r>
    <s v="Chicken Fillets : Skin Off : 140-168g"/>
    <n v="22"/>
    <n v="420"/>
    <s v="154 g"/>
    <s v="Chicken (Chilled)"/>
    <x v="1"/>
    <n v="64.679999999999993"/>
  </r>
  <r>
    <s v="SEA CHANGE PINOT GRIGIO ROSE 75C"/>
    <n v="17"/>
    <n v="415"/>
    <s v="1 x 75 cl"/>
    <s v="White Wine"/>
    <x v="2"/>
    <n v="415"/>
  </r>
  <r>
    <s v="Fondant : Hand : 60x40mm : Potato"/>
    <n v="5"/>
    <n v="414"/>
    <s v="1 x 1 each"/>
    <s v="Potatoes"/>
    <x v="2"/>
    <n v="414"/>
  </r>
  <r>
    <s v="9377B8 PF LARGE BLUE NITRILE GLOVE"/>
    <n v="10"/>
    <n v="411"/>
    <s v="100 x 1 case"/>
    <s v="Gloves"/>
    <x v="2"/>
    <n v="411"/>
  </r>
  <r>
    <s v="Canapes Direct Square Rye Bread : Herb &amp;amp; Garlic Cream Cheese, Fresh Tomato &amp;amp; Yellow Pepper Salsa"/>
    <n v="6"/>
    <n v="410"/>
    <s v="1 x 17 g"/>
    <s v="Canapé (Chilled)"/>
    <x v="2"/>
    <n v="410"/>
  </r>
  <r>
    <s v="Tanpopo Vegetarian"/>
    <n v="168"/>
    <n v="409"/>
    <s v="1 x 1 each"/>
    <s v="Sushi"/>
    <x v="2"/>
    <n v="409"/>
  </r>
  <r>
    <s v="Hot Wrap : All Day Breakfast"/>
    <n v="87"/>
    <n v="408"/>
    <s v="1 x 209 g"/>
    <s v="Filled Rolls, Sandwiches &amp; Baguettes"/>
    <x v="2"/>
    <n v="408"/>
  </r>
  <r>
    <s v="Bag Scotchban 250 x 250mm"/>
    <n v="81"/>
    <n v="407"/>
    <s v="1000 x 1 each"/>
    <s v="Bags &amp; Sheets"/>
    <x v="2"/>
    <n v="407"/>
  </r>
  <r>
    <s v="Cream Double"/>
    <n v="128"/>
    <n v="406"/>
    <s v="1 x 2.27ltr"/>
    <s v="Fresh Cream (Chilled)"/>
    <x v="0"/>
    <n v="921.62"/>
  </r>
  <r>
    <s v="Mature Cheddar : Grated : White"/>
    <n v="103"/>
    <n v="405"/>
    <s v="1 x 1kg"/>
    <s v="British (Chilled)"/>
    <x v="2"/>
    <n v="405"/>
  </r>
  <r>
    <s v="Rich &amp; Rustic : Tomato Sauce"/>
    <n v="39"/>
    <n v="405"/>
    <s v="1 x 3 kg"/>
    <s v="Tomatoes"/>
    <x v="2"/>
    <n v="405"/>
  </r>
  <r>
    <s v="Sandwich : BLT"/>
    <n v="89"/>
    <n v="404"/>
    <s v="1 x 184 g"/>
    <s v="Filled Rolls, Sandwiches &amp; Baguettes"/>
    <x v="2"/>
    <n v="404"/>
  </r>
  <r>
    <s v="Cucumber"/>
    <n v="67"/>
    <n v="402"/>
    <s v="1 x 1 each"/>
    <s v="Cucumber"/>
    <x v="2"/>
    <n v="402"/>
  </r>
  <r>
    <s v="Simply Lunch Sandwich : Chicken &amp;amp; Stuffing : Vegan"/>
    <n v="130"/>
    <n v="400"/>
    <s v="1 x 160 g"/>
    <s v="Filled Rolls, Sandwiches &amp; Baguettes"/>
    <x v="2"/>
    <n v="400"/>
  </r>
  <r>
    <s v="Brakes Random cut skin on : Chips"/>
    <n v="84"/>
    <n v="399"/>
    <s v="4 x 2.5 kg"/>
    <s v="Chips (Frozen)"/>
    <x v="2"/>
    <n v="399"/>
  </r>
  <r>
    <s v="Brakes Mozzarella Sticks : breaded"/>
    <n v="61"/>
    <n v="399"/>
    <s v="1 x 1 kg"/>
    <s v="Cheesy Bites (Frozen)"/>
    <x v="2"/>
    <n v="399"/>
  </r>
  <r>
    <s v="Cloud Rock : Sauvignon Blanc"/>
    <n v="13"/>
    <n v="399"/>
    <s v="1 x 75 cl"/>
    <s v="White Wine"/>
    <x v="2"/>
    <n v="399"/>
  </r>
  <r>
    <s v="Spring Onion : Bunch"/>
    <n v="65"/>
    <n v="395"/>
    <s v="1 x 167 g"/>
    <s v="Spring Onion"/>
    <x v="2"/>
    <n v="395"/>
  </r>
  <r>
    <s v="Legs : Skinned : Large : Halal"/>
    <n v="10"/>
    <n v="395"/>
    <s v="1 x 1each"/>
    <s v="Chicken (Chilled)"/>
    <x v="1"/>
    <n v="197.5"/>
  </r>
  <r>
    <s v="Orange : Large"/>
    <n v="38"/>
    <n v="392"/>
    <s v="1 x 1 each"/>
    <s v="Orange"/>
    <x v="2"/>
    <n v="392"/>
  </r>
  <r>
    <s v="Strawberries : British"/>
    <n v="112"/>
    <n v="391"/>
    <s v="1 x 400g"/>
    <s v="Strawberries"/>
    <x v="2"/>
    <n v="391"/>
  </r>
  <r>
    <s v="Eskimo Ice Cubes"/>
    <n v="100"/>
    <n v="391"/>
    <s v="6 x 2 kg"/>
    <s v="Ice Cubes"/>
    <x v="2"/>
    <n v="391"/>
  </r>
  <r>
    <s v="Thyme"/>
    <n v="64"/>
    <n v="390"/>
    <s v="1 x 100 g"/>
    <s v="Thyme"/>
    <x v="2"/>
    <n v="390"/>
  </r>
  <r>
    <s v="Square Toast with Fresh Avocado and Chilli Jam : Canapes Direct"/>
    <n v="6"/>
    <n v="389"/>
    <s v="1 x 17 g"/>
    <s v="Chilled - Other"/>
    <x v="2"/>
    <n v="389"/>
  </r>
  <r>
    <s v="Innocent Juice : Bolt From The Blue"/>
    <n v="218"/>
    <n v="387"/>
    <s v="8 x 330 ml"/>
    <s v="Smoothie"/>
    <x v="2"/>
    <n v="387"/>
  </r>
  <r>
    <s v="Sandwich - Oatmeal : Tuna &amp;amp; Cucumber"/>
    <n v="98"/>
    <n v="387"/>
    <s v="1 x 1 each"/>
    <s v="Filled Rolls, Sandwiches &amp; Baguettes"/>
    <x v="2"/>
    <n v="387"/>
  </r>
  <r>
    <s v="Sandwich : Chicken &amp;amp; Bacon Club"/>
    <n v="81"/>
    <n v="387"/>
    <s v="1 x 207 g"/>
    <s v="Filled Rolls, Sandwiches &amp; Baguettes"/>
    <x v="2"/>
    <n v="387"/>
  </r>
  <r>
    <s v="Tanpopo Sushi : Vegetarian"/>
    <n v="152"/>
    <n v="380"/>
    <s v="1 x 1 each"/>
    <s v="Sushi"/>
    <x v="2"/>
    <n v="380"/>
  </r>
  <r>
    <s v="Fanta Fruit Twist : Fanta : Can"/>
    <n v="76"/>
    <n v="379"/>
    <s v="1 x 24 x 330ml"/>
    <s v="Carbonated Drinks"/>
    <x v="2"/>
    <n v="379"/>
  </r>
  <r>
    <s v="Greens Cauliflower Florets"/>
    <n v="34"/>
    <n v="378"/>
    <s v="2.5 kg"/>
    <s v="Cauliflower (Frozen)"/>
    <x v="2"/>
    <n v="378"/>
  </r>
  <r>
    <s v="Green Tea with Honey"/>
    <n v="139"/>
    <n v="375"/>
    <s v="6 x 500 ml"/>
    <s v="Soft Drinks"/>
    <x v="2"/>
    <n v="375"/>
  </r>
  <r>
    <s v="Violife Greek Style : White : Feta"/>
    <n v="39"/>
    <n v="375"/>
    <s v="1 x 200 g"/>
    <s v="British (Chilled)"/>
    <x v="2"/>
    <n v="375"/>
  </r>
  <r>
    <s v="Tomatoes"/>
    <n v="169"/>
    <n v="374"/>
    <s v="1 x 6 kg"/>
    <s v="Tomatoes"/>
    <x v="2"/>
    <n v="374"/>
  </r>
  <r>
    <s v="Scheff Chilli con Carne : Gluten Free"/>
    <n v="75"/>
    <n v="373"/>
    <s v="2 x 1.4 kg"/>
    <s v="Beef - Multi Portion (Chilled)"/>
    <x v="5"/>
    <n v="1044.3999999999999"/>
  </r>
  <r>
    <s v="Sprite Sprite : Can"/>
    <n v="63"/>
    <n v="373"/>
    <s v="24 x 330 ml"/>
    <s v="Carbonated Drinks"/>
    <x v="2"/>
    <n v="373"/>
  </r>
  <r>
    <s v="Fry's Vegan Chia Nuggets"/>
    <n v="61"/>
    <n v="371"/>
    <s v="6 x 240 g"/>
    <s v="Vegetarian (Frozen)"/>
    <x v="2"/>
    <n v="371"/>
  </r>
  <r>
    <s v="Butternut Squash"/>
    <n v="29"/>
    <n v="370.57"/>
    <s v="kg"/>
    <s v="Butternut Squash"/>
    <x v="2"/>
    <n v="370.57"/>
  </r>
  <r>
    <s v="Bacon Streaky : Smoked"/>
    <n v="108"/>
    <n v="370.12"/>
    <s v="kg"/>
    <s v="Bacon (Chilled)"/>
    <x v="3"/>
    <n v="370.12"/>
  </r>
  <r>
    <s v="Broccoli"/>
    <n v="15"/>
    <n v="370"/>
    <s v="1 x 500 g"/>
    <s v="Broccoli"/>
    <x v="2"/>
    <n v="370"/>
  </r>
  <r>
    <s v="Afternoon Tea Platter : 1 Portion"/>
    <n v="9"/>
    <n v="370"/>
    <s v="1 x 1 each"/>
    <s v="Buffet Platters"/>
    <x v="2"/>
    <n v="370"/>
  </r>
  <r>
    <s v="Beans in Leek : Bundle : Blanched."/>
    <n v="4"/>
    <n v="370"/>
    <s v="1 x 1 each"/>
    <s v="Fruit &amp; Veg, Salad, Herbs (Chilled)"/>
    <x v="2"/>
    <n v="370"/>
  </r>
  <r>
    <s v="Mixed Vegetables"/>
    <n v="46"/>
    <n v="368"/>
    <s v="1 x 2.5kg"/>
    <s v="Vegetable Mixes (Frozen)"/>
    <x v="2"/>
    <n v="368"/>
  </r>
  <r>
    <s v="Mix Leaf Salad"/>
    <n v="49"/>
    <n v="367"/>
    <s v="1 x 1 kg"/>
    <s v="Mixed Leaves"/>
    <x v="2"/>
    <n v="367"/>
  </r>
  <r>
    <s v="Quiche : Assorted Veg : Cocktail : 2"/>
    <n v="8"/>
    <n v="364"/>
    <s v="1 each"/>
    <s v="Quiche (Chilled)"/>
    <x v="2"/>
    <n v="364"/>
  </r>
  <r>
    <s v="PUREFOODS Sandwich Platter : Meat : Deluxe"/>
    <n v="204"/>
    <n v="363"/>
    <s v="1 x 1 each"/>
    <s v="Buffet Platters"/>
    <x v="2"/>
    <n v="363"/>
  </r>
  <r>
    <s v="Tanpopo Tuna Mayo"/>
    <n v="162"/>
    <n v="363"/>
    <s v="1 x 1 each"/>
    <s v="Sushi"/>
    <x v="2"/>
    <n v="363"/>
  </r>
  <r>
    <s v="Parlez - Vous Malbec 13% 75Cl"/>
    <n v="13"/>
    <n v="363"/>
    <s v="1 x 75 cl"/>
    <s v="Red Wine"/>
    <x v="2"/>
    <n v="363"/>
  </r>
  <r>
    <s v="Best : Back Bacon"/>
    <n v="78"/>
    <n v="362"/>
    <s v="1 x 2.27 kg"/>
    <s v="Bacon (Chilled)"/>
    <x v="3"/>
    <n v="821.74"/>
  </r>
  <r>
    <s v="PUREFOODS Wrap &amp;amp; Roll Platter : Veg"/>
    <n v="133"/>
    <n v="361"/>
    <s v="1 x 1 each"/>
    <s v="Buffet Platters"/>
    <x v="2"/>
    <n v="361"/>
  </r>
  <r>
    <s v="Tanpopo Sweet Chilli Tuna"/>
    <n v="176"/>
    <n v="358"/>
    <s v="1 x 1 each"/>
    <s v="Sushi"/>
    <x v="2"/>
    <n v="358"/>
  </r>
  <r>
    <s v="Vegetable Oil"/>
    <n v="116"/>
    <n v="357"/>
    <s v="1 x 20 ltr"/>
    <s v="Vegetable Oil"/>
    <x v="2"/>
    <n v="357"/>
  </r>
  <r>
    <s v="Smoked Salmon Cream Cheese Brown FINGER CUT"/>
    <n v="5"/>
    <n v="355.65"/>
    <s v="1 tray"/>
    <s v="Chilled - Other"/>
    <x v="2"/>
    <n v="355.65"/>
  </r>
  <r>
    <s v="Cucumber : No Waste"/>
    <n v="41"/>
    <n v="355.39"/>
    <s v="1 x 1 kg"/>
    <s v="Cucumber"/>
    <x v="2"/>
    <n v="355.39"/>
  </r>
  <r>
    <s v="Chives"/>
    <n v="99"/>
    <n v="355"/>
    <s v="1 x 100 g"/>
    <s v="Chives"/>
    <x v="2"/>
    <n v="355"/>
  </r>
  <r>
    <s v="Quiche : Broccoli &amp;amp; Cheese : Fully Baked : 10"/>
    <n v="60"/>
    <n v="355"/>
    <s v="1 x 1 each"/>
    <s v="Quiche (Chilled)"/>
    <x v="2"/>
    <n v="355"/>
  </r>
  <r>
    <s v="PUREFOODS Lunch Bag : Fish : Classic"/>
    <n v="15"/>
    <n v="353"/>
    <s v="1 x 1 each"/>
    <s v="Buffet Platters"/>
    <x v="2"/>
    <n v="353"/>
  </r>
  <r>
    <s v="Teriyaki Chicken"/>
    <n v="101"/>
    <n v="352"/>
    <s v="1 x 1 each"/>
    <s v="Chicken"/>
    <x v="1"/>
    <n v="116.16000000000001"/>
  </r>
  <r>
    <s v="Tanpopo Chicken Katsu Dipper"/>
    <n v="93"/>
    <n v="351"/>
    <s v="1 x 1 each"/>
    <s v="Chicken"/>
    <x v="1"/>
    <n v="115.83000000000001"/>
  </r>
  <r>
    <s v="Cling Film : 45cm : Extra Wide"/>
    <n v="35"/>
    <n v="350"/>
    <s v="1 x 1 each"/>
    <s v="Clingfilm"/>
    <x v="2"/>
    <n v="350"/>
  </r>
  <r>
    <s v="Tanpopo Natsu : Sushi"/>
    <n v="103"/>
    <n v="349"/>
    <s v="1 x 1 each"/>
    <s v="Sushi"/>
    <x v="2"/>
    <n v="349"/>
  </r>
  <r>
    <s v="Cod : 170-200g (6-7oz) : Fillet : Battered : Crispy"/>
    <n v="41"/>
    <n v="349"/>
    <s v="20 x 1 each"/>
    <s v="Frozen Prepared Fish"/>
    <x v="6"/>
    <n v="1291.3"/>
  </r>
  <r>
    <s v="Platter - vegetarian : Classic : Large"/>
    <n v="97"/>
    <n v="345"/>
    <s v="1 x 1 each"/>
    <s v="Buffet Platters"/>
    <x v="2"/>
    <n v="345"/>
  </r>
  <r>
    <s v="Butternut Squash"/>
    <n v="54"/>
    <n v="343.6"/>
    <s v="1 x 1 each"/>
    <s v="Butternut Squash"/>
    <x v="2"/>
    <n v="343.6"/>
  </r>
  <r>
    <s v="Butter Salted"/>
    <n v="17"/>
    <n v="343"/>
    <s v="1 x 250 g"/>
    <s v="Butter (Chilled)"/>
    <x v="2"/>
    <n v="343"/>
  </r>
  <r>
    <s v="Slice : Lemon Drizzle : Traybake : 12 Portion : Hmc"/>
    <n v="153"/>
    <n v="340"/>
    <s v="1 x 1 each"/>
    <s v="Tray Bakes (Frozen)"/>
    <x v="2"/>
    <n v="340"/>
  </r>
  <r>
    <s v="Diet Coke"/>
    <n v="87"/>
    <n v="340"/>
    <s v="24 x 500 ml"/>
    <s v="Carbonated Drinks"/>
    <x v="2"/>
    <n v="340"/>
  </r>
  <r>
    <s v="Pomegranate Green  Tea"/>
    <n v="127"/>
    <n v="339"/>
    <s v="6 x 500 ml"/>
    <s v="Soft Drinks"/>
    <x v="2"/>
    <n v="339"/>
  </r>
  <r>
    <s v="Gnocchi"/>
    <n v="59"/>
    <n v="339"/>
    <s v="3 x 1 kg"/>
    <s v="Gnocchi"/>
    <x v="2"/>
    <n v="339"/>
  </r>
  <r>
    <s v="Green Beans : Whole"/>
    <n v="48"/>
    <n v="339"/>
    <s v="1 x 2.5kg"/>
    <s v="Beans (Frozen)"/>
    <x v="2"/>
    <n v="339"/>
  </r>
  <r>
    <s v="Coriander : Bunched"/>
    <n v="75"/>
    <n v="338"/>
    <s v="1 x 100g"/>
    <s v="Coriander"/>
    <x v="2"/>
    <n v="338"/>
  </r>
  <r>
    <s v="Chocolate Brownie : 12 Portion : Classic"/>
    <n v="100"/>
    <n v="336"/>
    <s v="1 x 1 each"/>
    <s v="Flapjacks &amp; Brownies (Frozen)"/>
    <x v="2"/>
    <n v="336"/>
  </r>
  <r>
    <s v="Mix Leaf Salad"/>
    <n v="88"/>
    <n v="333"/>
    <s v="2 x 500 g"/>
    <s v="Mixed Leaves"/>
    <x v="2"/>
    <n v="333"/>
  </r>
  <r>
    <s v="Peppers : Stuffed : Cream Cheese"/>
    <n v="49"/>
    <n v="332"/>
    <s v="1 x 1.1 kg"/>
    <s v="Tapas"/>
    <x v="2"/>
    <n v="332"/>
  </r>
  <r>
    <s v="King Prawns : Skewers : 3 p/stick"/>
    <n v="6"/>
    <n v="332"/>
    <s v="1 x 1 each"/>
    <s v="Fish &amp; Seafood (Chilled)"/>
    <x v="6"/>
    <n v="166"/>
  </r>
  <r>
    <s v="Cauliflower"/>
    <n v="31"/>
    <n v="331"/>
    <s v="1 x 1 each"/>
    <s v="Cauliflower"/>
    <x v="2"/>
    <n v="331"/>
  </r>
  <r>
    <s v="FORK WOODEN  160mm"/>
    <n v="78"/>
    <n v="326"/>
    <s v="1000 x 1 each"/>
    <s v="Cutlery"/>
    <x v="2"/>
    <n v="326"/>
  </r>
  <r>
    <s v="BeefBurger : 100%"/>
    <n v="137"/>
    <n v="325"/>
    <s v="24 x 170 g"/>
    <s v="Burgers (Frozen)"/>
    <x v="5"/>
    <n v="1326"/>
  </r>
  <r>
    <s v="PUREFOODS Platter : House Salad"/>
    <n v="107"/>
    <n v="323"/>
    <s v="1 x 1 each"/>
    <s v="Buffet Platters"/>
    <x v="2"/>
    <n v="323"/>
  </r>
  <r>
    <s v="Orange Juice : Resealable Lid"/>
    <n v="55"/>
    <n v="323"/>
    <s v="12 x 1ltr"/>
    <s v="Fruit Juice"/>
    <x v="2"/>
    <n v="323"/>
  </r>
  <r>
    <s v="Chocolate Fruit &amp;amp; Nut : Traybake : 12 Portion : HMC"/>
    <n v="189"/>
    <n v="322"/>
    <s v="1 x 1 each"/>
    <s v="Tray Bakes (Frozen)"/>
    <x v="2"/>
    <n v="322"/>
  </r>
  <r>
    <s v="PUREFOODS Baguette Platter : Meat"/>
    <n v="140"/>
    <n v="321"/>
    <s v="1 x 1 each"/>
    <s v="Buffet Platters"/>
    <x v="2"/>
    <n v="321"/>
  </r>
  <r>
    <s v="Cabbage : White"/>
    <n v="18"/>
    <n v="321"/>
    <s v="1 x 1 each"/>
    <s v="Cabbage"/>
    <x v="2"/>
    <n v="321"/>
  </r>
  <r>
    <s v="Glaceau Smart Water"/>
    <n v="93"/>
    <n v="320"/>
    <s v="24 x 600 ml"/>
    <s v="Water - Still"/>
    <x v="2"/>
    <n v="320"/>
  </r>
  <r>
    <s v="Kettle Chips Vegetable : Chips"/>
    <n v="6"/>
    <n v="320"/>
    <s v="1 x 18 x 40g"/>
    <s v="Crisps"/>
    <x v="2"/>
    <n v="320"/>
  </r>
  <r>
    <s v="Mix Leaf Salad"/>
    <n v="67"/>
    <n v="319"/>
    <s v="1 x 500 g"/>
    <s v="Mixed Leaves"/>
    <x v="2"/>
    <n v="319"/>
  </r>
  <r>
    <s v="Real Crisps Hand Cooked : Sea Salt"/>
    <n v="254"/>
    <n v="316"/>
    <s v="48 x 35 g"/>
    <s v="Crisps"/>
    <x v="2"/>
    <n v="316"/>
  </r>
  <r>
    <s v="Tanpopo Katsu"/>
    <n v="80"/>
    <n v="316"/>
    <s v="1 x 1 each"/>
    <s v="Chicken"/>
    <x v="1"/>
    <n v="104.28"/>
  </r>
  <r>
    <s v="Castell Lord Cava 75Cl"/>
    <n v="10"/>
    <n v="316"/>
    <s v="1 x 75cl"/>
    <s v="Sparkling Wine"/>
    <x v="2"/>
    <n v="316"/>
  </r>
  <r>
    <s v="Fennel"/>
    <n v="33"/>
    <n v="315.58"/>
    <s v="kg"/>
    <s v="Fennel"/>
    <x v="2"/>
    <n v="315.58"/>
  </r>
  <r>
    <s v="Sandwich White : Smoked Ham"/>
    <n v="63"/>
    <n v="315"/>
    <s v="1 x 1 each"/>
    <s v="Filled Rolls, Sandwiches &amp; Baguettes"/>
    <x v="2"/>
    <n v="315"/>
  </r>
  <r>
    <s v="Innocent Strawberry &amp;amp; Banana : Smoothie : ."/>
    <n v="120"/>
    <n v="314"/>
    <s v="8 x 250 ml"/>
    <s v="Smoothie"/>
    <x v="2"/>
    <n v="314"/>
  </r>
  <r>
    <s v="Egg &amp; Cress Finger Cut"/>
    <n v="3"/>
    <n v="313"/>
    <s v="1 tray"/>
    <s v="Chilled - Other"/>
    <x v="2"/>
    <n v="313"/>
  </r>
  <r>
    <s v="Pumpkin Katsu Dipper"/>
    <n v="78"/>
    <n v="311"/>
    <s v="1 x 1 each"/>
    <s v="Vegetable - processed / canned"/>
    <x v="2"/>
    <n v="311"/>
  </r>
  <r>
    <s v="45cm Catering Cling Film Cutterbox - 300m"/>
    <n v="36"/>
    <n v="311"/>
    <s v="1 x 1 each"/>
    <s v="Film, Foil &amp; Parchments"/>
    <x v="2"/>
    <n v="311"/>
  </r>
  <r>
    <s v="Garden Peas : Choice"/>
    <n v="34"/>
    <n v="310"/>
    <s v="1 x 2.5 kg"/>
    <s v="Peas (Frozen)"/>
    <x v="2"/>
    <n v="310"/>
  </r>
  <r>
    <s v="Sandwich White : Cheese &amp;amp; Onion"/>
    <n v="75"/>
    <n v="309"/>
    <s v="1 x 1 each"/>
    <s v="Filled Rolls, Sandwiches &amp; Baguettes"/>
    <x v="2"/>
    <n v="309"/>
  </r>
  <r>
    <s v="Black Pudding : Vegan"/>
    <n v="25"/>
    <n v="309"/>
    <s v="1 x 200 g"/>
    <s v="Puddings and Stuffings (Chilled)"/>
    <x v="2"/>
    <n v="309"/>
  </r>
  <r>
    <s v="Marlish Still Water"/>
    <n v="11"/>
    <n v="307"/>
    <s v="12 x 750 ml"/>
    <s v="Water - Still"/>
    <x v="2"/>
    <n v="307"/>
  </r>
  <r>
    <s v="Rosemary"/>
    <n v="76"/>
    <n v="305"/>
    <s v="1 x 100 g"/>
    <s v="Rosemary"/>
    <x v="2"/>
    <n v="305"/>
  </r>
  <r>
    <s v="Mille Feuille of Smoked Chicken and Stilton, Grapes"/>
    <n v="8"/>
    <n v="305"/>
    <s v="1 x 1 each"/>
    <s v="Deli &amp; Fine &amp; Speciality Foods"/>
    <x v="2"/>
    <n v="305"/>
  </r>
  <r>
    <s v="Legs : Halved : 227-283g"/>
    <n v="5"/>
    <n v="305"/>
    <s v="1 x aw255 g"/>
    <s v="Chicken (Chilled)"/>
    <x v="1"/>
    <n v="77.775000000000006"/>
  </r>
  <r>
    <s v="Sandwich : Chunky Coronation Chickpea : Plant Powered : Vegan"/>
    <n v="78"/>
    <n v="302"/>
    <s v="1 x 1 each"/>
    <s v="Filled Rolls, Sandwiches &amp; Baguettes"/>
    <x v="2"/>
    <n v="302"/>
  </r>
  <r>
    <s v="Coca Cola Coca Cola"/>
    <n v="73"/>
    <n v="301"/>
    <s v="1 x 24 x 500ml"/>
    <s v="Carbonated Drinks"/>
    <x v="2"/>
    <n v="301"/>
  </r>
  <r>
    <s v="Mushrooms : Button"/>
    <n v="64"/>
    <n v="301"/>
    <s v="1 x 3kg"/>
    <s v="Mushrooms"/>
    <x v="2"/>
    <n v="301"/>
  </r>
  <r>
    <s v="Tortilla Wrap : Tex Mex Chicken"/>
    <n v="61"/>
    <n v="299"/>
    <s v="1 x 1 each"/>
    <s v="Filled Rolls, Sandwiches &amp; Baguettes"/>
    <x v="2"/>
    <n v="299"/>
  </r>
  <r>
    <s v="Piri Piri"/>
    <n v="52"/>
    <n v="297"/>
    <s v="1 x 500 g"/>
    <s v="Seasoning"/>
    <x v="2"/>
    <n v="297"/>
  </r>
  <r>
    <s v="Tanpopo Vege Gyoza Dipper"/>
    <n v="80"/>
    <n v="296"/>
    <s v="1 x 1 each"/>
    <s v="Sushi"/>
    <x v="2"/>
    <n v="296"/>
  </r>
  <r>
    <s v="Tanpopo Tuna &amp; Salmon Sashimi : Sushi"/>
    <n v="68"/>
    <n v="296"/>
    <s v="1 x 1 each"/>
    <s v="Sushi"/>
    <x v="2"/>
    <n v="296"/>
  </r>
  <r>
    <s v="PUREFOODS Hot Breakfast Wrap : Egg Mayo &amp;amp; Bacon"/>
    <n v="62"/>
    <n v="296"/>
    <s v="1 x 1 each"/>
    <s v="Filled Rolls, Sandwiches &amp; Baguettes"/>
    <x v="2"/>
    <n v="296"/>
  </r>
  <r>
    <s v="Heavy Duty : Black Compactor Sack : 20x34x46"/>
    <n v="29"/>
    <n v="296"/>
    <s v="100 x 1 each"/>
    <s v="Compactor Sacks"/>
    <x v="2"/>
    <n v="296"/>
  </r>
  <r>
    <s v="Sandwich : Cheddar Ploughmans"/>
    <n v="69"/>
    <n v="295"/>
    <s v="1 x 199 g"/>
    <s v="Filled Rolls, Sandwiches &amp; Baguettes"/>
    <x v="2"/>
    <n v="295"/>
  </r>
  <r>
    <s v="Cumberland : 8's"/>
    <n v="29"/>
    <n v="293.10000000000002"/>
    <s v="kg "/>
    <s v="Sausages (Chilled)"/>
    <x v="2"/>
    <n v="293.10000000000002"/>
  </r>
  <r>
    <s v="Potatoes : Mids"/>
    <n v="53"/>
    <n v="292"/>
    <s v="1 x 10 kg"/>
    <s v="Potatoes"/>
    <x v="2"/>
    <n v="292"/>
  </r>
  <r>
    <s v="Red Bull Red Bull : Cans"/>
    <n v="219"/>
    <n v="291"/>
    <s v="24 x 250 ml"/>
    <s v="Energy"/>
    <x v="2"/>
    <n v="291"/>
  </r>
  <r>
    <s v="Lipton Mango : Ice Tea"/>
    <n v="200"/>
    <n v="291"/>
    <s v="12 x 500 ml"/>
    <s v="Iced Tea"/>
    <x v="2"/>
    <n v="291"/>
  </r>
  <r>
    <s v="Red Kidney Beans : in water"/>
    <n v="54"/>
    <n v="291"/>
    <s v="1 x 2.55 kg"/>
    <s v="Beans"/>
    <x v="2"/>
    <n v="291"/>
  </r>
  <r>
    <s v="Sausage : Cumberland : 6's"/>
    <n v="15"/>
    <n v="291"/>
    <s v="1 x 2.7 kg"/>
    <s v="Sausages (Chilled)"/>
    <x v="2"/>
    <n v="291"/>
  </r>
  <r>
    <s v="Potatoes : Fondant : 50mm x 50mm."/>
    <n v="5"/>
    <n v="290"/>
    <s v="1 x 1 each"/>
    <s v="Fruit &amp; Veg, Salad, Herbs (Chilled)"/>
    <x v="2"/>
    <n v="290"/>
  </r>
  <r>
    <s v="Sandwich White : Chicken &amp;amp; Bacon"/>
    <n v="57"/>
    <n v="289"/>
    <s v="1 x 1 each"/>
    <s v="Filled Rolls, Sandwiches &amp; Baguettes"/>
    <x v="2"/>
    <n v="289"/>
  </r>
  <r>
    <s v="Crudites : Vegetables"/>
    <n v="42"/>
    <n v="289"/>
    <s v="1 x 1 each"/>
    <s v="Mixed Prep Veg"/>
    <x v="2"/>
    <n v="289"/>
  </r>
  <r>
    <s v="Mini Vegetable Spring Roll"/>
    <n v="63"/>
    <n v="288"/>
    <s v="1 x 90 x 20g"/>
    <s v="Chinese Buffet (Frozen)"/>
    <x v="2"/>
    <n v="288"/>
  </r>
  <r>
    <s v="Brakes Greek Style : Yoghurt"/>
    <n v="123"/>
    <n v="287"/>
    <s v="1 x 5 kg"/>
    <s v="Yoghurt (Chilled)"/>
    <x v="0"/>
    <n v="1435"/>
  </r>
  <r>
    <s v="Pure &amp; Simple Sandwich - Sliced : Cheese Mix &amp;amp; Spring Onion"/>
    <n v="60"/>
    <n v="287"/>
    <s v="1 x 1 each"/>
    <s v="Filled Rolls, Sandwiches &amp; Baguettes"/>
    <x v="2"/>
    <n v="287"/>
  </r>
  <r>
    <s v="Boneless : Shoulder : New Zealand"/>
    <n v="15"/>
    <n v="286.14100000000002"/>
    <s v="kg"/>
    <s v="Lamb (Chilled)"/>
    <x v="4"/>
    <n v="286.14100000000002"/>
  </r>
  <r>
    <s v="Fried Tofu &amp; Tempura Rice"/>
    <n v="127"/>
    <n v="286"/>
    <s v="1 x 1 each"/>
    <s v="Sushi"/>
    <x v="2"/>
    <n v="286"/>
  </r>
  <r>
    <s v="Lemon"/>
    <n v="66"/>
    <n v="285"/>
    <s v="5 x 1 each"/>
    <s v="Lemon"/>
    <x v="2"/>
    <n v="285"/>
  </r>
  <r>
    <s v="Lettuce : Mixed Baby Leaf"/>
    <n v="79"/>
    <n v="284"/>
    <s v="kg (1kg)"/>
    <s v="Lettuce"/>
    <x v="2"/>
    <n v="284"/>
  </r>
  <r>
    <s v="Bok Choy"/>
    <n v="21"/>
    <n v="283"/>
    <s v="1 x 1 kg"/>
    <s v="Bok Choy"/>
    <x v="2"/>
    <n v="283"/>
  </r>
  <r>
    <s v="HMCC : Salted Caramel &amp;amp; Nut : 12 Portion : Slice"/>
    <n v="164"/>
    <n v="282"/>
    <s v="1 x 1 each"/>
    <s v="Cakes (Frozen)"/>
    <x v="2"/>
    <n v="282"/>
  </r>
  <r>
    <s v="Canapes Direct Tuna Mousseline with Celery &amp; Peppers : White Bread : Tuna Mousseline with Celery &amp;amp; Peppers"/>
    <n v="2"/>
    <n v="280"/>
    <s v="1 x 17 g"/>
    <s v="Canapé (Chilled)"/>
    <x v="2"/>
    <n v="280"/>
  </r>
  <r>
    <s v="Normandy French Apple : Tart : Ind"/>
    <n v="2"/>
    <n v="280"/>
    <s v="1 x 1 each"/>
    <s v="Individual Desserts"/>
    <x v="2"/>
    <n v="280"/>
  </r>
  <r>
    <s v="Kettle Chips : Crisps : Lightly Salted"/>
    <n v="54"/>
    <n v="279"/>
    <s v="12 x 150 g"/>
    <s v="Crisps"/>
    <x v="2"/>
    <n v="279"/>
  </r>
  <r>
    <s v="Salt &amp; Pepper : Squid"/>
    <n v="105"/>
    <n v="276"/>
    <s v="1 x 1 kg"/>
    <s v="Shells &amp; Molluscs (Chilled)"/>
    <x v="2"/>
    <n v="276"/>
  </r>
  <r>
    <s v="LaBo French : Macaroon : Selection"/>
    <n v="50"/>
    <n v="274"/>
    <s v="6 x 12 x 1each"/>
    <s v="Afternoon Tea / Teatime Treats (Frozen)"/>
    <x v="2"/>
    <n v="274"/>
  </r>
  <r>
    <s v="PUREFOODS Wrap &amp;amp; Roll Platter : Mixed"/>
    <n v="130"/>
    <n v="273"/>
    <s v="1 x 1 each"/>
    <s v="Buffet Platters"/>
    <x v="2"/>
    <n v="273"/>
  </r>
  <r>
    <s v="Greens Peas : Fancy"/>
    <n v="45"/>
    <n v="272"/>
    <s v="1 x 2.5 kg"/>
    <s v="Peas (Frozen)"/>
    <x v="2"/>
    <n v="272"/>
  </r>
  <r>
    <s v="Sauv Blanc Vdp Patriarche 75Cl"/>
    <n v="1"/>
    <n v="270"/>
    <s v="1 x 75cl"/>
    <s v="White Wine"/>
    <x v="2"/>
    <n v="270"/>
  </r>
  <r>
    <s v="Patriarche Vin de France Syrah Rose : French"/>
    <n v="1"/>
    <n v="270"/>
    <s v="1 x 75 cl"/>
    <s v="Rosé Wine"/>
    <x v="2"/>
    <n v="270"/>
  </r>
  <r>
    <s v="Gazebo Lamb Samosa"/>
    <n v="52"/>
    <n v="269"/>
    <s v="30 x 40 g"/>
    <s v="Indian Buffet (Frozen)"/>
    <x v="2"/>
    <n v="269"/>
  </r>
  <r>
    <s v="Croissant : Chocolate : Filling"/>
    <n v="235"/>
    <n v="267"/>
    <s v="36 x 1 each"/>
    <s v="Morning Goods/Viennoiserie (Frozen)"/>
    <x v="2"/>
    <n v="267"/>
  </r>
  <r>
    <s v="AvoGrande Guacamole : Supreme Dip"/>
    <n v="97"/>
    <n v="267"/>
    <s v="1 x 500 g"/>
    <s v="Buffet Dips (Frozen)"/>
    <x v="2"/>
    <n v="267"/>
  </r>
  <r>
    <s v="Strawberries"/>
    <n v="67"/>
    <n v="266"/>
    <s v="1 x 250 g"/>
    <s v="Strawberries"/>
    <x v="2"/>
    <n v="266"/>
  </r>
  <r>
    <s v="Sweet Chilli Dipping Sauce"/>
    <n v="62"/>
    <n v="266"/>
    <s v="1 x 1ltr"/>
    <s v="Oriental Sauce"/>
    <x v="2"/>
    <n v="266"/>
  </r>
  <r>
    <s v="Plum"/>
    <n v="43"/>
    <n v="266"/>
    <s v="1 x 500 g"/>
    <s v="Plum"/>
    <x v="2"/>
    <n v="266"/>
  </r>
  <r>
    <s v="Baguette Platter : Chicken"/>
    <n v="88"/>
    <n v="264"/>
    <s v="1 x 1 each"/>
    <s v="Buffet Platters"/>
    <x v="2"/>
    <n v="264"/>
  </r>
  <r>
    <s v="SHHHHAWARMA - Vegan Wrap"/>
    <n v="79"/>
    <n v="264"/>
    <s v="1 each"/>
    <s v="Chilled - Other"/>
    <x v="2"/>
    <n v="264"/>
  </r>
  <r>
    <s v="Vegware Bagasse Clamshell : 9 x 6"/>
    <n v="33"/>
    <n v="264"/>
    <s v="200 x 1 each"/>
    <s v="Other Containers"/>
    <x v="2"/>
    <n v="264"/>
  </r>
  <r>
    <s v="Orange : Large"/>
    <n v="86"/>
    <n v="263"/>
    <s v="5 x 1 each"/>
    <s v="Orange"/>
    <x v="2"/>
    <n v="263"/>
  </r>
  <r>
    <s v="Aunt Bessies Potato Mash : Rich &amp; Creamy"/>
    <n v="19"/>
    <n v="263"/>
    <s v="1 x 2.5kg"/>
    <s v="Potato (Frozen)"/>
    <x v="2"/>
    <n v="263"/>
  </r>
  <r>
    <s v="M&amp;M's M &amp;amp; M's : Peanut"/>
    <n v="212"/>
    <n v="262"/>
    <s v="1 x 24 x 45 g"/>
    <s v="Chocolate - Bitesize"/>
    <x v="2"/>
    <n v="262"/>
  </r>
  <r>
    <s v="Pizza Melt Mozzarella &amp;amp; Mild White Cheddar Mix : 80/20"/>
    <n v="123"/>
    <n v="262"/>
    <s v="1 x 2 kg"/>
    <s v="Other (Chilled)"/>
    <x v="2"/>
    <n v="262"/>
  </r>
  <r>
    <s v="Sandwich - Malted : Chicken Mayonnaise"/>
    <n v="72"/>
    <n v="261"/>
    <s v="1 x 1 each"/>
    <s v="Filled Rolls, Sandwiches &amp; Baguettes"/>
    <x v="2"/>
    <n v="261"/>
  </r>
  <r>
    <s v="Lettuce : Lollo Rosso"/>
    <n v="32"/>
    <n v="261"/>
    <s v="1 x 1 each"/>
    <s v="Lettuce"/>
    <x v="2"/>
    <n v="261"/>
  </r>
  <r>
    <s v="Simply Lunch Wrap : Chicken Salsa : Vegetarian"/>
    <n v="71"/>
    <n v="260"/>
    <s v="1 x 202 g"/>
    <s v="Filled Rolls, Sandwiches &amp; Baguettes"/>
    <x v="2"/>
    <n v="260"/>
  </r>
  <r>
    <s v="Lemon Juice"/>
    <n v="36"/>
    <n v="260"/>
    <s v="1 x 1 ltr"/>
    <s v="Citrus Juice"/>
    <x v="2"/>
    <n v="260"/>
  </r>
  <r>
    <s v="Sandwich - malted bread : Chicken &amp;amp; Sweetcorn"/>
    <n v="67"/>
    <n v="259"/>
    <s v="1 each"/>
    <s v="Filled Rolls, Sandwiches &amp; Baguettes"/>
    <x v="2"/>
    <n v="259"/>
  </r>
  <r>
    <s v="Sandwich : Tuna sweetcorn"/>
    <n v="54"/>
    <n v="259"/>
    <s v="1 x 207 g"/>
    <s v="Filled Rolls, Sandwiches &amp; Baguettes"/>
    <x v="2"/>
    <n v="259"/>
  </r>
  <r>
    <s v="Blueberries"/>
    <n v="74"/>
    <n v="257"/>
    <s v="1 x 250 g"/>
    <s v="Blueberries"/>
    <x v="2"/>
    <n v="257"/>
  </r>
  <r>
    <s v="Mixed Peppers : Sliced"/>
    <n v="59"/>
    <n v="257"/>
    <s v="1 x 1.5 kg"/>
    <s v="Peppers (Frozen)"/>
    <x v="2"/>
    <n v="257"/>
  </r>
  <r>
    <s v="Peroni Lager : Nastro Azzura : Blue Ribbon"/>
    <n v="81"/>
    <n v="256"/>
    <s v="24 x 330 ml"/>
    <s v="Beer - Bottle/Can"/>
    <x v="2"/>
    <n v="256"/>
  </r>
  <r>
    <s v="Cajun Chicken &amp; Honey Roasted Peppers Bloomer"/>
    <n v="80"/>
    <n v="256"/>
    <s v="1 each"/>
    <s v="Chilled - Other"/>
    <x v="2"/>
    <n v="256"/>
  </r>
  <r>
    <s v="Rocket"/>
    <n v="63"/>
    <n v="255"/>
    <s v="1 x 125 g"/>
    <s v="Roquette"/>
    <x v="2"/>
    <n v="255"/>
  </r>
  <r>
    <s v="Lunch Bag : Breakfast"/>
    <n v="5"/>
    <n v="255"/>
    <s v="1 x 1 each"/>
    <s v="Buffet Platters"/>
    <x v="2"/>
    <n v="255"/>
  </r>
  <r>
    <s v="Sandwich White : Cheddar"/>
    <n v="55"/>
    <n v="254"/>
    <s v="1 x 1 each"/>
    <s v="Filled Rolls, Sandwiches &amp; Baguettes"/>
    <x v="2"/>
    <n v="254"/>
  </r>
  <r>
    <s v="PUREFOODS Wrap &amp;amp; Roll Platter : Meat"/>
    <n v="109"/>
    <n v="253"/>
    <s v="1 x 1 each"/>
    <s v="Buffet Platters"/>
    <x v="2"/>
    <n v="253"/>
  </r>
  <r>
    <s v="Sweet Chilli Sauce"/>
    <n v="38"/>
    <n v="253"/>
    <s v="1 x 2 ltr"/>
    <s v="Oriental Sauce"/>
    <x v="2"/>
    <n v="253"/>
  </r>
  <r>
    <s v="Paper Straw : Red &amp;amp; White"/>
    <n v="20"/>
    <n v="253"/>
    <s v="250 x 1 each"/>
    <s v="Straws"/>
    <x v="2"/>
    <n v="253"/>
  </r>
  <r>
    <s v="Chota Naan : fully baked, Garlic &amp;amp; Coriander"/>
    <n v="16"/>
    <n v="252"/>
    <s v="1 x 30 x 60g"/>
    <s v="Accompaniments (Frozen)"/>
    <x v="2"/>
    <n v="252"/>
  </r>
  <r>
    <s v="Sweet Cluck All - Vegan Wrap"/>
    <n v="75"/>
    <n v="251"/>
    <s v="1 each"/>
    <s v="Chilled - Other"/>
    <x v="2"/>
    <n v="251"/>
  </r>
  <r>
    <s v="Fish Batter Mix"/>
    <n v="50"/>
    <n v="251"/>
    <s v="1 x 3.5 kg"/>
    <s v="Mixes - Savoury &amp; Pastry"/>
    <x v="2"/>
    <n v="251"/>
  </r>
  <r>
    <s v="Banana : medium/large"/>
    <n v="199"/>
    <n v="250"/>
    <s v="1 x 6 kg"/>
    <s v="Banana"/>
    <x v="2"/>
    <n v="250"/>
  </r>
  <r>
    <s v="Pears"/>
    <n v="54"/>
    <n v="250"/>
    <s v="8 x 1 each"/>
    <s v="Pear"/>
    <x v="2"/>
    <n v="250"/>
  </r>
  <r>
    <s v="Tofu : FRIED BEANCURD"/>
    <n v="20"/>
    <n v="250"/>
    <s v="kg"/>
    <s v="Tofu"/>
    <x v="2"/>
    <n v="250"/>
  </r>
  <r>
    <s v="Canapes Direct Baby Mozzarella Brochette : Sunblushed Tomato &amp;amp; Fresh Basil"/>
    <n v="5"/>
    <n v="250"/>
    <s v="1 x 17 g"/>
    <s v="Canapé (Chilled)"/>
    <x v="2"/>
    <n v="250"/>
  </r>
  <r>
    <s v="Canapes Direct Ficelle : Mixed Roasted Peppers &amp;amp; Red Pesto"/>
    <n v="3"/>
    <n v="250"/>
    <s v="1 x 17 g"/>
    <s v="Canapé (Chilled)"/>
    <x v="2"/>
    <n v="250"/>
  </r>
  <r>
    <s v="Sweetcorn Fritter 80g"/>
    <n v="1"/>
    <n v="250"/>
    <s v="1 each"/>
    <s v="Fruit &amp; Veg, Salad, Herbs (Chilled)"/>
    <x v="2"/>
    <n v="250"/>
  </r>
  <r>
    <s v="Tortilla : Flour : 12"/>
    <n v="85"/>
    <n v="249"/>
    <s v="6 x 12 x 90g"/>
    <s v="Tortillas &amp; Wraps (Frozen)"/>
    <x v="2"/>
    <n v="249"/>
  </r>
  <r>
    <s v="Aubergine"/>
    <n v="36"/>
    <n v="249"/>
    <s v="1 x 1 each"/>
    <s v="Aubergine"/>
    <x v="2"/>
    <n v="249"/>
  </r>
  <r>
    <s v="Innocent Mango &amp;amp; Passionfruit : Smoothie : ."/>
    <n v="111"/>
    <n v="247"/>
    <s v="8 x 250 ml"/>
    <s v="Smoothie"/>
    <x v="2"/>
    <n v="247"/>
  </r>
  <r>
    <s v="Lemon"/>
    <n v="51"/>
    <n v="247"/>
    <s v="20 x 1 each"/>
    <s v="Lemon"/>
    <x v="2"/>
    <n v="247"/>
  </r>
  <r>
    <s v="Hmc : Maple &amp;amp; Pecan : Slice : 12 Portion : Cut"/>
    <n v="131"/>
    <n v="246"/>
    <s v="1 x 1 each"/>
    <s v="Cakes (Frozen)"/>
    <x v="2"/>
    <n v="246"/>
  </r>
  <r>
    <s v="Chick Peas"/>
    <n v="33"/>
    <n v="245"/>
    <s v="1 x 800g"/>
    <s v="Peas"/>
    <x v="2"/>
    <n v="245"/>
  </r>
  <r>
    <s v="Supreme : Butterfly : 198-227g : Skin Off"/>
    <n v="5"/>
    <n v="245"/>
    <s v="1 x aw212.5 g"/>
    <s v="Chicken (Chilled)"/>
    <x v="1"/>
    <n v="52.0625"/>
  </r>
  <r>
    <s v="ROASTING CHICKEN SPLIT 1.2-1.25kg"/>
    <n v="2"/>
    <n v="245"/>
    <s v="1 kg"/>
    <s v="Meat &amp; Poultry (Chilled)"/>
    <x v="1"/>
    <n v="245"/>
  </r>
  <r>
    <s v="Brisket : Rolled , Boneless"/>
    <n v="6"/>
    <n v="244.76"/>
    <s v="kg"/>
    <s v="Beef (Chilled)"/>
    <x v="5"/>
    <n v="244.76"/>
  </r>
  <r>
    <s v="Parsley : Flat Leaf"/>
    <n v="80"/>
    <n v="244"/>
    <s v="1 x 100 g"/>
    <s v="Parsley"/>
    <x v="2"/>
    <n v="244"/>
  </r>
  <r>
    <s v="Ham : Sliced : Wafer Thin"/>
    <n v="55"/>
    <n v="243"/>
    <s v="1 x 454 g"/>
    <s v="Assorted Traditional Cooked Meats (Chilled)"/>
    <x v="3"/>
    <n v="110.322"/>
  </r>
  <r>
    <s v="Peppers : Red"/>
    <n v="54"/>
    <n v="241.96"/>
    <s v="kg"/>
    <s v="Peppers"/>
    <x v="2"/>
    <n v="241.96"/>
  </r>
  <r>
    <s v="Mutton Leg : Diced : Boneless : Halal"/>
    <n v="12"/>
    <n v="241.17"/>
    <s v="kg"/>
    <s v="Lamb (Chilled)"/>
    <x v="4"/>
    <n v="241.17"/>
  </r>
  <r>
    <s v="Platter - mixed : Fish"/>
    <n v="120"/>
    <n v="241"/>
    <s v="5 x 1 each"/>
    <s v="Buffet Platters"/>
    <x v="2"/>
    <n v="241"/>
  </r>
  <r>
    <s v="Fanta Fruit Twist : Fanta : Bottle"/>
    <n v="66"/>
    <n v="241"/>
    <s v="12 x 500 ml"/>
    <s v="Carbonated Drinks"/>
    <x v="2"/>
    <n v="241"/>
  </r>
  <r>
    <s v="Raspberries"/>
    <n v="58"/>
    <n v="241"/>
    <s v="1 x 125g"/>
    <s v="Raspberries"/>
    <x v="2"/>
    <n v="241"/>
  </r>
  <r>
    <s v="Croissant : With Almond Filling"/>
    <n v="215"/>
    <n v="240"/>
    <s v="36 x 1 each"/>
    <s v="Morning Goods/Viennoiserie (Frozen)"/>
    <x v="2"/>
    <n v="240"/>
  </r>
  <r>
    <s v="Carrots : Grated"/>
    <n v="83"/>
    <n v="240"/>
    <s v="1 x 1kg"/>
    <s v="Carrots"/>
    <x v="2"/>
    <n v="240"/>
  </r>
  <r>
    <s v="Canapes Direct Fresh Fruit Tartlet &amp;amp; Vanilla Cream"/>
    <n v="5"/>
    <n v="240"/>
    <s v="1 x 17 g"/>
    <s v="Buffet Desserts (Chilled)"/>
    <x v="2"/>
    <n v="240"/>
  </r>
  <r>
    <s v="Kit Kat Kit Kat : 4 Finger"/>
    <n v="197"/>
    <n v="239"/>
    <s v="24 x 41.5 g"/>
    <s v="Chocolate - Bars"/>
    <x v="2"/>
    <n v="239"/>
  </r>
  <r>
    <s v="Tanpopo Teriyaki Salmon &amp; Tempura Rice : Sushi"/>
    <n v="139"/>
    <n v="237"/>
    <s v="1 x 1 each"/>
    <s v="Sushi"/>
    <x v="2"/>
    <n v="237"/>
  </r>
  <r>
    <s v="Anna : Chickpeas : In Brine"/>
    <n v="60"/>
    <n v="237"/>
    <s v="1 x 2.55 kg"/>
    <s v="Other"/>
    <x v="2"/>
    <n v="237"/>
  </r>
  <r>
    <s v="Bottlegreen Presse Elderflower : Carbonated"/>
    <n v="48"/>
    <n v="236"/>
    <s v="12 x 275ml"/>
    <s v="Fruit Drinks"/>
    <x v="2"/>
    <n v="236"/>
  </r>
  <r>
    <s v="Sweet Potatoes"/>
    <n v="29"/>
    <n v="236"/>
    <s v="kg"/>
    <s v="Sweet Potato"/>
    <x v="2"/>
    <n v="236"/>
  </r>
  <r>
    <s v="PUREFOODS Sandwich Platter : Fish : Deluxe"/>
    <n v="150"/>
    <n v="235"/>
    <s v="1 x 1 each"/>
    <s v="Buffet Platters"/>
    <x v="2"/>
    <n v="235"/>
  </r>
  <r>
    <s v="Spaghetti"/>
    <n v="44"/>
    <n v="235"/>
    <s v="1 x 3 kg"/>
    <s v="Spaghetti"/>
    <x v="2"/>
    <n v="235"/>
  </r>
  <r>
    <s v="Peppers : Yellow"/>
    <n v="40"/>
    <n v="234.43"/>
    <s v="kg"/>
    <s v="Peppers"/>
    <x v="2"/>
    <n v="234.43"/>
  </r>
  <r>
    <s v="Carrots : Grated"/>
    <n v="78"/>
    <n v="234"/>
    <s v="1 x 1 kg"/>
    <s v="Carrots"/>
    <x v="2"/>
    <n v="234"/>
  </r>
  <r>
    <s v="Pure &amp; Simple Sandwich-Brown : Egg &amp;amp; Cress : Sliced"/>
    <n v="64"/>
    <n v="234"/>
    <s v="1 x 1 each"/>
    <s v="Filled Rolls, Sandwiches &amp; Baguettes"/>
    <x v="2"/>
    <n v="234"/>
  </r>
  <r>
    <s v="Charisma : Spring Rolls : Vegetable"/>
    <n v="42"/>
    <n v="234"/>
    <s v="90 x 20g"/>
    <s v="Chinese Buffet (Frozen)"/>
    <x v="2"/>
    <n v="234"/>
  </r>
  <r>
    <s v="Cucumber"/>
    <n v="154"/>
    <n v="233"/>
    <s v="1 x 5 kg"/>
    <s v="Cucumber"/>
    <x v="2"/>
    <n v="233"/>
  </r>
  <r>
    <s v="Tanpopo Spicy Salmon : Sushi Roll"/>
    <n v="133"/>
    <n v="233"/>
    <s v="1 x 1 each"/>
    <s v="Sushi"/>
    <x v="2"/>
    <n v="233"/>
  </r>
  <r>
    <s v="Thyme"/>
    <n v="62"/>
    <n v="233"/>
    <s v="1 x 100 g"/>
    <s v="Thyme"/>
    <x v="2"/>
    <n v="233"/>
  </r>
  <r>
    <s v="Napkin : White : 33/2Ply"/>
    <n v="34"/>
    <n v="233"/>
    <s v="2000 x 1 each"/>
    <s v="Napkins"/>
    <x v="2"/>
    <n v="233"/>
  </r>
  <r>
    <s v="Ardo : Quinoa"/>
    <n v="26"/>
    <n v="233"/>
    <s v="1 x 1 kg"/>
    <s v="Other"/>
    <x v="2"/>
    <n v="233"/>
  </r>
  <r>
    <s v="Mezze Salad : Vegan"/>
    <n v="90"/>
    <n v="232"/>
    <s v="1 x 1 tray"/>
    <s v="Buffet Platters"/>
    <x v="2"/>
    <n v="232"/>
  </r>
  <r>
    <s v="Rice : Cooked"/>
    <n v="62"/>
    <n v="232"/>
    <s v="4 x 2.5 kg"/>
    <s v="Other"/>
    <x v="2"/>
    <n v="232"/>
  </r>
  <r>
    <s v="Chorizo : Sausage"/>
    <n v="58"/>
    <n v="232"/>
    <s v="1 x 600 g"/>
    <s v="Spanish Cooked - Meats (Chilled)"/>
    <x v="3"/>
    <n v="139.19999999999999"/>
  </r>
  <r>
    <s v="Barebells Protein Bar : Cookies &amp; Cream"/>
    <n v="162"/>
    <n v="231"/>
    <s v="12 x 1 each"/>
    <s v="Other"/>
    <x v="2"/>
    <n v="231"/>
  </r>
  <r>
    <s v="Tuna &amp;amp; Sweetcorn"/>
    <n v="99"/>
    <n v="230"/>
    <s v="1 x 1 kg"/>
    <s v="Savoury Fillings - Fish (Chilled)"/>
    <x v="2"/>
    <n v="230"/>
  </r>
  <r>
    <s v="Sourdough Ciabatta : Italian Antipasti : Plant Powered : Vegan"/>
    <n v="55"/>
    <n v="230"/>
    <s v="1 x 1 each"/>
    <s v="Filled Panini &amp; Focaccia"/>
    <x v="2"/>
    <n v="230"/>
  </r>
  <r>
    <s v="Chicken Supreme : Skin On : 168-196g"/>
    <n v="1"/>
    <n v="230"/>
    <s v="1 x 1 each"/>
    <s v="Chicken (Chilled)"/>
    <x v="1"/>
    <n v="42.089999999999996"/>
  </r>
  <r>
    <s v="Tart : White Chocolate &amp;amp; Raspberry"/>
    <n v="1"/>
    <n v="230"/>
    <s v="1 each"/>
    <s v="Tartes (Chilled)"/>
    <x v="2"/>
    <n v="230"/>
  </r>
  <r>
    <s v="Mars Snickers"/>
    <n v="197"/>
    <n v="229"/>
    <s v="1 x 48 x 1 each"/>
    <s v="Chocolate - Bars"/>
    <x v="2"/>
    <n v="229"/>
  </r>
  <r>
    <s v="Tanpopo Sushi Platter : Vegan : 25 pieces"/>
    <n v="59"/>
    <n v="229"/>
    <s v="1 x 1 each"/>
    <s v="Buffet Platters"/>
    <x v="2"/>
    <n v="229"/>
  </r>
  <r>
    <s v="Domed &amp; Sip-Thru Lid for 12/16oz Paper Hot Cup"/>
    <n v="59"/>
    <n v="229"/>
    <s v="1000 x 1 each"/>
    <s v="Paper Hot Cups &amp; Lids"/>
    <x v="2"/>
    <n v="229"/>
  </r>
  <r>
    <s v="Spinach &amp;amp; Ricotta Cannelloni"/>
    <n v="26"/>
    <n v="228"/>
    <s v="2 x 1.36kg"/>
    <s v="Vegetarian - Multi Portion (Frozen)"/>
    <x v="2"/>
    <n v="228"/>
  </r>
  <r>
    <s v="Mars Twix : Twin"/>
    <n v="163"/>
    <n v="227"/>
    <s v="1 x 32 x 50 g"/>
    <s v="Chocolate - Bars"/>
    <x v="2"/>
    <n v="227"/>
  </r>
  <r>
    <s v="Blueberries"/>
    <n v="56"/>
    <n v="226"/>
    <s v="1 x 125g"/>
    <s v="Blueberries"/>
    <x v="2"/>
    <n v="226"/>
  </r>
  <r>
    <s v="BBQ : Chicken Wings"/>
    <n v="49"/>
    <n v="226"/>
    <s v="1 x 1 kg"/>
    <s v="Chicken (Frozen)"/>
    <x v="1"/>
    <n v="226"/>
  </r>
  <r>
    <s v="Handmade : Boston Brownie : 12 Portion : cut"/>
    <n v="142"/>
    <n v="225"/>
    <s v="1 x 1 each"/>
    <s v="Tray Bakes (Frozen)"/>
    <x v="2"/>
    <n v="225"/>
  </r>
  <r>
    <s v="Banana : Fair Trade"/>
    <n v="34"/>
    <n v="224.12"/>
    <s v="kg"/>
    <s v="Banana"/>
    <x v="2"/>
    <n v="224.12"/>
  </r>
  <r>
    <s v="Sausage Roll : Giant, 8"/>
    <n v="177"/>
    <n v="224"/>
    <s v="40 x 137g"/>
    <s v="Sausage Rolls (Frozen)"/>
    <x v="2"/>
    <n v="224"/>
  </r>
  <r>
    <s v="Salmon &amp;amp; Avocado Roll"/>
    <n v="55"/>
    <n v="223"/>
    <s v="1 x 1 each"/>
    <s v="Sushi"/>
    <x v="2"/>
    <n v="223"/>
  </r>
  <r>
    <s v="Chef William Salt"/>
    <n v="44"/>
    <n v="222"/>
    <s v="1 x 3 kg"/>
    <s v="Salt"/>
    <x v="2"/>
    <n v="222"/>
  </r>
  <r>
    <s v="Pimms No.1 Cup : 25.00%"/>
    <n v="20"/>
    <n v="221"/>
    <s v="1 x 70cl"/>
    <s v="Pimms"/>
    <x v="2"/>
    <n v="221"/>
  </r>
  <r>
    <s v="Vito Coco Coconut Water : Pure"/>
    <n v="151"/>
    <n v="220"/>
    <s v="1 x 12 each"/>
    <s v="Fruit Juice"/>
    <x v="2"/>
    <n v="220"/>
  </r>
  <r>
    <s v="Apples : Braeburn"/>
    <n v="115"/>
    <n v="220"/>
    <s v="20 x 1 each"/>
    <s v="Apple"/>
    <x v="2"/>
    <n v="220"/>
  </r>
  <r>
    <s v="Apple Tart : Tatin"/>
    <n v="2"/>
    <n v="220"/>
    <s v="1 x 1 each"/>
    <s v="Tarts"/>
    <x v="2"/>
    <n v="220"/>
  </r>
  <r>
    <s v="Real Crisps Hand Cooked : Cheese &amp;amp; Onion"/>
    <n v="185"/>
    <n v="219"/>
    <s v="48 x 35 g"/>
    <s v="Crisps"/>
    <x v="2"/>
    <n v="219"/>
  </r>
  <r>
    <s v="Lamb : Chumps : UK : Boneless : F/A"/>
    <n v="34"/>
    <n v="218.32"/>
    <s v="kg"/>
    <s v="Lamb (Chilled)"/>
    <x v="4"/>
    <n v="218.32"/>
  </r>
  <r>
    <s v="Easy Peeler : Citrus"/>
    <n v="65"/>
    <n v="218"/>
    <s v="16 x 1 each"/>
    <s v="All Other"/>
    <x v="2"/>
    <n v="218"/>
  </r>
  <r>
    <s v="Broccoli, Cauliflower &amp;amp; Baby Carrot Medley"/>
    <n v="24"/>
    <n v="218"/>
    <s v="1 x 1.5 kg"/>
    <s v="Vegetable Mixes (Frozen)"/>
    <x v="2"/>
    <n v="218"/>
  </r>
  <r>
    <s v="HOUSE JAVA CURRY"/>
    <n v="4"/>
    <n v="218"/>
    <s v="1 kg"/>
    <s v="Food"/>
    <x v="2"/>
    <n v="218"/>
  </r>
  <r>
    <s v="Brakes Sausage Roll : 6 : Unbaked : Vegan"/>
    <n v="137"/>
    <n v="216"/>
    <s v="50 x 120 g"/>
    <s v="Sausage Rolls (Frozen)"/>
    <x v="2"/>
    <n v="216"/>
  </r>
  <r>
    <s v="Sandwich - Oatmeal : Egg Mayo"/>
    <n v="72"/>
    <n v="216"/>
    <s v="1 x 1 each"/>
    <s v="Filled Rolls, Sandwiches &amp; Baguettes"/>
    <x v="2"/>
    <n v="216"/>
  </r>
  <r>
    <s v="Real Crisps Hand Cooked : Sweet Chilli"/>
    <n v="176"/>
    <n v="215"/>
    <s v="48 x 35 g"/>
    <s v="Crisps"/>
    <x v="2"/>
    <n v="215"/>
  </r>
  <r>
    <s v="Granola Slice : 12 portions"/>
    <n v="142"/>
    <n v="215"/>
    <s v="1 each"/>
    <s v="Cake Bars, Slices &amp; Squares (Frozen)"/>
    <x v="2"/>
    <n v="215"/>
  </r>
  <r>
    <s v="The Protein Ball Co. Protein Ball : Peanut Butter"/>
    <n v="118"/>
    <n v="215"/>
    <s v="10 x 45 g"/>
    <s v="Cereal Bars"/>
    <x v="2"/>
    <n v="215"/>
  </r>
  <r>
    <s v="Brakes Coated : Medium : Skin On : 12x12mm : Fries"/>
    <n v="61"/>
    <n v="215"/>
    <s v="4 x 2.5 kg"/>
    <s v="Fries (Frozen)"/>
    <x v="2"/>
    <n v="215"/>
  </r>
  <r>
    <s v="Smoked Duck Roll Bishops Hat on toast : Canapes Direct"/>
    <n v="4"/>
    <n v="215"/>
    <s v="1 x 17 g"/>
    <s v="Chilled - Other"/>
    <x v="2"/>
    <n v="215"/>
  </r>
  <r>
    <s v="Pepsi Pepsi Max : Cans"/>
    <n v="58"/>
    <n v="214"/>
    <s v="1 x 24 x 330ml"/>
    <s v="Carbonated Drinks"/>
    <x v="2"/>
    <n v="214"/>
  </r>
  <r>
    <s v="Blackberries"/>
    <n v="58"/>
    <n v="214"/>
    <s v="1 x 125g"/>
    <s v="Blackberries"/>
    <x v="2"/>
    <n v="214"/>
  </r>
  <r>
    <s v="Cheese &amp; Onion Toastie (v)"/>
    <n v="59"/>
    <n v="213"/>
    <s v="1 each"/>
    <s v="Chilled - Other"/>
    <x v="2"/>
    <n v="213"/>
  </r>
  <r>
    <s v="Radnor Still Mineral Water"/>
    <n v="19"/>
    <n v="213"/>
    <s v="12 x 750 ml"/>
    <s v="Water - Still"/>
    <x v="2"/>
    <n v="213"/>
  </r>
  <r>
    <s v="Plum Tomatoes : peeled, Italian, in tomato juice"/>
    <n v="9"/>
    <n v="213"/>
    <s v="1 x 2.55kg"/>
    <s v="Tomatoes"/>
    <x v="2"/>
    <n v="213"/>
  </r>
  <r>
    <s v="Tanpopo Chicken Katsu : inc. Chilli Mayo"/>
    <n v="119"/>
    <n v="212"/>
    <s v="1 x 1 each"/>
    <s v="Chicken"/>
    <x v="1"/>
    <n v="21.200000000000003"/>
  </r>
  <r>
    <s v="Barebells Protein Bar : Salty Peanut"/>
    <n v="152"/>
    <n v="211"/>
    <s v="12 x 1 each"/>
    <s v="Geo Bars"/>
    <x v="2"/>
    <n v="211"/>
  </r>
  <r>
    <s v="McCain Beefeater Chips : Dual Store (Best of British)"/>
    <n v="77"/>
    <n v="210"/>
    <s v="4 x 2.27 kg"/>
    <s v="Chips (Frozen)"/>
    <x v="2"/>
    <n v="210"/>
  </r>
  <r>
    <s v="WOODEN KNIVES"/>
    <n v="61"/>
    <n v="210"/>
    <s v="1000 x 1 Box"/>
    <s v="Cutlery"/>
    <x v="2"/>
    <n v="210"/>
  </r>
  <r>
    <s v="Aroy-D Fragrant Rice : Jasmine/Hom Mali"/>
    <n v="23"/>
    <n v="210"/>
    <s v="1 x 20 kg"/>
    <s v="Speciality"/>
    <x v="2"/>
    <n v="210"/>
  </r>
  <r>
    <s v="Priory Falls Mineral Water"/>
    <n v="3"/>
    <n v="210"/>
    <s v="1x24x500ml"/>
    <s v="Water - Still"/>
    <x v="2"/>
    <n v="210"/>
  </r>
  <r>
    <s v="33cm 2ply White Napkin"/>
    <n v="24"/>
    <n v="209"/>
    <s v="2000 x 1 each"/>
    <s v="Napkins &amp; Tableware"/>
    <x v="2"/>
    <n v="209"/>
  </r>
  <r>
    <s v="Baguette : Honey Mustard Mayo"/>
    <n v="76"/>
    <n v="208"/>
    <s v="1 x 1 each"/>
    <s v="Filled Rolls, Sandwiches &amp; Baguettes"/>
    <x v="2"/>
    <n v="208"/>
  </r>
  <r>
    <s v="Seara Battered Chicken Breast : Chunks"/>
    <n v="29"/>
    <n v="208"/>
    <s v="1 x 1 kg"/>
    <s v="Chicken Bites (Frozen)"/>
    <x v="1"/>
    <n v="208"/>
  </r>
  <r>
    <s v="Urban Eat Baguette : Sweetcorn &amp;amp; Mayo : Cajun Chicken"/>
    <n v="66"/>
    <n v="207"/>
    <s v="1 x 1 each"/>
    <s v="Filled Rolls, Sandwiches &amp; Baguettes"/>
    <x v="2"/>
    <n v="207"/>
  </r>
  <r>
    <s v="Raspberries"/>
    <n v="58"/>
    <n v="207"/>
    <s v="1 x 125g"/>
    <s v="Raspberries"/>
    <x v="2"/>
    <n v="207"/>
  </r>
  <r>
    <s v="Sweet &amp;amp; Sour : Sauce"/>
    <n v="24"/>
    <n v="207"/>
    <s v="1 x 2.5kg"/>
    <s v="Oriental Sauce"/>
    <x v="2"/>
    <n v="207"/>
  </r>
  <r>
    <s v="PUREFOODS Platter : Meat : No Pork"/>
    <n v="105"/>
    <n v="206"/>
    <s v="1 x 1 each"/>
    <s v="Buffet Platters"/>
    <x v="2"/>
    <n v="206"/>
  </r>
  <r>
    <s v="Classic Platter : Meat : Large"/>
    <n v="80"/>
    <n v="206"/>
    <s v="1 x 1 each"/>
    <s v="Buffet Platters"/>
    <x v="2"/>
    <n v="206"/>
  </r>
  <r>
    <s v="Mixed Olives : Marinated"/>
    <n v="85"/>
    <n v="205"/>
    <s v="1 x 1 kg"/>
    <s v="Olives"/>
    <x v="2"/>
    <n v="205"/>
  </r>
  <r>
    <s v="Mixed Vegetables"/>
    <n v="20"/>
    <n v="205"/>
    <s v="1 x 2.5kg"/>
    <s v="Vegetable Mixes (Frozen)"/>
    <x v="2"/>
    <n v="205"/>
  </r>
  <r>
    <s v="Alpro Almond Drink : For Professionals"/>
    <n v="170"/>
    <n v="204"/>
    <s v="12 x 1 ltr"/>
    <s v="Milk Drinks"/>
    <x v="2"/>
    <m/>
  </r>
  <r>
    <s v="Lipton Raspberry : Ice Tea"/>
    <n v="140"/>
    <n v="204"/>
    <s v="12 x 500 ml"/>
    <s v="Iced Tea"/>
    <x v="2"/>
    <n v="204"/>
  </r>
  <r>
    <s v="Mint : Large"/>
    <n v="120"/>
    <n v="204"/>
    <s v="1 x 100g"/>
    <s v="Mint"/>
    <x v="2"/>
    <n v="204"/>
  </r>
  <r>
    <s v="Bottle Up Water - Blue"/>
    <n v="71"/>
    <n v="204"/>
    <s v="6 x 500 ml"/>
    <s v="Soft Drinks &amp; Post Mix"/>
    <x v="2"/>
    <n v="204"/>
  </r>
  <r>
    <s v="Green Beans : Whole : Fine 8-9mm"/>
    <n v="21"/>
    <n v="204"/>
    <s v="1 x 1kg"/>
    <s v="Beans (Frozen)"/>
    <x v="2"/>
    <n v="204"/>
  </r>
  <r>
    <s v="Mozzarella Sticks : breaded"/>
    <n v="70"/>
    <n v="203"/>
    <s v="1 x 1 kg"/>
    <s v="Cheesy Bites (Frozen)"/>
    <x v="2"/>
    <n v="203"/>
  </r>
  <r>
    <s v="Apple : Solid Pack"/>
    <n v="20"/>
    <n v="202"/>
    <s v="1 x 2.6 kg"/>
    <s v="Apple"/>
    <x v="2"/>
    <n v="202"/>
  </r>
  <r>
    <s v="Blue Heavy Duty Hygiene Cloth"/>
    <n v="11"/>
    <n v="202"/>
    <s v="25 x 1 each"/>
    <s v="Cloths, Scourers And Wiping"/>
    <x v="2"/>
    <n v="202"/>
  </r>
  <r>
    <s v="Pork : Belly : Cooked"/>
    <n v="22"/>
    <n v="201"/>
    <s v="1 x 2 kg"/>
    <s v="Pork (Frozen)"/>
    <x v="3"/>
    <n v="402"/>
  </r>
  <r>
    <s v="Ginger"/>
    <n v="54"/>
    <n v="200.01"/>
    <s v="kg"/>
    <s v="Ginger"/>
    <x v="2"/>
    <n v="200.01"/>
  </r>
  <r>
    <s v="Tanpopo Grilled Salmon"/>
    <n v="134"/>
    <n v="200"/>
    <s v="1 x 1 each"/>
    <s v="Sushi"/>
    <x v="2"/>
    <n v="200"/>
  </r>
  <r>
    <s v="Cabbage : Red : Shredded"/>
    <n v="105"/>
    <n v="200"/>
    <s v="1 x 2.5kg"/>
    <s v="Cabbage"/>
    <x v="2"/>
    <n v="200"/>
  </r>
  <r>
    <s v="Canapes Direct Square Rye Bread : Smoked Trout Tower &amp;amp; Avruga"/>
    <n v="3"/>
    <n v="200"/>
    <s v="1 x 17 g"/>
    <s v="Canapé (Chilled)"/>
    <x v="2"/>
    <n v="200"/>
  </r>
  <r>
    <s v="Milk Whole"/>
    <n v="60"/>
    <n v="198"/>
    <s v="1 x 2 ltr"/>
    <s v="Fresh Milk (Chilled)"/>
    <x v="0"/>
    <n v="396"/>
  </r>
  <r>
    <s v="Tomatoes : (MMM)"/>
    <n v="131"/>
    <n v="197"/>
    <s v="1 x 6 kg"/>
    <s v="Tomatoes"/>
    <x v="2"/>
    <n v="197"/>
  </r>
  <r>
    <s v="Cake : Red Velvet : 14 Portion"/>
    <n v="113"/>
    <n v="197"/>
    <s v="1 x 1 each"/>
    <s v="Cakes (Frozen)"/>
    <x v="2"/>
    <n v="197"/>
  </r>
  <r>
    <s v="Chef Selection Fries : 15mm : 9/16"/>
    <n v="32"/>
    <n v="197"/>
    <s v="4 x 2.5kg"/>
    <s v="Fries (Frozen)"/>
    <x v="2"/>
    <n v="197"/>
  </r>
  <r>
    <s v="E2 : Chicken Legs : Cajun : Red Tractor"/>
    <n v="13"/>
    <n v="197"/>
    <s v="10 x 1 each"/>
    <s v="Prepared Meat (Frozen)"/>
    <x v="1"/>
    <n v="197"/>
  </r>
  <r>
    <s v="Molino Del Sol Tempranillo 75Cl"/>
    <n v="15"/>
    <n v="196"/>
    <s v="1 x 75 cl"/>
    <s v="Red Wine"/>
    <x v="2"/>
    <n v="196"/>
  </r>
  <r>
    <s v="B5 : Chicken Leg : Cajun : Red Tractor"/>
    <n v="11"/>
    <n v="196"/>
    <s v="10 x 1 each"/>
    <s v="Prepared Poultry"/>
    <x v="1"/>
    <n v="196"/>
  </r>
  <r>
    <s v="Violife Cheese Slices : Vegan"/>
    <n v="34"/>
    <n v="194"/>
    <s v="200 g"/>
    <s v="British (Chilled)"/>
    <x v="2"/>
    <n v="194"/>
  </r>
  <r>
    <s v="Pork Belly : Boneless : Farm Assured"/>
    <n v="11"/>
    <n v="193.81"/>
    <s v="kg"/>
    <s v="Pork (Chilled)"/>
    <x v="3"/>
    <n v="193.81"/>
  </r>
  <r>
    <s v="PUREFOODS Wrap Platter : Meat : Gluten Free : 5"/>
    <n v="106"/>
    <n v="193"/>
    <s v="1 x 1 each"/>
    <s v="Buffet Platters"/>
    <x v="2"/>
    <n v="193"/>
  </r>
  <r>
    <s v="Brakes Rapeseed Oil : Extend Life"/>
    <n v="104"/>
    <n v="193"/>
    <s v="1 x 20 ltr"/>
    <s v="Rapeseed Oil"/>
    <x v="2"/>
    <n v="193"/>
  </r>
  <r>
    <s v="Gordons Gin : 37.50%"/>
    <n v="74"/>
    <n v="193"/>
    <s v="1 x 70 cl"/>
    <s v="Gin"/>
    <x v="2"/>
    <n v="193"/>
  </r>
  <r>
    <s v="Salmon (Pink) : 140-170g (5-6oz) : Alaskan : Info: Wild MSC"/>
    <n v="12"/>
    <n v="193"/>
    <s v="1 x 10 x 1each"/>
    <s v="Frozen Fish"/>
    <x v="6"/>
    <n v="299.14999999999998"/>
  </r>
  <r>
    <s v="Bottle Up Water - Red"/>
    <n v="68"/>
    <n v="192"/>
    <s v="6 x 500 ml"/>
    <s v="Soft Drinks &amp; Post Mix"/>
    <x v="2"/>
    <n v="192"/>
  </r>
  <r>
    <s v="Macaroni Cheese"/>
    <n v="27"/>
    <n v="192"/>
    <s v="2 x 1.36kg"/>
    <s v="Vegetarian - Multi Portion (Frozen)"/>
    <x v="2"/>
    <n v="192"/>
  </r>
  <r>
    <s v="Courgette : Green"/>
    <n v="54"/>
    <n v="191.29"/>
    <s v="kg"/>
    <s v="Courgette"/>
    <x v="2"/>
    <n v="191.29"/>
  </r>
  <r>
    <s v="Courgette"/>
    <n v="84"/>
    <n v="190"/>
    <s v="1 x 5 kg"/>
    <s v="Courgette"/>
    <x v="2"/>
    <n v="190"/>
  </r>
  <r>
    <s v="Strawberries : .."/>
    <n v="83"/>
    <n v="190"/>
    <s v="1 x 1 kg"/>
    <s v="Strawberries"/>
    <x v="2"/>
    <n v="190"/>
  </r>
  <r>
    <s v="Starbucks Fair Trade Espresso Rst 6x1KG (whole bean)"/>
    <n v="62"/>
    <n v="190"/>
    <s v="6 x 1 kg"/>
    <s v="Beverage"/>
    <x v="2"/>
    <n v="190"/>
  </r>
  <r>
    <s v="GENERAL PURPOSE DETERGENT J043570"/>
    <n v="51"/>
    <n v="190"/>
    <s v="2 x 5 ltr"/>
    <s v="Kitchen Chemicals"/>
    <x v="2"/>
    <n v="190"/>
  </r>
  <r>
    <s v="Lamb Weston Onion Rings : beer battered"/>
    <n v="78"/>
    <n v="189"/>
    <s v="1 x 1 kg"/>
    <s v="Tex Mex (Frozen)"/>
    <x v="2"/>
    <n v="189"/>
  </r>
  <r>
    <s v="Watercress"/>
    <n v="63"/>
    <n v="189"/>
    <s v="1 x 75 g"/>
    <s v="Watercress"/>
    <x v="2"/>
    <n v="189"/>
  </r>
  <r>
    <s v="Sandwich - Malted : Egg &amp;amp; Cress"/>
    <n v="43"/>
    <n v="189"/>
    <s v="1 x 1 each"/>
    <s v="Filled Rolls, Sandwiches &amp; Baguettes"/>
    <x v="2"/>
    <n v="189"/>
  </r>
  <r>
    <s v="Oranges : Small"/>
    <n v="8"/>
    <n v="189"/>
    <s v="1 x 1 each"/>
    <s v="Orange"/>
    <x v="2"/>
    <n v="189"/>
  </r>
  <r>
    <s v="San Pellegrino Aranciata Rossa 12x330ml"/>
    <n v="78"/>
    <n v="188"/>
    <s v="12 x 330 x 1 each"/>
    <s v="Soft Drinks &amp; Post Mix"/>
    <x v="2"/>
    <n v="188"/>
  </r>
  <r>
    <s v="Croissant : Ham &amp;amp; Cheese : Mini"/>
    <n v="53"/>
    <n v="188"/>
    <s v="10 x 1 each"/>
    <s v="Filled Rolls, Sandwiches &amp; Baguettes"/>
    <x v="2"/>
    <n v="188"/>
  </r>
  <r>
    <s v="Simply Lunch Sandwich : Ham &amp;amp; Salad : Vegan"/>
    <n v="52"/>
    <n v="188"/>
    <s v="1 x 188 g"/>
    <s v="Filled Rolls, Sandwiches &amp; Baguettes"/>
    <x v="2"/>
    <n v="188"/>
  </r>
  <r>
    <s v="Pain aux Chocolate"/>
    <n v="177"/>
    <n v="187"/>
    <s v="70 x 1 each"/>
    <s v="Patisserie Frozen"/>
    <x v="2"/>
    <n v="187"/>
  </r>
  <r>
    <s v="Red : Apples"/>
    <n v="103"/>
    <n v="186"/>
    <s v="20 x 1 each"/>
    <s v="Apple"/>
    <x v="2"/>
    <n v="186"/>
  </r>
  <r>
    <s v="Rosemary"/>
    <n v="58"/>
    <n v="186"/>
    <s v="1 x 100 g"/>
    <s v="Rosemary"/>
    <x v="2"/>
    <n v="186"/>
  </r>
  <r>
    <s v="Milk Skimmed"/>
    <n v="11"/>
    <n v="186"/>
    <s v="1 x 2 ltr"/>
    <s v="Fresh Milk (Chilled)"/>
    <x v="0"/>
    <n v="372"/>
  </r>
  <r>
    <s v="Mince : Pork : F/A"/>
    <n v="9"/>
    <n v="186"/>
    <s v="kg"/>
    <s v="Pork (Chilled)"/>
    <x v="3"/>
    <n v="186"/>
  </r>
  <r>
    <s v="Caramel Slice : 12 Portion : Cut"/>
    <n v="124"/>
    <n v="184"/>
    <s v="1 each"/>
    <s v="Tray Bakes (Frozen)"/>
    <x v="2"/>
    <n v="184"/>
  </r>
  <r>
    <s v="The Protein Ball Co. Protein Ball : Coconut &amp; Macadamia"/>
    <n v="107"/>
    <n v="184"/>
    <s v="10 x 45 g"/>
    <s v="Cereal Bars"/>
    <x v="2"/>
    <n v="184"/>
  </r>
  <r>
    <s v="Fanta Orange : Fanta"/>
    <n v="53"/>
    <n v="182"/>
    <s v="12 x 500 ml"/>
    <s v="Carbonated Drinks"/>
    <x v="2"/>
    <n v="182"/>
  </r>
  <r>
    <s v="Summer Pudding : Torte : Ind"/>
    <n v="9"/>
    <n v="181"/>
    <s v="1 x 1 each"/>
    <s v="Individual Desserts (Chilled)"/>
    <x v="2"/>
    <n v="181"/>
  </r>
  <r>
    <s v="Kara Brioche Bun : Sliced : 4.5"/>
    <n v="86"/>
    <n v="180"/>
    <s v="6 x 8 x 1 each"/>
    <s v="Rolls &amp; Buns (Frozen)"/>
    <x v="2"/>
    <n v="180"/>
  </r>
  <r>
    <s v="Raspberry : Brownie"/>
    <n v="46"/>
    <n v="180"/>
    <s v="1 x 1.05 kg"/>
    <s v="Brownies &amp; Flapjacks"/>
    <x v="2"/>
    <n v="180"/>
  </r>
  <r>
    <s v="Chicken : Minced"/>
    <n v="6"/>
    <n v="180"/>
    <s v="kg"/>
    <s v="Chicken (Chilled)"/>
    <x v="1"/>
    <n v="180"/>
  </r>
  <r>
    <s v="Parcel of Smoked Salmon filled with Smoked Trout Mousse and Chives : Canapes Direct"/>
    <n v="4"/>
    <n v="180"/>
    <s v="1 x 17 g"/>
    <s v="Chilled - Other"/>
    <x v="2"/>
    <n v="180"/>
  </r>
  <r>
    <s v="Houmous"/>
    <n v="69"/>
    <n v="179"/>
    <s v="1 x 1kg"/>
    <s v="Dips (Chilled)"/>
    <x v="2"/>
    <n v="179"/>
  </r>
  <r>
    <s v="Kit Kat Kit Kat Chunky"/>
    <n v="151"/>
    <n v="178"/>
    <s v="24 x 40 g"/>
    <s v="Chocolate - Bars"/>
    <x v="2"/>
    <n v="178"/>
  </r>
  <r>
    <s v="PUREFOODS Focaccia Platter : Mixed"/>
    <n v="83"/>
    <n v="178"/>
    <s v="1 x 1 each"/>
    <s v="Buffet Platters"/>
    <x v="2"/>
    <n v="178"/>
  </r>
  <r>
    <s v="Grated Mozzarella"/>
    <n v="35"/>
    <n v="178"/>
    <s v="1 x 2kg"/>
    <s v="Italian (Chilled)"/>
    <x v="2"/>
    <n v="178"/>
  </r>
  <r>
    <s v="Rainbow Cake : 16 Portion"/>
    <n v="106"/>
    <n v="177"/>
    <s v="1 x 1 each"/>
    <s v="Cakes (Frozen)"/>
    <x v="2"/>
    <n v="177"/>
  </r>
  <r>
    <s v="Real Crisps Hand Cooked : Jalapeno Pepper"/>
    <n v="135"/>
    <n v="176"/>
    <s v="48 x 1 each"/>
    <s v="Crisps"/>
    <x v="2"/>
    <n v="176"/>
  </r>
  <r>
    <s v="San Pellegrino Aranciata (orange) : Sparkling Water : Cans"/>
    <n v="132"/>
    <n v="176"/>
    <s v="24 x 330 ml"/>
    <s v="Water - Sparkling"/>
    <x v="2"/>
    <n v="176"/>
  </r>
  <r>
    <s v="Milk Semi Skimmed"/>
    <n v="35"/>
    <n v="176"/>
    <s v="1 x 2 ltr"/>
    <s v="Fresh Milk (Chilled)"/>
    <x v="0"/>
    <n v="352"/>
  </r>
  <r>
    <s v="Mushrooms : Chestnut"/>
    <n v="15"/>
    <n v="176"/>
    <s v="1 x 500g"/>
    <s v="Mushrooms"/>
    <x v="2"/>
    <n v="176"/>
  </r>
  <r>
    <s v="Chicken Legs : BBQ : Red Tractor / Halal / D2"/>
    <n v="9"/>
    <n v="176"/>
    <s v="10 x 1 each"/>
    <s v="Prepared Meat (Frozen)"/>
    <x v="1"/>
    <n v="176"/>
  </r>
  <r>
    <s v="Professional Zinccote Scourer"/>
    <n v="13"/>
    <n v="175"/>
    <s v="8 x 1 each"/>
    <s v="Non Foods - Non Foods Consumables"/>
    <x v="2"/>
    <n v="175"/>
  </r>
  <r>
    <s v="Minced"/>
    <n v="5"/>
    <n v="175"/>
    <s v="kg"/>
    <s v="Turkey (Chilled)"/>
    <x v="2"/>
    <n v="175"/>
  </r>
  <r>
    <s v="Ardo Corn Cobs : Halves"/>
    <n v="17"/>
    <n v="174"/>
    <s v="1 x 1 kg"/>
    <s v="Corn (Frozen)"/>
    <x v="2"/>
    <n v="174"/>
  </r>
  <r>
    <s v="PROSECCO SERENELLO ROSE 75CL"/>
    <n v="10"/>
    <n v="174"/>
    <s v="1 x 75 cl"/>
    <s v="Rosé Wine"/>
    <x v="2"/>
    <n v="174"/>
  </r>
  <r>
    <s v="Red Cabbage : Sliced"/>
    <n v="94"/>
    <n v="173"/>
    <s v="1 x 2.5 kg"/>
    <s v="Cabbage"/>
    <x v="2"/>
    <n v="173"/>
  </r>
  <r>
    <s v="Clipper Everyday : Envelopes : Fair Trade"/>
    <n v="76"/>
    <n v="173"/>
    <s v="250 x 1 each"/>
    <s v="Tea"/>
    <x v="2"/>
    <n v="173"/>
  </r>
  <r>
    <s v="Great British : Beef Meatballs"/>
    <n v="22"/>
    <n v="173"/>
    <s v="150 x 20 g"/>
    <s v="Prepared Meat (Frozen)"/>
    <x v="5"/>
    <n v="519"/>
  </r>
  <r>
    <s v="Brakes Vegetable Tikka Masala"/>
    <n v="31"/>
    <n v="172"/>
    <s v="2 x 1.36kg"/>
    <s v="Vegetarian - Multi Portion (Frozen)"/>
    <x v="2"/>
    <n v="172"/>
  </r>
  <r>
    <s v="Aunt Caroline Easy Cook : Basmati Rice"/>
    <n v="65"/>
    <n v="170"/>
    <s v="1 x 5kg"/>
    <s v="Basmati"/>
    <x v="2"/>
    <n v="170"/>
  </r>
  <r>
    <s v="Bottle Up Water - Pink"/>
    <n v="64"/>
    <n v="170"/>
    <s v="6 x 500 ml"/>
    <s v="Soft Drinks &amp; Post Mix"/>
    <x v="2"/>
    <n v="170"/>
  </r>
  <r>
    <s v="Cabbage : Red"/>
    <n v="15"/>
    <n v="170"/>
    <s v="1 x 1 each"/>
    <s v="Cabbage"/>
    <x v="2"/>
    <n v="170"/>
  </r>
  <r>
    <s v="Chicken Fillets : 5-6oz"/>
    <n v="3"/>
    <n v="170"/>
    <s v="5 x 154 g"/>
    <s v="Chicken (Chilled)"/>
    <x v="1"/>
    <n v="130.9"/>
  </r>
  <r>
    <s v="Rocky Road : 15 ptn"/>
    <n v="88"/>
    <n v="169"/>
    <s v="1 x 1 each"/>
    <s v="Traybakes"/>
    <x v="2"/>
    <n v="169"/>
  </r>
  <r>
    <s v="Tango Orange : Tango : Can"/>
    <n v="50"/>
    <n v="169"/>
    <s v="1 x 24 x 330ml"/>
    <s v="Carbonated Drinks"/>
    <x v="2"/>
    <n v="169"/>
  </r>
  <r>
    <s v="PUREFOODS Sandwich - Brown : Cucumber &amp;amp; Butter : Events"/>
    <n v="14"/>
    <n v="169"/>
    <s v="1 x 1 each"/>
    <s v="Filled Rolls, Sandwiches &amp; Baguettes"/>
    <x v="2"/>
    <n v="169"/>
  </r>
  <r>
    <s v="Tomatoes : M/MM"/>
    <n v="38"/>
    <n v="168"/>
    <s v="1 x 1 kg"/>
    <s v="Tomatoes"/>
    <x v="2"/>
    <n v="168"/>
  </r>
  <r>
    <s v="Life Mineral Water"/>
    <n v="2"/>
    <n v="168"/>
    <s v="1 x 24 x 500ml"/>
    <s v="Water - Still"/>
    <x v="2"/>
    <n v="168"/>
  </r>
  <r>
    <s v="San Pellegrino Limonata : Sparkling Water : Cans"/>
    <n v="126"/>
    <n v="167"/>
    <s v="24 x 330 ml"/>
    <s v="Water - Sparkling"/>
    <x v="2"/>
    <n v="167"/>
  </r>
  <r>
    <s v="Bridor Butter Croissant"/>
    <n v="119"/>
    <n v="167"/>
    <s v="50 x 90 g"/>
    <s v="Morning Goods/Viennoiserie (Frozen)"/>
    <x v="2"/>
    <n v="167"/>
  </r>
  <r>
    <s v="Caramel Heaven : 12 Portion"/>
    <n v="106"/>
    <n v="167"/>
    <s v="1 x 1 each"/>
    <s v="Tray Bakes (Frozen)"/>
    <x v="2"/>
    <n v="167"/>
  </r>
  <r>
    <s v="PUREFOODS Superfood Salad : Super Tasty"/>
    <n v="100"/>
    <n v="167"/>
    <s v="1 x 1 each"/>
    <s v="Prepared / Dressed Salad - Other (Chilled)"/>
    <x v="2"/>
    <n v="167"/>
  </r>
  <r>
    <s v="San Pellegrino Limonata"/>
    <n v="77"/>
    <n v="167"/>
    <s v="12 x 330 ml"/>
    <s v="Soft Drinks &amp; Post Mix"/>
    <x v="2"/>
    <n v="167"/>
  </r>
  <r>
    <s v="Carrot Cake : 14 Portions"/>
    <n v="33"/>
    <n v="167"/>
    <s v="1 x 1 each"/>
    <s v="Cakes &amp; Slices"/>
    <x v="2"/>
    <n v="167"/>
  </r>
  <r>
    <s v=" : Avocado : Slices"/>
    <n v="25"/>
    <n v="167"/>
    <s v="1 x 500 g"/>
    <s v="All other"/>
    <x v="2"/>
    <n v="167"/>
  </r>
  <r>
    <s v="Lamb &amp;amp; Mint"/>
    <n v="14"/>
    <n v="167"/>
    <s v="20 x 170 g"/>
    <s v="Burgers (Frozen)"/>
    <x v="4"/>
    <n v="567.80000000000007"/>
  </r>
  <r>
    <s v="Hummus Chips : Tomato &amp;amp; Basil"/>
    <n v="113"/>
    <n v="166"/>
    <s v="12 x 45 g"/>
    <s v="Corn Snacks"/>
    <x v="2"/>
    <n v="166"/>
  </r>
  <r>
    <s v="Alaskan Pollock : 200 - 230g : Fillet : MSC"/>
    <n v="31"/>
    <n v="166"/>
    <s v="15 x 1 each"/>
    <s v="Frozen Fish"/>
    <x v="6"/>
    <n v="535.35"/>
  </r>
  <r>
    <s v="Cabbage : White"/>
    <n v="30"/>
    <n v="166"/>
    <s v="1 x Aw1.2kg"/>
    <s v="Cabbage"/>
    <x v="2"/>
    <n v="166"/>
  </r>
  <r>
    <s v="Orange : Medium"/>
    <n v="15"/>
    <n v="166"/>
    <s v="1 x 1 each"/>
    <s v="Orange"/>
    <x v="2"/>
    <n v="166"/>
  </r>
  <r>
    <s v="Lettuce : Lollo Rosso"/>
    <n v="15"/>
    <n v="166"/>
    <s v="1 x 1 each"/>
    <s v="Lettuce"/>
    <x v="2"/>
    <n v="166"/>
  </r>
  <r>
    <s v="Knorr Penne"/>
    <n v="21"/>
    <n v="165"/>
    <s v="1 x 3kg"/>
    <s v="Penne"/>
    <x v="2"/>
    <n v="165"/>
  </r>
  <r>
    <s v="Lucky Boat Noodles : No1 Thick"/>
    <n v="12"/>
    <n v="165"/>
    <s v="1 x 9 kg"/>
    <s v="Noodles"/>
    <x v="2"/>
    <n v="165"/>
  </r>
  <r>
    <s v="Merlot Primisoli 75Cl"/>
    <n v="10"/>
    <n v="165"/>
    <s v="1 x 75 cl"/>
    <s v="Red Wine"/>
    <x v="2"/>
    <n v="165"/>
  </r>
  <r>
    <s v="Canapes Direct Tortilla Cup : Marinated Crayfish with Lemon &amp;amp;Ginger"/>
    <n v="3"/>
    <n v="165"/>
    <s v="1 x 17 g"/>
    <s v="Canapé (Chilled)"/>
    <x v="2"/>
    <n v="165"/>
  </r>
  <r>
    <s v="M&amp;M's M &amp;amp; M's : Info: Chocolate"/>
    <n v="127"/>
    <n v="164"/>
    <s v="24 x 1 each"/>
    <s v="Chocolate - Bitesize"/>
    <x v="2"/>
    <n v="164"/>
  </r>
  <r>
    <s v="Tanpopo Salmon &amp; Dill"/>
    <n v="98"/>
    <n v="164"/>
    <s v="1 x 1 each"/>
    <s v="Sushi"/>
    <x v="2"/>
    <n v="164"/>
  </r>
  <r>
    <s v="VEGANS1"/>
    <n v="80"/>
    <n v="164"/>
    <s v="10 x 1 case"/>
    <s v="Chilled - Other"/>
    <x v="2"/>
    <n v="164"/>
  </r>
  <r>
    <s v="San Pellegrino Aranciata        12x330ml"/>
    <n v="72"/>
    <n v="164"/>
    <s v="12 x 330 ml"/>
    <s v="Soft Drinks &amp; Post Mix"/>
    <x v="2"/>
    <n v="164"/>
  </r>
  <r>
    <s v="Pain aux Raisins"/>
    <n v="156"/>
    <n v="162"/>
    <s v="50 x 130 g"/>
    <s v="Morning Goods/Viennoiserie (Frozen)"/>
    <x v="2"/>
    <n v="162"/>
  </r>
  <r>
    <s v="Cucumber"/>
    <n v="77"/>
    <n v="162"/>
    <s v="1 x 6 kg"/>
    <s v="Cucumber"/>
    <x v="2"/>
    <n v="162"/>
  </r>
  <r>
    <s v="Kulana Apple Juice"/>
    <n v="44"/>
    <n v="162"/>
    <s v="12 x 1ltr"/>
    <s v="Fruit Juice"/>
    <x v="2"/>
    <n v="162"/>
  </r>
  <r>
    <s v="Cheese Board : Kentish"/>
    <n v="36"/>
    <n v="162"/>
    <s v="5 x 1 each"/>
    <s v="Cheese Selection (Chilled)"/>
    <x v="0"/>
    <n v="53.46"/>
  </r>
  <r>
    <s v="Lid rPET For 183mm Poke Bowls 190x16mm"/>
    <n v="55"/>
    <n v="161"/>
    <s v="300 x 1 each"/>
    <s v="Pots &amp; Lids"/>
    <x v="2"/>
    <n v="161"/>
  </r>
  <r>
    <s v="Brakes Curly Fries"/>
    <n v="13"/>
    <n v="161"/>
    <s v="1 x 2.5 kg"/>
    <s v="Fries (Frozen)"/>
    <x v="2"/>
    <n v="161"/>
  </r>
  <r>
    <s v="Celeriac"/>
    <n v="29"/>
    <n v="160.37"/>
    <s v="kg"/>
    <s v="Celeriac"/>
    <x v="2"/>
    <n v="160.37"/>
  </r>
  <r>
    <s v="The Protein Ball Co. Protein Ball : Goji &amp; Coconut"/>
    <n v="93"/>
    <n v="160"/>
    <s v="10 x 45 g"/>
    <s v="Cereal Bars"/>
    <x v="2"/>
    <n v="160"/>
  </r>
  <r>
    <s v="Chillies : Red"/>
    <n v="65"/>
    <n v="160"/>
    <s v="1 x 250g"/>
    <s v="Chillies"/>
    <x v="2"/>
    <n v="160"/>
  </r>
  <r>
    <s v="BBQ Sauce"/>
    <n v="44"/>
    <n v="160"/>
    <s v="1 x 2.85 kg"/>
    <s v="OTHER Sauces"/>
    <x v="2"/>
    <n v="160"/>
  </r>
  <r>
    <s v="9377B7 PF MEDIUM BLUE NITRILE GLOV"/>
    <n v="8"/>
    <n v="160"/>
    <s v="100 x 1 case"/>
    <s v="Gloves"/>
    <x v="2"/>
    <n v="160"/>
  </r>
  <r>
    <s v="Cabbage : Savoy"/>
    <n v="7"/>
    <n v="160"/>
    <s v="1 x 1 each"/>
    <s v="Cabbage"/>
    <x v="2"/>
    <n v="160"/>
  </r>
  <r>
    <s v="Stack of Mozzarella and Roast Vine tomato with Pesto and Yellow Salsa : Canapes Direct"/>
    <n v="4"/>
    <n v="160"/>
    <s v="1 x 17 g"/>
    <s v="Chilled - Other"/>
    <x v="2"/>
    <n v="160"/>
  </r>
  <r>
    <s v="Sweet Chilli Sauce : Squeezy"/>
    <n v="48"/>
    <n v="159"/>
    <s v="1 x 1 ltr"/>
    <s v="Oriental Sauce"/>
    <x v="2"/>
    <n v="159"/>
  </r>
  <r>
    <s v="L6.8 SUMA LINOS 7510004"/>
    <n v="32"/>
    <n v="159"/>
    <s v="1x2x5ltr"/>
    <s v="Kitchen Chemicals"/>
    <x v="2"/>
    <n v="159"/>
  </r>
  <r>
    <s v="Toffee, Chocolate &amp; Praline : Tart"/>
    <n v="5"/>
    <n v="159"/>
    <s v="1 x 1 each"/>
    <s v="Individual Desserts"/>
    <x v="2"/>
    <n v="159"/>
  </r>
  <r>
    <s v="Real Crisps Hand Cooked : Ham &amp;amp; Mustard"/>
    <n v="128"/>
    <n v="158"/>
    <s v="48 x 35g"/>
    <s v="Crisps"/>
    <x v="2"/>
    <n v="158"/>
  </r>
  <r>
    <s v="Tanpopo Salmon &amp;amp; Avocado Roll : With Gochujang"/>
    <n v="93"/>
    <n v="158"/>
    <s v="1 x 1 each"/>
    <s v="Sushi"/>
    <x v="2"/>
    <n v="158"/>
  </r>
  <r>
    <s v="BBQ Pulled Jackfruit"/>
    <n v="26"/>
    <n v="157"/>
    <s v="1 x 1 kg"/>
    <s v="Delicatessen (Chilled)"/>
    <x v="2"/>
    <n v="157"/>
  </r>
  <r>
    <s v="Chopped Tomatoes"/>
    <n v="13"/>
    <n v="157"/>
    <s v="1 x 800g"/>
    <s v="Tomatoes"/>
    <x v="2"/>
    <n v="157"/>
  </r>
  <r>
    <s v="Pork Loin : Steak"/>
    <n v="8"/>
    <n v="156.46"/>
    <s v="kg"/>
    <s v="Pork (Chilled)"/>
    <x v="5"/>
    <n v="156.46"/>
  </r>
  <r>
    <s v="Kara Brioche Style Vegan Burger Bun(6 x 8pk)"/>
    <n v="34"/>
    <n v="156"/>
    <s v="6 x 8pk"/>
    <s v="Frozen - Prepared Foods"/>
    <x v="2"/>
    <n v="156"/>
  </r>
  <r>
    <s v="Ginger"/>
    <n v="30"/>
    <n v="156"/>
    <s v="1 x 300 g"/>
    <s v="Ginger"/>
    <x v="2"/>
    <n v="156"/>
  </r>
  <r>
    <s v="Butternut Squash : Diced : 20mm"/>
    <n v="29"/>
    <n v="156"/>
    <s v="1 x 1 kg"/>
    <s v="Butternut Squash"/>
    <x v="2"/>
    <n v="156"/>
  </r>
  <r>
    <s v="Five Bean Salad : Mixed"/>
    <n v="28"/>
    <n v="156"/>
    <s v="1 x 2.5 kg"/>
    <s v="Beans"/>
    <x v="2"/>
    <n v="156"/>
  </r>
  <r>
    <s v="Sidoli Cake : Chocolate &amp;amp; Orange : Sticky : 14 Portion"/>
    <n v="100"/>
    <n v="155"/>
    <s v="1 x 1 each"/>
    <s v="Cakes (Frozen)"/>
    <x v="2"/>
    <n v="155"/>
  </r>
  <r>
    <s v="Juice Burst Apple Juice"/>
    <n v="52"/>
    <n v="155"/>
    <s v="12 x 500 ml"/>
    <s v="Fruit Juice"/>
    <x v="2"/>
    <n v="155"/>
  </r>
  <r>
    <s v="Green's Sliced Carrots"/>
    <n v="28"/>
    <n v="155"/>
    <s v="1 x 2.5 kg"/>
    <s v="Carrots (Frozen)"/>
    <x v="2"/>
    <n v="155"/>
  </r>
  <r>
    <s v="IPA : Goose Island : Midway"/>
    <n v="86"/>
    <n v="154"/>
    <s v="1 x 30 ltr"/>
    <s v="Beer - Draught"/>
    <x v="2"/>
    <n v="154"/>
  </r>
  <r>
    <s v="Egg Liquid : Free Range : Whole"/>
    <n v="13"/>
    <n v="154"/>
    <s v="1 x 1 ltr"/>
    <s v="Eggs &amp; Egg Products (Chilled"/>
    <x v="2"/>
    <n v="154"/>
  </r>
  <r>
    <s v="Sweetcorn"/>
    <n v="10"/>
    <n v="153"/>
    <s v="1 x 1kg"/>
    <s v="Corn (Frozen)"/>
    <x v="2"/>
    <n v="153"/>
  </r>
  <r>
    <s v="Becks Vier : Draught Beer : 4.00%"/>
    <n v="104"/>
    <n v="152"/>
    <s v="1 x 11 x gal (50ltr)"/>
    <s v="Beer - Draught"/>
    <x v="2"/>
    <n v="152"/>
  </r>
  <r>
    <s v="Tanpopo Sushi Platter : Vegan : Small"/>
    <n v="41"/>
    <n v="152"/>
    <s v="1 x 1 each"/>
    <s v="Buffet Platters"/>
    <x v="2"/>
    <n v="152"/>
  </r>
  <r>
    <s v="Green Beans : Sliced"/>
    <n v="30"/>
    <n v="152"/>
    <s v="1 x 2.5 kg"/>
    <s v="Beans (Frozen)"/>
    <x v="2"/>
    <n v="152"/>
  </r>
  <r>
    <s v="Fruit Salad : Fresh"/>
    <n v="24"/>
    <n v="152"/>
    <s v="1 x 2.5 kg"/>
    <s v="Fruit Salad (Chilled)"/>
    <x v="2"/>
    <n v="152"/>
  </r>
  <r>
    <s v="Faustino Rivero Ulecia Albarino"/>
    <n v="9"/>
    <n v="152"/>
    <s v="1 x 75 cl"/>
    <s v="White Wine"/>
    <x v="2"/>
    <n v="152"/>
  </r>
  <r>
    <s v="Barebells Protein Bar : Chocolate Almond"/>
    <n v="104"/>
    <n v="151"/>
    <s v="12 x 1 each"/>
    <s v="Geo Bars"/>
    <x v="2"/>
    <n v="151"/>
  </r>
  <r>
    <s v="Shish Kebab"/>
    <n v="45"/>
    <n v="151"/>
    <s v="100 x 1 each"/>
    <s v="Lamb (Frozen)"/>
    <x v="4"/>
    <n v="151"/>
  </r>
  <r>
    <s v="Alpro Milk Oat"/>
    <n v="20"/>
    <n v="151"/>
    <s v="1 x 1ltr"/>
    <s v="Milk (UHT)"/>
    <x v="2"/>
    <m/>
  </r>
  <r>
    <s v="12 Large White Khobez Bread"/>
    <n v="57"/>
    <n v="150"/>
    <s v="30 x 12 inch"/>
    <s v="Bread (Frozen)"/>
    <x v="2"/>
    <n v="150"/>
  </r>
  <r>
    <s v="Glaceau Smart : Sparkling Water"/>
    <n v="35"/>
    <n v="150"/>
    <s v="24 x 600 ml"/>
    <s v="Water - Sparkling"/>
    <x v="2"/>
    <n v="150"/>
  </r>
  <r>
    <s v="Stella Artois Lager : 4.80%"/>
    <n v="32"/>
    <n v="150"/>
    <s v="24 x 330 ml"/>
    <s v="Beer - Bottle/Can"/>
    <x v="2"/>
    <n v="150"/>
  </r>
  <r>
    <s v="Greens : Sweetcorn"/>
    <n v="26"/>
    <n v="150"/>
    <s v="1 x 2.5 kg"/>
    <s v="Corn (Frozen)"/>
    <x v="2"/>
    <n v="150"/>
  </r>
  <r>
    <s v="Canapes Direct Rich Chocolate Brownie &amp;amp; Fresh Raspberries : inc. Nuts"/>
    <n v="3"/>
    <n v="150"/>
    <s v="1 x 17 g"/>
    <s v="Buffet Desserts (Chilled)"/>
    <x v="2"/>
    <n v="150"/>
  </r>
  <r>
    <s v="Aviko Hash Browns"/>
    <n v="88"/>
    <n v="149"/>
    <s v="4 x 2.5kg"/>
    <s v="Potato (Frozen)"/>
    <x v="2"/>
    <n v="149"/>
  </r>
  <r>
    <s v="Peri Peri Chicken"/>
    <n v="54"/>
    <n v="149"/>
    <s v="1 x 1 tray"/>
    <s v="Prepared / Dressed Salad - Other (Chilled)"/>
    <x v="2"/>
    <n v="149"/>
  </r>
  <r>
    <s v="Cauliflower Florets : 30-70mm"/>
    <n v="36"/>
    <n v="149"/>
    <s v="1 x 2.5 kg"/>
    <s v="Cauliflower (Frozen)"/>
    <x v="2"/>
    <n v="149"/>
  </r>
  <r>
    <s v="Grapes : White : Seedless"/>
    <n v="65"/>
    <n v="148"/>
    <s v="1 x 500g"/>
    <s v="Grapes"/>
    <x v="2"/>
    <n v="148"/>
  </r>
  <r>
    <s v="Onions : Diced"/>
    <n v="60"/>
    <n v="148"/>
    <s v="1 x 1.5 kg"/>
    <s v="Onions (Frozen)"/>
    <x v="2"/>
    <n v="148"/>
  </r>
  <r>
    <s v="Bashmathi Rice"/>
    <n v="24"/>
    <n v="148"/>
    <s v="1 x 1 x 20 kg"/>
    <s v="Food"/>
    <x v="2"/>
    <n v="148"/>
  </r>
  <r>
    <s v="PUREFOODS Wrap &amp; Roll Platter : Christmas : Premium"/>
    <n v="17"/>
    <n v="148"/>
    <s v="1 x 1 each"/>
    <s v="Buffet Platters"/>
    <x v="2"/>
    <n v="148"/>
  </r>
  <r>
    <s v="Cauliflower"/>
    <n v="8"/>
    <n v="148"/>
    <s v="1 x 1 each"/>
    <s v="Cauliflower"/>
    <x v="2"/>
    <n v="148"/>
  </r>
  <r>
    <s v="Quinoa Chips : Sun Dried Tomato &amp;amp; Garlic"/>
    <n v="97"/>
    <n v="147"/>
    <s v="12 x 30 g"/>
    <s v="Corn Snacks"/>
    <x v="2"/>
    <n v="147"/>
  </r>
  <r>
    <s v="PUREFOODS Focaccia Platter : Vegetarian"/>
    <n v="84"/>
    <n v="147"/>
    <s v="1 x 1 each"/>
    <s v="Buffet Platters"/>
    <x v="2"/>
    <n v="147"/>
  </r>
  <r>
    <s v="Lemon Grass"/>
    <n v="29"/>
    <n v="147"/>
    <s v="1 x 200 g"/>
    <s v="Lemon Grass"/>
    <x v="2"/>
    <n v="147"/>
  </r>
  <r>
    <s v="Ardo Roasting Parsnips : honey glazed"/>
    <n v="24"/>
    <n v="147"/>
    <s v="1 x 2.5 kg"/>
    <s v="Parsnips (Frozen)"/>
    <x v="2"/>
    <n v="147"/>
  </r>
  <r>
    <s v="San Pellegrino Pompelmo"/>
    <n v="60"/>
    <n v="146"/>
    <s v="12 x 330 each"/>
    <s v="Soft Drinks &amp; Post Mix"/>
    <x v="2"/>
    <n v="146"/>
  </r>
  <r>
    <s v="CS : Mayonnaise : Sachets"/>
    <n v="47"/>
    <n v="146"/>
    <s v="200 x 1 each"/>
    <s v="Mayonnaise"/>
    <x v="2"/>
    <n v="146"/>
  </r>
  <r>
    <s v="Kara Brioche Burger Bun : MK4"/>
    <n v="114"/>
    <n v="145"/>
    <s v="4 x 12 x 1 each"/>
    <s v="Rolls &amp; Buns"/>
    <x v="2"/>
    <n v="145"/>
  </r>
  <r>
    <s v="Sakura Cress"/>
    <n v="107"/>
    <n v="145"/>
    <s v="1 x 1.3 kg"/>
    <s v="Cress"/>
    <x v="2"/>
    <n v="145"/>
  </r>
  <r>
    <s v="Barebells Caramel &amp;amp; Cashew"/>
    <n v="100"/>
    <n v="145"/>
    <s v="12 x 55 g"/>
    <s v="Geo Bars"/>
    <x v="2"/>
    <n v="145"/>
  </r>
  <r>
    <s v="Crispy Noodle Salad : Vegan"/>
    <n v="71"/>
    <n v="145"/>
    <s v="1 x 1 each"/>
    <s v="Prepared / Dressed Salad - Other (Chilled)"/>
    <x v="2"/>
    <n v="145"/>
  </r>
  <r>
    <s v="Pineapple Slices : in syrup : Info: 60-70 count"/>
    <n v="14"/>
    <n v="145"/>
    <s v="1 x 3.035kg"/>
    <s v="Pineapple"/>
    <x v="2"/>
    <n v="145"/>
  </r>
  <r>
    <s v="Garofalo : Penne Pasta : G/F"/>
    <n v="6"/>
    <n v="145"/>
    <s v="1 x 400 g"/>
    <s v="Penne"/>
    <x v="2"/>
    <n v="145"/>
  </r>
  <r>
    <s v="Chicken Fillets : Skinless : 168-196g"/>
    <n v="5"/>
    <n v="145"/>
    <s v="182 g"/>
    <s v="Chicken (Chilled)"/>
    <x v="1"/>
    <n v="26.39"/>
  </r>
  <r>
    <s v="Mint"/>
    <n v="68"/>
    <n v="144"/>
    <s v="1 x 100 g"/>
    <s v="Mint"/>
    <x v="2"/>
    <n v="144"/>
  </r>
  <r>
    <s v="Aunt Bessies Crispy Homestyle : Roasting Potatoes"/>
    <n v="29"/>
    <n v="144"/>
    <s v="1 x 2.5kg"/>
    <s v="Potato (Frozen)"/>
    <x v="2"/>
    <n v="144"/>
  </r>
  <r>
    <s v="Grapes : Black : Seedless"/>
    <n v="64"/>
    <n v="143"/>
    <s v="1 x 500g"/>
    <s v="Grapes"/>
    <x v="2"/>
    <n v="143"/>
  </r>
  <r>
    <s v="Orange Juice : Burst"/>
    <n v="49"/>
    <n v="143"/>
    <s v="1 x 12 x 500ml"/>
    <s v="Fruit Juice"/>
    <x v="2"/>
    <n v="143"/>
  </r>
  <r>
    <s v="Coca Cola Coca Cola : Can : (non gb)"/>
    <n v="38"/>
    <n v="143"/>
    <s v="1 x 24 x 330ml"/>
    <s v="Carbonated Drinks"/>
    <x v="2"/>
    <n v="143"/>
  </r>
  <r>
    <s v="Eggs Shell : Medium : Pre Packed"/>
    <n v="36"/>
    <n v="143"/>
    <s v="18 x 1 each"/>
    <s v="Eggs &amp; Egg Products (Chilled"/>
    <x v="2"/>
    <n v="143"/>
  </r>
  <r>
    <s v="Jackfruit"/>
    <n v="20"/>
    <n v="143"/>
    <s v="1 x 2.4 kg"/>
    <s v="Speciality"/>
    <x v="2"/>
    <n v="143"/>
  </r>
  <r>
    <s v="Roastology Columbian Coffee Beans"/>
    <n v="15"/>
    <n v="143"/>
    <s v="8 x 1 kg"/>
    <s v="Coffee - Beans"/>
    <x v="2"/>
    <n v="143"/>
  </r>
  <r>
    <s v="Apple Cinnamon : Classic"/>
    <n v="91"/>
    <n v="142"/>
    <s v="30 x 100 g"/>
    <s v="Muffins (Frozen)"/>
    <x v="2"/>
    <n v="142"/>
  </r>
  <r>
    <s v="Cheddar : Natural Slices, White"/>
    <n v="27"/>
    <n v="142"/>
    <s v="1 x 500g"/>
    <s v="British (Chilled)"/>
    <x v="2"/>
    <n v="142"/>
  </r>
  <r>
    <s v="Salmon : 140-170g : Supreme : Scaled"/>
    <n v="9"/>
    <n v="142"/>
    <s v="1 x 140-170 g"/>
    <s v="Fresh Fish (Chilled)"/>
    <x v="6"/>
    <n v="22.01"/>
  </r>
  <r>
    <s v="Corona Lager : Extra"/>
    <n v="3"/>
    <n v="142"/>
    <s v="24 x 330 ml"/>
    <s v="Beer - Bottle/Can"/>
    <x v="2"/>
    <n v="142"/>
  </r>
  <r>
    <s v="Mushrooms : Flat"/>
    <n v="45"/>
    <n v="141.07"/>
    <s v="kg"/>
    <s v="Mushrooms"/>
    <x v="2"/>
    <n v="141.07"/>
  </r>
  <r>
    <s v="Wedge Fries : Southern Fried Batter"/>
    <n v="27"/>
    <n v="141"/>
    <s v="1 x 2.5 kg"/>
    <s v="Fries (Frozen)"/>
    <x v="2"/>
    <n v="141"/>
  </r>
  <r>
    <s v="Bream (Gilt Head) : 600-800g (21-28oz) : Fillet : skin-on : Scaled Ex"/>
    <n v="12"/>
    <n v="140"/>
    <s v="1 x 1each"/>
    <s v="Fresh Fish (Chilled)"/>
    <x v="6"/>
    <n v="98"/>
  </r>
  <r>
    <s v="Canapes Direct Mozzarella &amp;amp; Roast Vine Tomato Stack : Pesto &amp;amp; Yellow Salsa"/>
    <n v="3"/>
    <n v="140"/>
    <s v="1 x 17 g"/>
    <s v="Canapé (Chilled)"/>
    <x v="2"/>
    <n v="140"/>
  </r>
  <r>
    <s v="Rebel Kitchen Barista Mylk : Organic"/>
    <n v="2"/>
    <n v="140"/>
    <s v="6 x 1 ltr"/>
    <s v="Milk (UHT)"/>
    <x v="0"/>
    <n v="840"/>
  </r>
  <r>
    <s v="Rocket"/>
    <n v="34"/>
    <n v="139"/>
    <s v="8 x 125 g"/>
    <s v="Roquette"/>
    <x v="2"/>
    <n v="139"/>
  </r>
  <r>
    <s v="Pain au Chocolat : fully baked"/>
    <n v="19"/>
    <n v="139"/>
    <s v="1 x 30 x 1 each"/>
    <s v="Morning Goods/Viennoiserie (Frozen)"/>
    <x v="2"/>
    <n v="139"/>
  </r>
  <r>
    <s v="Falafel : Sweet Potato"/>
    <n v="52"/>
    <n v="138"/>
    <s v="90 x 22 g"/>
    <s v="Other Ethnic Bites (Frozen)"/>
    <x v="2"/>
    <n v="138"/>
  </r>
  <r>
    <s v="Snacking Essentials Cashews : Salted"/>
    <n v="126"/>
    <n v="137"/>
    <s v="12 x 100 g"/>
    <s v="Nuts"/>
    <x v="2"/>
    <n v="137"/>
  </r>
  <r>
    <s v="Wild Mushroom"/>
    <n v="30"/>
    <n v="137"/>
    <s v="1 x 3 kg"/>
    <s v="Ravioli (Frozen)"/>
    <x v="2"/>
    <n v="137"/>
  </r>
  <r>
    <s v="Easy Cook : Long Grain Rice"/>
    <n v="17"/>
    <n v="137"/>
    <s v="1 x 5kg"/>
    <s v="Rice"/>
    <x v="2"/>
    <n v="137"/>
  </r>
  <r>
    <s v="Elephant Ready Chappati"/>
    <n v="13"/>
    <n v="137"/>
    <s v="1 x 1 x 12 each"/>
    <s v="Food"/>
    <x v="2"/>
    <n v="137"/>
  </r>
  <r>
    <s v="Chillies : Red"/>
    <n v="101"/>
    <n v="136.80000000000001"/>
    <s v="kg"/>
    <s v="Chillies"/>
    <x v="2"/>
    <n v="136.80000000000001"/>
  </r>
  <r>
    <s v="Sandwich : Chicken Caesar"/>
    <n v="38"/>
    <n v="136"/>
    <s v="1 x 187 g"/>
    <s v="Filled Rolls, Sandwiches &amp; Baguettes"/>
    <x v="2"/>
    <n v="136"/>
  </r>
  <r>
    <s v="5inch Brioche Bun Americana(1 x 48pk)"/>
    <n v="28"/>
    <n v="136"/>
    <s v="1 x 48pk"/>
    <s v="Frozen - Prepared Foods"/>
    <x v="2"/>
    <n v="136"/>
  </r>
  <r>
    <s v="Langlois : France / Loire : Cremant"/>
    <n v="7"/>
    <n v="136"/>
    <s v="1 x 75 cl"/>
    <s v="Sparkling Wine"/>
    <x v="2"/>
    <n v="136"/>
  </r>
  <r>
    <s v="Snacking Essentials Peanuts : Yoghurt Coated"/>
    <n v="120"/>
    <n v="135"/>
    <s v="12 x 100 g"/>
    <s v="Nuts"/>
    <x v="2"/>
    <n v="135"/>
  </r>
  <r>
    <s v="Metcalf's Rice Cakes : Dark Chocolate"/>
    <n v="117"/>
    <n v="135"/>
    <s v="12 x 34 g"/>
    <s v="Snacks"/>
    <x v="2"/>
    <n v="135"/>
  </r>
  <r>
    <s v="Spinach : Pousse Epinard"/>
    <n v="39"/>
    <n v="135"/>
    <s v="1 x 250 g"/>
    <s v="Spinach"/>
    <x v="2"/>
    <n v="135"/>
  </r>
  <r>
    <s v="French Fries : Thick Cut,  9/16, Value"/>
    <n v="10"/>
    <n v="135"/>
    <s v="6 x 2.5kg"/>
    <s v="Fries (Frozen)"/>
    <x v="2"/>
    <n v="135"/>
  </r>
  <r>
    <s v="The Protein Ball Co. Protein Ball : Lemon &amp; Pistachio"/>
    <n v="93"/>
    <n v="134"/>
    <s v="10 x 45 g"/>
    <s v="Cereal Bars"/>
    <x v="2"/>
    <n v="134"/>
  </r>
  <r>
    <s v="Salsa Sauce"/>
    <n v="40"/>
    <n v="134"/>
    <s v="1 x 2.25 ltr"/>
    <s v="Tex Mex, Caribbean Sauce &amp; Seasoning"/>
    <x v="2"/>
    <n v="134"/>
  </r>
  <r>
    <s v="Tuna Chunks : in brine"/>
    <n v="23"/>
    <n v="134"/>
    <s v="1 x 800 g"/>
    <s v="Tuna"/>
    <x v="6"/>
    <n v="107.2"/>
  </r>
  <r>
    <s v="Alpro Milk Oat"/>
    <n v="4"/>
    <n v="134"/>
    <s v="1 x 1ltr"/>
    <s v="Milk (UHT)"/>
    <x v="2"/>
    <n v="134"/>
  </r>
  <r>
    <s v="Carrots : Grated"/>
    <n v="63"/>
    <n v="133"/>
    <s v="1 x 2.5 kg"/>
    <s v="Carrots"/>
    <x v="2"/>
    <n v="133"/>
  </r>
  <r>
    <s v="Doughnut : Fancy Mix : Mini"/>
    <n v="43"/>
    <n v="133"/>
    <s v="112 x 20 g"/>
    <s v="Doughnuts (Frozen)"/>
    <x v="2"/>
    <n v="133"/>
  </r>
  <r>
    <s v="Central Monte Chardonnay 13% 75C"/>
    <n v="16"/>
    <n v="132"/>
    <s v="1 x 75 cl"/>
    <s v="White Wine"/>
    <x v="2"/>
    <n v="132"/>
  </r>
  <r>
    <s v="Kara Muffins : Chocolate : Tulip : Injected"/>
    <n v="57"/>
    <n v="131"/>
    <s v="6 x 4 each"/>
    <s v="Muffins (Frozen)"/>
    <x v="2"/>
    <n v="131"/>
  </r>
  <r>
    <s v="Milk Skimmed"/>
    <n v="26"/>
    <n v="131"/>
    <s v="1 x 2.27ltr (4pt)"/>
    <s v="Fresh Milk (Chilled)"/>
    <x v="0"/>
    <n v="297.37"/>
  </r>
  <r>
    <s v="Sawadee : King Prawns : Tempura"/>
    <n v="20"/>
    <n v="131"/>
    <s v="1 x 900 g"/>
    <s v="Frozen Prawns &amp; Frozen Other"/>
    <x v="6"/>
    <n v="117.9"/>
  </r>
  <r>
    <s v="CHICKEN WINGS PRIME &amp; MIDDLE"/>
    <n v="5"/>
    <n v="130.94999999999999"/>
    <s v="1 kg"/>
    <s v="Meat &amp; Poultry (Chilled)"/>
    <x v="1"/>
    <n v="130.94999999999999"/>
  </r>
  <r>
    <s v="Garlic : Peeled."/>
    <n v="26"/>
    <n v="130"/>
    <s v="1 x 1 kg"/>
    <s v="Garlic"/>
    <x v="2"/>
    <n v="130"/>
  </r>
  <r>
    <s v="Gomo Couscous"/>
    <n v="23"/>
    <n v="130"/>
    <s v="1 x 1 kg"/>
    <s v="Prepared / Dressed Salad - Other (Chilled)"/>
    <x v="2"/>
    <n v="130"/>
  </r>
  <r>
    <s v="A2 : Chicken Leg : Chinese 5 Spice : Halal : Red Tractor"/>
    <n v="5"/>
    <n v="130"/>
    <s v="10 x 1 each"/>
    <s v="Prepared Poultry"/>
    <x v="1"/>
    <n v="130"/>
  </r>
  <r>
    <s v="Zucchini &amp; Pine Nut Omelette with marinated Roast Peppers _x0009__x0009_ : Canapes Direct"/>
    <n v="3"/>
    <n v="130"/>
    <s v="1 x 17 g"/>
    <s v="Chilled - Other"/>
    <x v="2"/>
    <n v="130"/>
  </r>
  <r>
    <s v="Mixed Peppers : Diced"/>
    <n v="71"/>
    <n v="129"/>
    <s v="1 x 1.5 kg"/>
    <s v="Peppers (Frozen)"/>
    <x v="2"/>
    <n v="129"/>
  </r>
  <r>
    <s v="Houmous"/>
    <n v="65"/>
    <n v="129"/>
    <s v="1 x 1 kg"/>
    <s v="Dips (Chilled)"/>
    <x v="2"/>
    <n v="129"/>
  </r>
  <r>
    <s v="White Wine Vinegar"/>
    <n v="38"/>
    <n v="129"/>
    <s v="1 x 5ltr"/>
    <s v="Vinegar"/>
    <x v="2"/>
    <n v="129"/>
  </r>
  <r>
    <s v="Lettuce : Iceberg"/>
    <n v="28"/>
    <n v="129"/>
    <s v="1 x 1 each"/>
    <s v="Lettuce"/>
    <x v="2"/>
    <n v="129"/>
  </r>
  <r>
    <s v="Chocolate Fudge : 16 Portion : (pre-cut)"/>
    <n v="14"/>
    <n v="129"/>
    <s v="1 x 1 each"/>
    <s v="Cakes (Frozen)"/>
    <x v="2"/>
    <n v="129"/>
  </r>
  <r>
    <s v="Snacking Essentials Chocolate Raisins"/>
    <n v="120"/>
    <n v="128"/>
    <s v="12 x 100 g"/>
    <s v="Chocolate - Bitesize"/>
    <x v="2"/>
    <n v="128"/>
  </r>
  <r>
    <s v="PUREFOODS Focaccia Platter : Meat"/>
    <n v="58"/>
    <n v="128"/>
    <s v="1 x 1 each"/>
    <s v="Buffet Platters"/>
    <x v="2"/>
    <n v="128"/>
  </r>
  <r>
    <s v="Blini : Smoked Salmon"/>
    <n v="30"/>
    <n v="128"/>
    <s v="72 x 1each"/>
    <s v="Canapés (Frozen)"/>
    <x v="2"/>
    <n v="128"/>
  </r>
  <r>
    <s v="Red Bull Sugar Free : Red Bull : Cans."/>
    <n v="111"/>
    <n v="127"/>
    <s v="24 x 250 ml"/>
    <s v="Energy"/>
    <x v="2"/>
    <n v="127"/>
  </r>
  <r>
    <s v="Rice Vermicelli : Noodle Nests"/>
    <n v="22"/>
    <n v="127"/>
    <s v="8 x 200 g"/>
    <s v="Noodles"/>
    <x v="2"/>
    <n v="127"/>
  </r>
  <r>
    <s v="Thyme"/>
    <n v="63"/>
    <n v="126"/>
    <s v="1 x 100g"/>
    <s v="Thyme"/>
    <x v="2"/>
    <n v="126"/>
  </r>
  <r>
    <s v="English Breakfast Tea"/>
    <n v="25"/>
    <n v="126"/>
    <s v="100 x 1 each"/>
    <s v="Tea - Speciality"/>
    <x v="2"/>
    <n v="126"/>
  </r>
  <r>
    <s v="42Molino Del Sol Temp Rose 75Cl"/>
    <n v="18"/>
    <n v="126"/>
    <s v="1 x 75 cl"/>
    <s v="Rosé Wine"/>
    <x v="2"/>
    <n v="126"/>
  </r>
  <r>
    <s v="Sandwich Platter : Mixed : Deluxe Xmas"/>
    <n v="14"/>
    <n v="126"/>
    <s v="5 x 1 each"/>
    <s v="Buffet Platters"/>
    <x v="2"/>
    <n v="126"/>
  </r>
  <r>
    <s v="Own Brand : Beef : Marinated Stir Fry (Cooked)"/>
    <n v="6"/>
    <n v="126"/>
    <s v="1 x 2 kg"/>
    <s v="Beef (Frozen)"/>
    <x v="5"/>
    <n v="252"/>
  </r>
  <r>
    <s v="Broccoli"/>
    <n v="29"/>
    <n v="125.46"/>
    <s v="kg"/>
    <s v="Broccoli"/>
    <x v="2"/>
    <n v="125.46"/>
  </r>
  <r>
    <s v="Potatoes : Mids"/>
    <n v="19"/>
    <n v="125.15"/>
    <s v="kg"/>
    <s v="Potatoes"/>
    <x v="2"/>
    <n v="125.15"/>
  </r>
  <r>
    <s v="Oumph Vegetarian Steak : Pulled"/>
    <n v="36"/>
    <n v="125"/>
    <s v="1 x 1 kg"/>
    <s v="Other Meat Free Products (Frozen)"/>
    <x v="2"/>
    <n v="125"/>
  </r>
  <r>
    <s v="Suree Coconut Milk : Thai"/>
    <n v="15"/>
    <n v="125"/>
    <s v="6 x 2.9 ltr"/>
    <s v="Coconut Creamed &amp; Milk"/>
    <x v="2"/>
    <n v="125"/>
  </r>
  <r>
    <s v="D22004 200x6 RED STRIPE PAPER STRAW"/>
    <n v="9"/>
    <n v="125"/>
    <s v="250 x 1 Carton"/>
    <s v="Cutlery"/>
    <x v="2"/>
    <n v="125"/>
  </r>
  <r>
    <s v="Chicken Supreme : 6/7oz : UK"/>
    <n v="5"/>
    <n v="125"/>
    <s v="5 x 182 g"/>
    <s v="Prepared Poultry"/>
    <x v="1"/>
    <n v="113.75"/>
  </r>
  <r>
    <s v="Canapes Direct Square Toast : Marbled Applewood Dome &amp;amp; Red Fruit Jam"/>
    <n v="2"/>
    <n v="125"/>
    <s v="1 x 17 g"/>
    <s v="Canapé (Chilled)"/>
    <x v="2"/>
    <n v="125"/>
  </r>
  <r>
    <s v="Spinach Balls : Blanched."/>
    <n v="2"/>
    <n v="125"/>
    <s v="1 x 1 each"/>
    <s v="Fruit &amp; Veg, Salad, Herbs (Chilled)"/>
    <x v="2"/>
    <n v="125"/>
  </r>
  <r>
    <s v="Beansprouts"/>
    <n v="51"/>
    <n v="124"/>
    <s v="1 x 5 kg"/>
    <s v="Sprouts"/>
    <x v="2"/>
    <n v="124"/>
  </r>
  <r>
    <s v="Tomatoes : Cherry Red"/>
    <n v="25"/>
    <n v="124"/>
    <s v="1 x 1  each"/>
    <s v="Tomatoes"/>
    <x v="2"/>
    <n v="124"/>
  </r>
  <r>
    <s v="Tony's Chocolonely Dark Chocolate : Almond &amp;amp; Sea Salt"/>
    <n v="21"/>
    <n v="124"/>
    <s v="35 x 47 g"/>
    <s v="Confectionery"/>
    <x v="2"/>
    <n v="124"/>
  </r>
  <r>
    <s v="Ubley Thick &amp;amp; creamy"/>
    <n v="72"/>
    <n v="123"/>
    <s v="12 x 150 g"/>
    <s v="Yoghurt (Chilled)"/>
    <x v="0"/>
    <n v="221.4"/>
  </r>
  <r>
    <s v="Gherkins : cocktail"/>
    <n v="43"/>
    <n v="123"/>
    <s v="1 x 2.3 kg"/>
    <s v="Pickles"/>
    <x v="2"/>
    <n v="123"/>
  </r>
  <r>
    <s v="PROSECCO CUVEE 1821 - ZONIN  11%"/>
    <n v="3"/>
    <n v="123"/>
    <s v="24 x 20 cl"/>
    <s v="Sparkling Wine"/>
    <x v="2"/>
    <n v="123"/>
  </r>
  <r>
    <s v="Diced Pork : Leg : Farm Assured"/>
    <n v="16"/>
    <n v="122.03"/>
    <s v="kg"/>
    <s v="Pork (Chilled)"/>
    <x v="3"/>
    <n v="122.03"/>
  </r>
  <r>
    <s v="Banana"/>
    <n v="104"/>
    <n v="122"/>
    <s v="18 x 1 kg"/>
    <s v="Banana"/>
    <x v="2"/>
    <n v="122"/>
  </r>
  <r>
    <s v="Potatoes : Baking : 40's"/>
    <n v="68"/>
    <n v="122"/>
    <s v="1 x 10 kg"/>
    <s v="Potatoes"/>
    <x v="2"/>
    <n v="122"/>
  </r>
  <r>
    <s v="Cabbage : White : Sliced"/>
    <n v="54"/>
    <n v="122"/>
    <s v="1 x 2.5 kg"/>
    <s v="Cabbage"/>
    <x v="2"/>
    <n v="122"/>
  </r>
  <r>
    <s v="Coleslaw"/>
    <n v="53"/>
    <n v="122"/>
    <s v="1 x 1 kg"/>
    <s v="Coleslaw Mix"/>
    <x v="2"/>
    <n v="122"/>
  </r>
  <r>
    <s v="Pepsi Cherry : Pepsi Max"/>
    <n v="34"/>
    <n v="122"/>
    <s v="24 x 330 ml"/>
    <s v="Carbonated Drinks"/>
    <x v="2"/>
    <n v="122"/>
  </r>
  <r>
    <s v="Curry Block : Java : Japanese"/>
    <n v="18"/>
    <n v="122"/>
    <s v="1 x 1 kg"/>
    <s v="Spices"/>
    <x v="2"/>
    <n v="122"/>
  </r>
  <r>
    <s v="Chicken &amp;amp; Mushroom : Slice"/>
    <n v="118"/>
    <n v="121"/>
    <s v="27 x 1 each"/>
    <s v="Traditional British Buffet (Chilled)"/>
    <x v="2"/>
    <n v="121"/>
  </r>
  <r>
    <s v="Chillies : Red"/>
    <n v="50"/>
    <n v="121"/>
    <s v="1 x 250g"/>
    <s v="Chillies"/>
    <x v="2"/>
    <n v="121"/>
  </r>
  <r>
    <s v="White Paper Plate 23cm 9inch(10 x 100pk)"/>
    <n v="20"/>
    <n v="121"/>
    <s v="10 x 100pk"/>
    <s v="Non Foods - Non Foods Consumables"/>
    <x v="2"/>
    <n v="121"/>
  </r>
  <r>
    <s v="Natural Yogurt : Low Fat"/>
    <n v="62"/>
    <n v="120"/>
    <s v="1 x 2kg"/>
    <s v="Yoghurt (Chilled)"/>
    <x v="0"/>
    <n v="240"/>
  </r>
  <r>
    <s v="Carrots : Whole : Peeled"/>
    <n v="45"/>
    <n v="120"/>
    <s v="1 x 2.5kg"/>
    <s v="Carrots"/>
    <x v="2"/>
    <n v="120"/>
  </r>
  <r>
    <s v="UHT : Milk Semi Skimmed"/>
    <n v="42"/>
    <n v="120"/>
    <s v="12 x 1 ltr"/>
    <s v="Milk (UHT)"/>
    <x v="0"/>
    <n v="1440"/>
  </r>
  <r>
    <s v="Sprite Sprite : PET"/>
    <n v="42"/>
    <n v="120"/>
    <s v="12 x 500 ml"/>
    <s v="Carbonated Drinks"/>
    <x v="2"/>
    <n v="120"/>
  </r>
  <r>
    <s v="Brakes Carrot &amp;amp; Pistachio : 18 Portion : Vegan"/>
    <n v="40"/>
    <n v="120"/>
    <s v="1 x 1 each"/>
    <s v="Tray Bakes (Frozen)"/>
    <x v="2"/>
    <n v="120"/>
  </r>
  <r>
    <s v="Cut : Leeks : 50/50"/>
    <n v="13"/>
    <n v="120"/>
    <s v="1 x 2.5 kg"/>
    <s v="Leeks (Frozen)"/>
    <x v="2"/>
    <n v="120"/>
  </r>
  <r>
    <s v="Belgian Chocolate : Tart : Ind"/>
    <n v="3"/>
    <n v="120"/>
    <s v="1 x 1 each"/>
    <s v="Individual Desserts (Chilled)"/>
    <x v="2"/>
    <n v="120"/>
  </r>
  <r>
    <s v="Red Tractor Joes Peri Peri Flavour Fresh : Chicken Leg : Halal"/>
    <n v="3"/>
    <n v="120"/>
    <s v="10 x 1 each"/>
    <s v="Prepared Poultry"/>
    <x v="1"/>
    <n v="120"/>
  </r>
  <r>
    <s v="Herb and Garlic Cream Cheese, cut fresh Tomato, Square Rye Bread, Yellow Pepper Salsa,"/>
    <n v="2"/>
    <n v="120"/>
    <s v="1 x 1 each"/>
    <s v="Deli &amp; Fine &amp; Speciality Foods"/>
    <x v="2"/>
    <n v="120"/>
  </r>
  <r>
    <s v="Canapes Direct Blinis : Asparagus, Sundried Tomato &amp;amp; Sesame Seeds"/>
    <n v="1"/>
    <n v="120"/>
    <s v="1 x 17 g"/>
    <s v="Canapé (Chilled)"/>
    <x v="2"/>
    <n v="120"/>
  </r>
  <r>
    <s v="Asparagus"/>
    <n v="40"/>
    <n v="119.21"/>
    <s v="kg"/>
    <s v="Asparagus"/>
    <x v="2"/>
    <n v="119.21"/>
  </r>
  <r>
    <s v="Metcalfe Rice Cakes : Milk Chocolate"/>
    <n v="98"/>
    <n v="119"/>
    <s v="12 x 34 g"/>
    <s v="Snacks"/>
    <x v="2"/>
    <n v="119"/>
  </r>
  <r>
    <s v="Chicken &amp; Chorizo Sourdough Ciabatta"/>
    <n v="27"/>
    <n v="119"/>
    <s v="1 x 188 g"/>
    <s v="Chilled - Other"/>
    <x v="2"/>
    <n v="119"/>
  </r>
  <r>
    <s v="Chicken Tikka Masala"/>
    <n v="26"/>
    <n v="119"/>
    <s v="2 x 1.36kg"/>
    <s v="Poultry - Multi Portion (Frozen)"/>
    <x v="2"/>
    <n v="119"/>
  </r>
  <r>
    <s v="Neo : Dough Disc : 12.5"/>
    <n v="18"/>
    <n v="119"/>
    <s v="50 x 1 each"/>
    <s v="Pizza Bases (Frozen)"/>
    <x v="2"/>
    <n v="119"/>
  </r>
  <r>
    <s v="Kulana Orange Juice"/>
    <n v="5"/>
    <n v="119"/>
    <s v="12 x 1ltr"/>
    <s v="Fruit Juice"/>
    <x v="2"/>
    <n v="119"/>
  </r>
  <r>
    <s v="Cheese Board : Sussex"/>
    <n v="34"/>
    <n v="118"/>
    <s v="1 x 5 x 1each"/>
    <s v="Cheese Selection (Chilled)"/>
    <x v="0"/>
    <n v="38.940000000000005"/>
  </r>
  <r>
    <s v="Lion No 1 : Noodles : Chop Suey"/>
    <n v="12"/>
    <n v="118"/>
    <s v="1 x 9 kg"/>
    <s v="Noodles"/>
    <x v="2"/>
    <n v="118"/>
  </r>
  <r>
    <s v="Crispy Chicken Cantonese Style"/>
    <n v="7"/>
    <n v="118"/>
    <s v="1 x 2 kg"/>
    <s v="Indian &amp; Oriental Meals - Individual (Frozen)"/>
    <x v="2"/>
    <n v="118"/>
  </r>
  <r>
    <s v="Lamb : Bones"/>
    <n v="15"/>
    <n v="117.85"/>
    <s v="kg"/>
    <s v="Lamb (Chilled)"/>
    <x v="4"/>
    <n v="117.85"/>
  </r>
  <r>
    <s v="Onions : Small"/>
    <n v="8"/>
    <n v="117.63"/>
    <s v="kg"/>
    <s v="Onions"/>
    <x v="2"/>
    <n v="117.63"/>
  </r>
  <r>
    <s v="Tomatoes : Cherry Red"/>
    <n v="30"/>
    <n v="117.61"/>
    <s v="1 x 1 kg"/>
    <s v="Tomatoes"/>
    <x v="2"/>
    <n v="117.61"/>
  </r>
  <r>
    <s v="Priory Falls Still Water : (Glass)"/>
    <n v="12"/>
    <n v="117"/>
    <s v="12 x 750 ml"/>
    <s v="Water - Still"/>
    <x v="2"/>
    <n v="117"/>
  </r>
  <r>
    <s v="Pak Choi"/>
    <n v="10"/>
    <n v="117"/>
    <s v="1 x 1 each"/>
    <s v="Pak Choi"/>
    <x v="2"/>
    <n v="117"/>
  </r>
  <r>
    <s v="Large : Oreo : Snack Pack"/>
    <n v="98"/>
    <n v="116"/>
    <s v="20 x 66 g"/>
    <s v="Sweet Biscuits"/>
    <x v="2"/>
    <n v="116"/>
  </r>
  <r>
    <s v="Oumph Kebab"/>
    <n v="13"/>
    <n v="116"/>
    <s v="1 x 1 kg"/>
    <s v="Other Meat Free Products (Frozen)"/>
    <x v="2"/>
    <n v="116"/>
  </r>
  <r>
    <s v="Tomatoes : Cherry Vine"/>
    <n v="13"/>
    <n v="116"/>
    <s v="1 x 1 kg"/>
    <s v="Tomatoes"/>
    <x v="2"/>
    <n v="116"/>
  </r>
  <r>
    <s v="KTC Pomace : Olive Oil : Blend"/>
    <n v="91"/>
    <n v="115"/>
    <s v="5 ltr"/>
    <s v="Olive Oil"/>
    <x v="2"/>
    <n v="115"/>
  </r>
  <r>
    <s v="Peeled"/>
    <n v="18"/>
    <n v="115"/>
    <s v="kg"/>
    <s v="Carrots"/>
    <x v="2"/>
    <n v="115"/>
  </r>
  <r>
    <s v="Brakes Roasting Potatoes : Crispy"/>
    <n v="12"/>
    <n v="115"/>
    <s v="1 x 2.5 kg"/>
    <s v="Potato (Frozen)"/>
    <x v="2"/>
    <n v="115"/>
  </r>
  <r>
    <s v="Tomato Paste : Italian"/>
    <n v="7"/>
    <n v="115"/>
    <s v="1 x 2.2 kg"/>
    <s v="Tomato Puree"/>
    <x v="2"/>
    <n v="115"/>
  </r>
  <r>
    <s v="Peas"/>
    <n v="23"/>
    <n v="114"/>
    <s v="1 x 1 kg"/>
    <s v="Peas (Frozen)"/>
    <x v="2"/>
    <n v="114"/>
  </r>
  <r>
    <s v="Coconut Milk"/>
    <n v="22"/>
    <n v="114"/>
    <s v="1 x 2.9 kg"/>
    <s v="Coconut Creamed &amp; Milk"/>
    <x v="2"/>
    <n v="114"/>
  </r>
  <r>
    <s v="Chinese Sticky Ribs"/>
    <n v="8"/>
    <n v="114"/>
    <s v="1 x 2.4 kg"/>
    <s v="Indian &amp; Oriental Meals - Individual (Frozen)"/>
    <x v="2"/>
    <n v="114"/>
  </r>
  <r>
    <s v="Peas : Mangetout"/>
    <n v="33"/>
    <n v="113"/>
    <s v="1 x 500 g"/>
    <s v="Peas"/>
    <x v="2"/>
    <n v="113"/>
  </r>
  <r>
    <s v="French Fries : Thin Cut, 3/8"/>
    <n v="16"/>
    <n v="113"/>
    <s v="6 x 2.5kg"/>
    <s v="Fries (Frozen)"/>
    <x v="2"/>
    <n v="113"/>
  </r>
  <r>
    <s v="Scheff Sweet Potato, Spinach &amp; Chickpea Curry"/>
    <n v="15"/>
    <n v="113"/>
    <s v="2 x 1.4 kg"/>
    <s v="Around The World Meals - Individual (Frozen)"/>
    <x v="2"/>
    <n v="113"/>
  </r>
  <r>
    <s v="NEO Smoked Ham : Stamps"/>
    <n v="13"/>
    <n v="113"/>
    <s v="1 x 1 kg"/>
    <s v="Pizza Topping Flavours (Frozen)"/>
    <x v="2"/>
    <n v="113"/>
  </r>
  <r>
    <s v="Milk Portions : Semi Skimmed"/>
    <n v="10"/>
    <n v="113"/>
    <s v="120 x 10 ml"/>
    <s v="Milk (UHT)"/>
    <x v="0"/>
    <n v="135.6"/>
  </r>
  <r>
    <s v="Maltesers"/>
    <n v="108"/>
    <n v="112"/>
    <s v="40 x 1 each"/>
    <s v="Chocolate - Bitesize"/>
    <x v="2"/>
    <n v="112"/>
  </r>
  <r>
    <s v="Camden Pale Ale : Keg"/>
    <n v="70"/>
    <n v="112"/>
    <s v="6.6 x 1 gal"/>
    <s v="Beer - Draught"/>
    <x v="2"/>
    <n v="112"/>
  </r>
  <r>
    <s v="Milk Skimmed : Red"/>
    <n v="41"/>
    <n v="112"/>
    <s v="1 x 2 ltr"/>
    <s v="Fresh Milk (Chilled)"/>
    <x v="0"/>
    <n v="224"/>
  </r>
  <r>
    <s v="Beef Bolognaise : 47-54g"/>
    <n v="19"/>
    <n v="112"/>
    <s v="1 x 3 kg"/>
    <s v="Canneloni (Frozen)"/>
    <x v="2"/>
    <n v="112"/>
  </r>
  <r>
    <s v="Chicken : Bones"/>
    <n v="13"/>
    <n v="112"/>
    <s v="kg"/>
    <s v="Chicken (Chilled)"/>
    <x v="1"/>
    <n v="112"/>
  </r>
  <r>
    <s v="Vegetable Spring Roll : Tsingtao"/>
    <n v="12"/>
    <n v="112"/>
    <s v="10 x 750 g"/>
    <s v="Chinese Buffet (Frozen)"/>
    <x v="2"/>
    <n v="112"/>
  </r>
  <r>
    <s v="AJINOMOTO Vegetable Gyoza"/>
    <n v="31"/>
    <n v="111"/>
    <s v="30 x 20 g"/>
    <s v="Vegetable Bites (Frozen)"/>
    <x v="2"/>
    <n v="111"/>
  </r>
  <r>
    <s v="Haddock Goujon : Lemon &amp;amp; Pepper Breadcrumbs"/>
    <n v="21"/>
    <n v="111"/>
    <s v="1 x 454 g"/>
    <s v="Prepared Fish (Chilled)"/>
    <x v="6"/>
    <n v="50.393999999999998"/>
  </r>
  <r>
    <s v="Broccoli &amp;amp; Cheese Bake"/>
    <n v="17"/>
    <n v="111"/>
    <s v="2 x 1.36kg"/>
    <s v="Vegetarian - Multi Portion (Frozen)"/>
    <x v="2"/>
    <n v="111"/>
  </r>
  <r>
    <s v="Caramel Shortbread : 15 Portion"/>
    <n v="40"/>
    <n v="110"/>
    <s v="1 x 1 each"/>
    <s v="Tray Bakes"/>
    <x v="2"/>
    <n v="110"/>
  </r>
  <r>
    <s v="Baby Spinach"/>
    <n v="34"/>
    <n v="110"/>
    <s v="1 x 500 g"/>
    <s v="Spinach"/>
    <x v="2"/>
    <n v="110"/>
  </r>
  <r>
    <s v="Knorr Gravy Granules"/>
    <n v="30"/>
    <n v="110"/>
    <s v="1 x 25 ltr"/>
    <s v="Gravy"/>
    <x v="2"/>
    <n v="110"/>
  </r>
  <r>
    <s v="Beef Pieces : Stir Fry : Oriental Cooked"/>
    <n v="6"/>
    <n v="110"/>
    <s v="1 x 2 kg"/>
    <s v="Beef (Frozen)"/>
    <x v="5"/>
    <n v="220"/>
  </r>
  <r>
    <s v="PUREFOODS Sandwich Platter : Mixed : Deluxe"/>
    <n v="77"/>
    <n v="109"/>
    <s v="1 x 1 each"/>
    <s v="Buffet Platters"/>
    <x v="2"/>
    <n v="109"/>
  </r>
  <r>
    <s v="Cafeology : Swiss Water Decaff Espresso : Decaffeinated : Pre Ground"/>
    <n v="40"/>
    <n v="109"/>
    <s v="100 x 7 g"/>
    <s v="Coffee - Instant"/>
    <x v="2"/>
    <n v="109"/>
  </r>
  <r>
    <s v="Kettle Vegetable Crisps"/>
    <n v="26"/>
    <n v="109"/>
    <s v="8 x 125 g"/>
    <s v="Crisps"/>
    <x v="2"/>
    <n v="109"/>
  </r>
  <r>
    <s v="Caterers Pride Five Bean Salad"/>
    <n v="20"/>
    <n v="109"/>
    <s v="2.5 kg"/>
    <s v="Beans"/>
    <x v="2"/>
    <n v="109"/>
  </r>
  <r>
    <s v="Peppers : Mixed : Traffic Lights"/>
    <n v="22"/>
    <n v="108.5"/>
    <s v="kg"/>
    <s v="Peppers"/>
    <x v="2"/>
    <n v="108.5"/>
  </r>
  <r>
    <s v="Tuna Nicoise Salad"/>
    <n v="51"/>
    <n v="108"/>
    <s v="1 x 1 each"/>
    <s v="Prepared / Dressed Salad - Other (Chilled)"/>
    <x v="2"/>
    <n v="108"/>
  </r>
  <r>
    <s v="Viola Flowers"/>
    <n v="42"/>
    <n v="108"/>
    <s v="1 x 1 each"/>
    <s v="Other"/>
    <x v="2"/>
    <n v="108"/>
  </r>
  <r>
    <s v="Sweet Potato Fries"/>
    <n v="27"/>
    <n v="108"/>
    <s v="1 x 2.27 kg"/>
    <s v="Fries (Frozen)"/>
    <x v="2"/>
    <n v="108"/>
  </r>
  <r>
    <s v="Banana &amp;amp; Currant Bread Slice : 12 Portion : Vegan"/>
    <n v="25"/>
    <n v="108"/>
    <s v="1 x 1 each"/>
    <s v="Cakes (Frozen)"/>
    <x v="2"/>
    <n v="108"/>
  </r>
  <r>
    <s v="Kitchen Foil : Aluminium : 75mx50cm"/>
    <n v="20"/>
    <n v="107"/>
    <s v="1 x 1each"/>
    <s v="Tinfoil"/>
    <x v="2"/>
    <n v="107"/>
  </r>
  <r>
    <s v="Allergen Storage Labels : 51x101mm"/>
    <n v="16"/>
    <n v="107"/>
    <s v="500 x 1 each"/>
    <s v="Food Labelling"/>
    <x v="2"/>
    <n v="107"/>
  </r>
  <r>
    <s v="Chicken Strips : Steam Cooked : 10/12mm"/>
    <n v="14"/>
    <n v="107"/>
    <s v="1 x 2.5 kg"/>
    <s v="Chicken (Frozen)"/>
    <x v="1"/>
    <n v="267.5"/>
  </r>
  <r>
    <s v="Daloon Samosa : Vegetable : Mini"/>
    <n v="9"/>
    <n v="106"/>
    <s v="1 x 80 x 30 g"/>
    <s v="Indian Buffet (Frozen)"/>
    <x v="2"/>
    <n v="106"/>
  </r>
  <r>
    <s v="Kerrymaid Burger Cheese Slices"/>
    <n v="71"/>
    <n v="105"/>
    <s v="112 x 1 each"/>
    <s v="Other (Chilled)"/>
    <x v="2"/>
    <n v="105"/>
  </r>
  <r>
    <s v="Basil"/>
    <n v="26"/>
    <n v="105"/>
    <s v="1 x 100 g"/>
    <s v="Basil"/>
    <x v="2"/>
    <n v="105"/>
  </r>
  <r>
    <s v="Gomo Lime Juice"/>
    <n v="14"/>
    <n v="105"/>
    <s v="1 x 1 ltr"/>
    <s v="Citrus Juice"/>
    <x v="2"/>
    <n v="105"/>
  </r>
  <r>
    <s v="Peach Halves : in light syrup"/>
    <n v="11"/>
    <n v="105"/>
    <s v="1 x 2.6 kg"/>
    <s v="Peaches"/>
    <x v="2"/>
    <n v="105"/>
  </r>
  <r>
    <s v="Salmon : 170-200g : Supreme : Scaled"/>
    <n v="6"/>
    <n v="105"/>
    <s v="1 x 170-200 g"/>
    <s v="Fresh Fish (Chilled)"/>
    <x v="6"/>
    <n v="19.425000000000001"/>
  </r>
  <r>
    <s v="PORK COCTAIL SAUSAGES"/>
    <n v="20"/>
    <n v="104.8"/>
    <s v="1 kg"/>
    <s v="Meat &amp; Poultry (Chilled)"/>
    <x v="1"/>
    <n v="104.8"/>
  </r>
  <r>
    <s v="Rosemary"/>
    <n v="55"/>
    <n v="104"/>
    <s v="1 x 100 g"/>
    <s v="Rosemary"/>
    <x v="2"/>
    <n v="104"/>
  </r>
  <r>
    <s v="312 WOODEN FORKS 1x1000"/>
    <n v="16"/>
    <n v="104"/>
    <s v="1 x 1000 each"/>
    <s v="Cutlery"/>
    <x v="2"/>
    <n v="104"/>
  </r>
  <r>
    <s v="Marlish Sparkling Water"/>
    <n v="7"/>
    <n v="104"/>
    <s v="12 x 750 ml"/>
    <s v="Water - Sparkling"/>
    <x v="2"/>
    <n v="104"/>
  </r>
  <r>
    <s v="Chicken Fillets : UK : 4-5oz"/>
    <n v="2"/>
    <n v="104"/>
    <s v="1 x 1 each"/>
    <s v="Chicken (Chilled)"/>
    <x v="1"/>
    <n v="10.4"/>
  </r>
  <r>
    <s v="Savoy Cabbage : Sliced"/>
    <n v="49"/>
    <n v="103"/>
    <s v="1 x 2.5 kg"/>
    <s v="Cabbage"/>
    <x v="2"/>
    <n v="103"/>
  </r>
  <r>
    <s v="Diced Carrots"/>
    <n v="25"/>
    <n v="103"/>
    <s v="1 x 2.5 kg"/>
    <s v="Carrots (Frozen)"/>
    <x v="2"/>
    <n v="103"/>
  </r>
  <r>
    <s v="Pork Pieces : Crispy Cantonese"/>
    <n v="8"/>
    <n v="103"/>
    <s v="1 x 2 kg"/>
    <s v="Pork (Frozen)"/>
    <x v="3"/>
    <n v="206"/>
  </r>
  <r>
    <s v="Quinoa Chips : Sour Cream &amp;amp; Chives"/>
    <n v="78"/>
    <n v="102"/>
    <s v="12 x 30 g"/>
    <s v="Corn Snacks"/>
    <x v="2"/>
    <n v="102"/>
  </r>
  <r>
    <s v="Aubergines"/>
    <n v="53"/>
    <n v="102"/>
    <s v="1 x 5 kg"/>
    <s v="Aubergines"/>
    <x v="2"/>
    <n v="102"/>
  </r>
  <r>
    <s v="Fuller's Ale : 4.70% : London Pride"/>
    <n v="44"/>
    <n v="102"/>
    <s v="8 x 500 ml"/>
    <s v="Beer - Bottle/Can"/>
    <x v="2"/>
    <n v="102"/>
  </r>
  <r>
    <s v="Courgette : Green"/>
    <n v="12"/>
    <n v="102"/>
    <s v="1 x 1 kg"/>
    <s v="Courgette"/>
    <x v="2"/>
    <n v="102"/>
  </r>
  <r>
    <s v="Alpro Milk Almond : Unsweetened"/>
    <n v="10"/>
    <n v="102"/>
    <s v="1 x 1ltr"/>
    <s v="Milk (UHT)"/>
    <x v="2"/>
    <n v="102"/>
  </r>
  <r>
    <s v="Cucumber : Salad"/>
    <n v="10"/>
    <n v="102"/>
    <s v="1 x 1 each"/>
    <s v="Cucumber"/>
    <x v="2"/>
    <n v="102"/>
  </r>
  <r>
    <s v="Cotes Du Rhone Victor Berard"/>
    <n v="3"/>
    <n v="102"/>
    <s v="1x75cl"/>
    <s v="Red Wine"/>
    <x v="2"/>
    <n v="102"/>
  </r>
  <r>
    <s v="Chillies : Green"/>
    <n v="40"/>
    <n v="101"/>
    <s v="1 x 250g"/>
    <s v="Chillies"/>
    <x v="2"/>
    <n v="101"/>
  </r>
  <r>
    <s v="Cucumber : Large"/>
    <n v="34"/>
    <n v="101"/>
    <s v="1 x 1 each"/>
    <s v="Cucumber"/>
    <x v="2"/>
    <n v="101"/>
  </r>
  <r>
    <s v="Blueberries"/>
    <n v="33"/>
    <n v="101"/>
    <s v="1 x 200 g"/>
    <s v="Blueberries"/>
    <x v="2"/>
    <n v="101"/>
  </r>
  <r>
    <s v="Potatoes : Peeled Whole"/>
    <n v="28"/>
    <n v="101"/>
    <s v="1 x 5kg"/>
    <s v="Potatoes"/>
    <x v="2"/>
    <n v="101"/>
  </r>
  <r>
    <s v="Tilda Basmati Rice : Microwave Pouch"/>
    <n v="23"/>
    <n v="101"/>
    <s v="6 x 250 g"/>
    <s v="Basmati"/>
    <x v="2"/>
    <n v="101"/>
  </r>
  <r>
    <s v="Egg Noodles : Medium"/>
    <n v="23"/>
    <n v="101"/>
    <s v="1 x 3kg"/>
    <s v="Noodles"/>
    <x v="2"/>
    <n v="101"/>
  </r>
  <r>
    <s v="Pollock : 170-200g : Fillet"/>
    <n v="12"/>
    <n v="101"/>
    <s v="15 x aw185 g"/>
    <s v="Fresh Fish (Chilled)"/>
    <x v="6"/>
    <n v="18.684999999999999"/>
  </r>
  <r>
    <s v="Highland Spring Still Water : PVC"/>
    <n v="10"/>
    <n v="101"/>
    <s v="12 x 1.5 ltr"/>
    <s v="Water - Still"/>
    <x v="2"/>
    <n v="101"/>
  </r>
  <r>
    <s v="Chicken Shawarma Gluten Free- Hospitality"/>
    <n v="2"/>
    <n v="101"/>
    <s v="1 pack"/>
    <s v="Chilled - Other"/>
    <x v="2"/>
    <n v="101"/>
  </r>
  <r>
    <s v="Raspberries"/>
    <n v="22"/>
    <n v="100.25"/>
    <s v="1 x 200 g"/>
    <s v="Raspberries"/>
    <x v="2"/>
    <n v="100.25"/>
  </r>
  <r>
    <s v="Grapes : Black : Seedless"/>
    <n v="61"/>
    <n v="100"/>
    <s v="1 x 500g"/>
    <s v="Grapes"/>
    <x v="2"/>
    <n v="100"/>
  </r>
  <r>
    <s v="Sour Cream : Set"/>
    <n v="61"/>
    <n v="100"/>
    <s v="1 x 1 kg"/>
    <s v="Fresh Cream (Chilled)"/>
    <x v="0"/>
    <n v="100"/>
  </r>
  <r>
    <s v="Chef Selection Vegetable Cooking Oil : longlife"/>
    <n v="54"/>
    <n v="100"/>
    <s v="1 x 20 ltr"/>
    <s v="Speciality Oil"/>
    <x v="2"/>
    <n v="100"/>
  </r>
  <r>
    <s v="Triple Chocolate Filled : Flowerpot : Premium"/>
    <n v="51"/>
    <n v="100"/>
    <s v="24 x 115 g"/>
    <s v="Muffins (Frozen)"/>
    <x v="2"/>
    <n v="100"/>
  </r>
  <r>
    <s v="Minced Beef : Vac Pac : Red Tractor : VG"/>
    <n v="9"/>
    <n v="100"/>
    <s v="kg"/>
    <s v="Beef (Chilled)"/>
    <x v="5"/>
    <n v="100"/>
  </r>
  <r>
    <s v="326W 140MM WOODEN STIRRERS 1x1000"/>
    <n v="5"/>
    <n v="100"/>
    <s v="1000 x 1 each"/>
    <s v="Stirrers"/>
    <x v="2"/>
    <n v="100"/>
  </r>
  <r>
    <s v="Mushrooms : Crispy Garlic Coated"/>
    <n v="4"/>
    <n v="100"/>
    <s v="1 x 1 kg"/>
    <s v="Coated Vegetables (Frozen)"/>
    <x v="2"/>
    <n v="100"/>
  </r>
  <r>
    <s v="Canapes Direct Banoffie Pie"/>
    <n v="2"/>
    <n v="100"/>
    <s v="1 x 17 g"/>
    <s v="Buffet Desserts (Chilled)"/>
    <x v="2"/>
    <n v="100"/>
  </r>
  <r>
    <s v="Canapes Direct Lemon Tartlet &amp;amp; Lemon Zest"/>
    <n v="2"/>
    <n v="100"/>
    <s v="1 x 17 g"/>
    <s v="Buffet Desserts (Chilled)"/>
    <x v="2"/>
    <n v="100"/>
  </r>
  <r>
    <s v="Canapes Direct Tartlet : Lemon Curd Meringue"/>
    <n v="1"/>
    <n v="100"/>
    <s v="1 x 17 g"/>
    <s v="Buffet Desserts (Chilled)"/>
    <x v="2"/>
    <n v="100"/>
  </r>
  <r>
    <s v="Canapes Direct Macaroon : Dark Chocolate &amp; Hazelnut"/>
    <n v="1"/>
    <n v="100"/>
    <s v="1 x 17 g"/>
    <s v="Buffet Desserts (Chilled)"/>
    <x v="2"/>
    <n v="100"/>
  </r>
  <r>
    <s v="HUMMUS &amp; BEAN GLUTEN FREE - HOSPITALITY"/>
    <n v="1"/>
    <n v="100"/>
    <s v="1 pack"/>
    <s v="Chilled - Other"/>
    <x v="2"/>
    <n v="100"/>
  </r>
  <r>
    <s v="Chicken Leg : Split in 2 : Large : Halal Sourced"/>
    <n v="1"/>
    <n v="100"/>
    <s v="1 x 1 each"/>
    <s v="Prepared Poultry"/>
    <x v="1"/>
    <n v="50"/>
  </r>
  <r>
    <s v="Innocent Juice : Berry Set Go"/>
    <n v="43"/>
    <n v="99"/>
    <s v="8 x 330 ml"/>
    <s v="Smoothie"/>
    <x v="2"/>
    <n v="99"/>
  </r>
  <r>
    <s v="Lettuce : Little Gem"/>
    <n v="7"/>
    <n v="99"/>
    <s v="1 x 1 each"/>
    <s v="Lettuce"/>
    <x v="2"/>
    <n v="99"/>
  </r>
  <r>
    <s v="Freshasia Mushroom &amp;amp; Bok Choy Buns"/>
    <n v="6"/>
    <n v="99"/>
    <s v="12 x 360 g"/>
    <s v="Chinese Buffet (Chilled)"/>
    <x v="2"/>
    <n v="99"/>
  </r>
  <r>
    <s v="Grapes : White : Seedless"/>
    <n v="60"/>
    <n v="98"/>
    <s v="1 x 500g"/>
    <s v="Grapes"/>
    <x v="2"/>
    <n v="98"/>
  </r>
  <r>
    <s v="PUREFOODS Wrap &amp;amp; Roll Platter : Veg : 10"/>
    <n v="43"/>
    <n v="98"/>
    <s v="1 x 1 each"/>
    <s v="Buffet Platters"/>
    <x v="2"/>
    <n v="98"/>
  </r>
  <r>
    <s v="Cranberry Juice : Resealable Lid"/>
    <n v="42"/>
    <n v="98"/>
    <s v="12 x 1ltr"/>
    <s v="Fruit Juice"/>
    <x v="2"/>
    <n v="98"/>
  </r>
  <r>
    <s v="Brakes Black Bean Sauce"/>
    <n v="18"/>
    <n v="98"/>
    <s v="1 x 2.25ltr"/>
    <s v="Oriental Sauce"/>
    <x v="2"/>
    <n v="98"/>
  </r>
  <r>
    <s v="Verdi : (47-54g)"/>
    <n v="18"/>
    <n v="98"/>
    <s v="1 x 3 kg"/>
    <s v="Cannelloni Verdi (Frozen)"/>
    <x v="2"/>
    <n v="98"/>
  </r>
  <r>
    <s v="College Cafe Espresso"/>
    <n v="18"/>
    <n v="98"/>
    <s v="8 x 1 kg"/>
    <s v="Coffee - Cafetière"/>
    <x v="2"/>
    <n v="98"/>
  </r>
  <r>
    <s v="Wooden : Chopsticks : Wrapped  BB"/>
    <n v="10"/>
    <n v="98"/>
    <s v="100 x 1 each"/>
    <s v="Chopsticks &amp; Skewers"/>
    <x v="2"/>
    <n v="98"/>
  </r>
  <r>
    <s v="Green Jackfruit : in brine : (GF)(Cans)(vegan)"/>
    <n v="4"/>
    <n v="98"/>
    <s v="1 x 565 g"/>
    <s v="Speciality"/>
    <x v="2"/>
    <n v="98"/>
  </r>
  <r>
    <s v="Aubergine"/>
    <n v="32"/>
    <n v="97.32"/>
    <s v="price per kg "/>
    <s v="Aubergine"/>
    <x v="2"/>
    <n v="97.32"/>
  </r>
  <r>
    <s v="Mars Mars Bar"/>
    <n v="78"/>
    <n v="97"/>
    <s v="48 x 51 g"/>
    <s v="Chocolate - Bars"/>
    <x v="2"/>
    <n v="97"/>
  </r>
  <r>
    <s v="Mushrooms : Flat : Large : 100/135mm"/>
    <n v="69"/>
    <n v="97"/>
    <s v="1 x 1.8 kg"/>
    <s v="Mushrooms"/>
    <x v="2"/>
    <n v="97"/>
  </r>
  <r>
    <s v="Eggs : Free Range : Kentish : Lion Coded"/>
    <n v="54"/>
    <n v="97"/>
    <s v="30 x 1 each"/>
    <s v="Eggs &amp; Egg Products (Chilled"/>
    <x v="2"/>
    <n v="97"/>
  </r>
  <r>
    <s v="Mayonnaise"/>
    <n v="20"/>
    <n v="97"/>
    <s v="1 x 10 ltr"/>
    <s v="Mayonnaise"/>
    <x v="2"/>
    <n v="97"/>
  </r>
  <r>
    <s v="Brewdog Punk IPA : 5.60%"/>
    <n v="6"/>
    <n v="97"/>
    <s v="1 x 24 x 330ml"/>
    <s v="Beer - Bottle/Can"/>
    <x v="2"/>
    <n v="97"/>
  </r>
  <r>
    <s v="Beef : Top Rump : Rolled"/>
    <n v="3"/>
    <n v="96.11"/>
    <s v="kg"/>
    <s v="Beef (Chilled)"/>
    <x v="5"/>
    <n v="96.11"/>
  </r>
  <r>
    <s v="Simply Lunch Tortilla - White : Falafel &amp; Yoghurt"/>
    <n v="30"/>
    <n v="96"/>
    <s v="1 x 226 g"/>
    <s v="Filled Rolls, Sandwiches &amp; Baguettes"/>
    <x v="2"/>
    <n v="96"/>
  </r>
  <r>
    <s v="Tart : Ind Blackberry &amp; Apple Crumble"/>
    <n v="3"/>
    <n v="96"/>
    <s v="1 x 1 each"/>
    <s v="Tarts"/>
    <x v="2"/>
    <n v="96"/>
  </r>
  <r>
    <s v="Lemon : Tart : Ind"/>
    <n v="3"/>
    <n v="96"/>
    <s v="1 x 1 each"/>
    <s v="Tartes (Chilled)"/>
    <x v="2"/>
    <n v="96"/>
  </r>
  <r>
    <s v="Lemon"/>
    <n v="59"/>
    <n v="95"/>
    <s v="20 x 1 each"/>
    <s v="Lemon"/>
    <x v="2"/>
    <n v="95"/>
  </r>
  <r>
    <s v="Onion Diced White : 10 mm"/>
    <n v="33"/>
    <n v="95"/>
    <s v="1 x 1 kg"/>
    <s v="Onions"/>
    <x v="2"/>
    <n v="95"/>
  </r>
  <r>
    <s v="English Muffin"/>
    <n v="29"/>
    <n v="95"/>
    <s v="1 x 48 x 1each"/>
    <s v="Bagels &amp; Savoury Muffins"/>
    <x v="2"/>
    <n v="95"/>
  </r>
  <r>
    <s v="Innocent Mango &amp;amp; Passionfruit : Smoothie : ."/>
    <n v="25"/>
    <n v="95"/>
    <s v="8 x 250 ml"/>
    <s v="Milk Drinks, Smoothies &amp; Frappe Mix"/>
    <x v="2"/>
    <n v="95"/>
  </r>
  <r>
    <s v="Tomatoes : Cherry Red"/>
    <n v="25"/>
    <n v="95"/>
    <s v="1 x 500 g"/>
    <s v="Tomatoes"/>
    <x v="2"/>
    <n v="95"/>
  </r>
  <r>
    <s v="Chafing Fuel Gel : Ethanol"/>
    <n v="10"/>
    <n v="95"/>
    <s v="12 x 1 each"/>
    <s v="Chafing Fuel"/>
    <x v="2"/>
    <n v="95"/>
  </r>
  <r>
    <s v="Pollock Fillets : 140-170g : Skinless &amp;amp; Boneless : Alaskan : 10%"/>
    <n v="7"/>
    <n v="95"/>
    <s v="20 x aw155 g"/>
    <s v="Frozen Prepared Fish"/>
    <x v="6"/>
    <n v="294.5"/>
  </r>
  <r>
    <s v="Chicken : Supreme : 6oz+ : Halal : 168-195g"/>
    <n v="2"/>
    <n v="95"/>
    <s v="1 x 181.5 g"/>
    <s v="Chicken (Chilled)"/>
    <x v="1"/>
    <n v="17.2425"/>
  </r>
  <r>
    <s v="Hot Eats : Ham &amp;amp; Cheese : Croissant : NM"/>
    <n v="29"/>
    <n v="94"/>
    <s v="1 x 1 each"/>
    <s v="Filled Rolls, Sandwiches &amp; Baguettes"/>
    <x v="2"/>
    <n v="94"/>
  </r>
  <r>
    <s v="Green Gyoza : 5 Vegetable"/>
    <n v="24"/>
    <n v="94"/>
    <s v="30 x 1 each"/>
    <s v="Vegetable Bites (Frozen)"/>
    <x v="2"/>
    <n v="94"/>
  </r>
  <r>
    <s v="Blueberries"/>
    <n v="21"/>
    <n v="94"/>
    <s v="1 x 200 g"/>
    <s v="Blueberries"/>
    <x v="2"/>
    <n v="94"/>
  </r>
  <r>
    <s v="Thirsty Planet Still Water : Glass Bottle"/>
    <n v="9"/>
    <n v="94"/>
    <s v="12 x 750 ml"/>
    <s v="Water - Still"/>
    <x v="2"/>
    <n v="94"/>
  </r>
  <r>
    <s v="PUREFOODS Wrap &amp;amp; Roll Platter : Fish"/>
    <n v="55"/>
    <n v="93"/>
    <s v="1 x 1 each"/>
    <s v="Buffet Platters"/>
    <x v="2"/>
    <n v="93"/>
  </r>
  <r>
    <s v="La Boulangerie Ciabatta Sandwich : Rolls"/>
    <n v="52"/>
    <n v="93"/>
    <s v="30 x 1 each"/>
    <s v="Rolls &amp; Buns (Frozen)"/>
    <x v="2"/>
    <n v="93"/>
  </r>
  <r>
    <s v="Carrots : Rainbow : Mini"/>
    <n v="39"/>
    <n v="93"/>
    <s v="1 x 500 g"/>
    <s v="Carrots"/>
    <x v="2"/>
    <n v="93"/>
  </r>
  <r>
    <s v="Coca Cola Dr Pepper : Coca Cola : PET"/>
    <n v="35"/>
    <n v="93"/>
    <s v="1 x 12 x 500 ml"/>
    <s v="Carbonated Drinks"/>
    <x v="2"/>
    <n v="93"/>
  </r>
  <r>
    <s v="PUREFOODS Sandwich : Smoked Salmon"/>
    <n v="7"/>
    <n v="93"/>
    <s v="1 x 1 each"/>
    <s v="Filled Rolls, Sandwiches &amp; Baguettes"/>
    <x v="2"/>
    <n v="93"/>
  </r>
  <r>
    <s v="Brakes Pizza Base : 12 : Sourdough"/>
    <n v="74"/>
    <n v="92"/>
    <s v="18 x 290 g"/>
    <s v="Pizza Bases (Frozen)"/>
    <x v="2"/>
    <n v="92"/>
  </r>
  <r>
    <s v="Eat Natural High Fibre : Ginger &amp;amp; Dark Chocolate : Bar"/>
    <n v="52"/>
    <n v="92"/>
    <s v="12 x 45 g"/>
    <s v="Healthier Options - Fruit Snacks"/>
    <x v="2"/>
    <n v="92"/>
  </r>
  <r>
    <s v="Apple Juice : Resealable Lid"/>
    <n v="42"/>
    <n v="92"/>
    <s v="12 x 1ltr"/>
    <s v="Fruit Juice"/>
    <x v="2"/>
    <n v="92"/>
  </r>
  <r>
    <s v="Kiwi"/>
    <n v="13"/>
    <n v="92"/>
    <s v="1 x 1 each"/>
    <s v="Kiwi Fruit"/>
    <x v="2"/>
    <n v="92"/>
  </r>
  <r>
    <s v="Quorn Vegan Sausages"/>
    <n v="12"/>
    <n v="92"/>
    <s v="1 x 2 kg"/>
    <s v="Sausages (Frozen)"/>
    <x v="2"/>
    <n v="92"/>
  </r>
  <r>
    <s v="Easy Cook : Long Grain Rice"/>
    <n v="10"/>
    <n v="92"/>
    <s v="1 x 5kg"/>
    <s v="Long Grain"/>
    <x v="2"/>
    <n v="92"/>
  </r>
  <r>
    <s v="Peas : Fancy"/>
    <n v="57"/>
    <n v="91"/>
    <s v="1 x 1.5 kg"/>
    <s v="Peas (Frozen)"/>
    <x v="2"/>
    <n v="91"/>
  </r>
  <r>
    <s v="Lemon &amp;amp; White Chocolate : Flowerpot : Filled : Premium"/>
    <n v="54"/>
    <n v="91"/>
    <s v="24 x 115 g"/>
    <s v="Muffins (Frozen)"/>
    <x v="2"/>
    <n v="91"/>
  </r>
  <r>
    <s v="No9 (9) Paper Plate"/>
    <n v="40"/>
    <n v="91"/>
    <s v="1000 x 1 each"/>
    <s v="Plates &amp; Bowls"/>
    <x v="2"/>
    <n v="91"/>
  </r>
  <r>
    <s v="Hmc : Black Cherry &amp;amp; Almond : Slice : 12 Portion"/>
    <n v="64"/>
    <n v="90"/>
    <s v="1 x 1 each"/>
    <s v="Cakes (Frozen)"/>
    <x v="2"/>
    <n v="90"/>
  </r>
  <r>
    <s v="Tanpopo Seaweed &amp; Soybean Poké Salad"/>
    <n v="45"/>
    <n v="90"/>
    <s v="1 x 1 each"/>
    <s v="Sushi"/>
    <x v="2"/>
    <n v="90"/>
  </r>
  <r>
    <s v="Veggie New Yorker (Farmhouse)"/>
    <n v="28"/>
    <n v="90"/>
    <s v="1 x 185 g"/>
    <s v="Chilled - Other"/>
    <x v="2"/>
    <n v="90"/>
  </r>
  <r>
    <s v="SILICONISED GREASEPRF PAPER 400X600M"/>
    <n v="15"/>
    <n v="90"/>
    <s v="1 x 480 each"/>
    <s v="Non Foods - Non Foods Consumables"/>
    <x v="2"/>
    <n v="90"/>
  </r>
  <r>
    <s v="Chilli Con Carne"/>
    <n v="12"/>
    <n v="90"/>
    <s v="2 x 1.36kg"/>
    <s v="Ready  Meals Prepared (Fzn)"/>
    <x v="2"/>
    <n v="90"/>
  </r>
  <r>
    <s v="Onions : White : Sliced"/>
    <n v="12"/>
    <n v="90"/>
    <s v="1 x 1kg"/>
    <s v="Onions"/>
    <x v="2"/>
    <n v="90"/>
  </r>
  <r>
    <s v="Cauliflower : Size 10"/>
    <n v="11"/>
    <n v="90"/>
    <s v="1 x 1 each"/>
    <s v="Cauliflower"/>
    <x v="2"/>
    <n v="90"/>
  </r>
  <r>
    <s v="Cod : 170-200g (6-7oz) : Loin : Scaled: Boned"/>
    <n v="7"/>
    <n v="90"/>
    <s v="1 x 1 each"/>
    <s v="Fresh Fish (Chilled)"/>
    <x v="6"/>
    <n v="16.649999999999999"/>
  </r>
  <r>
    <s v="B5 : Chicken Leg : Jerk Flavour : Red Tractor"/>
    <n v="5"/>
    <n v="90"/>
    <s v="10 x 1 each"/>
    <s v="Prepared Poultry"/>
    <x v="1"/>
    <n v="90"/>
  </r>
  <r>
    <s v="Plantains"/>
    <n v="5"/>
    <n v="90"/>
    <s v="1 kg"/>
    <s v="Plantains"/>
    <x v="2"/>
    <n v="90"/>
  </r>
  <r>
    <s v="A4 : Chicken Drumsticks : BBQ Flavour : Red Tractor, Halal"/>
    <n v="3"/>
    <n v="90"/>
    <s v="1 x 20 each"/>
    <s v="Prepared Poultry"/>
    <x v="1"/>
    <n v="90"/>
  </r>
  <r>
    <s v="Canapes Direct Shortbread : Tomato Tapenade &amp;amp; Parma Ham Fan"/>
    <n v="2"/>
    <n v="90"/>
    <s v="1 x 17 g"/>
    <s v="Canapé (Chilled)"/>
    <x v="2"/>
    <n v="90"/>
  </r>
  <r>
    <s v="MERLOT VDP D'OC PATRIARCHE 75CL"/>
    <n v="2"/>
    <n v="90"/>
    <s v="1x75cl"/>
    <s v="Red Wine"/>
    <x v="2"/>
    <n v="90"/>
  </r>
  <r>
    <s v="Canapes Direct Blinis : Smoked Salmon Tartar &amp;amp; Mascarpone"/>
    <n v="1"/>
    <n v="90"/>
    <s v="1 x 17 g"/>
    <s v="Canapé (Chilled)"/>
    <x v="2"/>
    <n v="90"/>
  </r>
  <r>
    <s v="Monin Vanilla : Sugar free : Syrup"/>
    <n v="27"/>
    <n v="89"/>
    <s v="1 x 1 ltr"/>
    <s v="Coffee Syrups"/>
    <x v="2"/>
    <n v="89"/>
  </r>
  <r>
    <s v="Brownie : Salted Caramel : 30 portion : Vegan &amp; Gluten Free"/>
    <n v="20"/>
    <n v="89"/>
    <s v="30 x 1 each"/>
    <s v="Tray Bakes (Frozen)"/>
    <x v="2"/>
    <n v="89"/>
  </r>
  <r>
    <s v="Pak Choi"/>
    <n v="18"/>
    <n v="89"/>
    <s v="1 x 120 g"/>
    <s v="Pak Choi"/>
    <x v="2"/>
    <n v="89"/>
  </r>
  <r>
    <s v="Chillies : Green"/>
    <n v="37"/>
    <n v="88"/>
    <s v="1 x 250g"/>
    <s v="Chillies"/>
    <x v="2"/>
    <n v="88"/>
  </r>
  <r>
    <s v="Onion : Sliced"/>
    <n v="36"/>
    <n v="88"/>
    <s v="1 x 2.5 kg"/>
    <s v="Onions"/>
    <x v="2"/>
    <n v="88"/>
  </r>
  <r>
    <s v="Ham Hock Salad"/>
    <n v="25"/>
    <n v="88"/>
    <s v="1 x 1 tray"/>
    <s v="Prepared / Dressed Salad - Other (Chilled)"/>
    <x v="2"/>
    <n v="88"/>
  </r>
  <r>
    <s v="Super : Flapjack : 12 Portion : Gluten Free, Vegan"/>
    <n v="21"/>
    <n v="88"/>
    <s v="1 x 1 each"/>
    <s v="Flapjacks &amp; Brownies (Frozen)"/>
    <x v="2"/>
    <n v="88"/>
  </r>
  <r>
    <s v="The Curators Chorizo : Stick"/>
    <n v="4"/>
    <n v="88"/>
    <s v="12 x 28 g"/>
    <s v="Spanish Cooked - Meats (Chilled)"/>
    <x v="3"/>
    <n v="29.568000000000001"/>
  </r>
  <r>
    <s v="Spiced Vegan Cous Cous &amp; Carrot Puree"/>
    <n v="44"/>
    <n v="87"/>
    <s v="1 each"/>
    <s v="Chilled - Other"/>
    <x v="2"/>
    <n v="87"/>
  </r>
  <r>
    <s v="Sandwich - Malted : Cheese &amp;amp; Onion Coleslaw"/>
    <n v="29"/>
    <n v="87"/>
    <s v="1 x 1 each"/>
    <s v="Filled Rolls, Sandwiches &amp; Baguettes"/>
    <x v="2"/>
    <n v="87"/>
  </r>
  <r>
    <s v="Roasted mediterranean Vegetable Medley : Info: Premiere"/>
    <n v="14"/>
    <n v="87"/>
    <s v="1 x 1 kg"/>
    <s v="Chargrilled Vegetables (Frozen)"/>
    <x v="2"/>
    <n v="87"/>
  </r>
  <r>
    <s v="BAREBELLS Salty Peanut Bar : Vegan"/>
    <n v="64"/>
    <n v="86"/>
    <s v="12 x 55 g"/>
    <s v="Protein Bars"/>
    <x v="2"/>
    <n v="86"/>
  </r>
  <r>
    <s v="Kentish : Eggs : Free Range : Lion Coded"/>
    <n v="50"/>
    <n v="86"/>
    <s v="1 x 7.5 kg"/>
    <s v="Eggs &amp; Egg Products (Chilled"/>
    <x v="2"/>
    <n v="86"/>
  </r>
  <r>
    <s v="Parsley : Flat"/>
    <n v="36"/>
    <n v="86"/>
    <s v="1 x 100g"/>
    <s v="Parsley"/>
    <x v="2"/>
    <n v="86"/>
  </r>
  <r>
    <s v="Ocean Pearl Crispy Duck Spring Roll"/>
    <n v="14"/>
    <n v="86"/>
    <s v="20 x 25 g"/>
    <s v="Chinese Buffet (Frozen)"/>
    <x v="2"/>
    <n v="86"/>
  </r>
  <r>
    <s v="Pinot Grigio Rosato Sereno 75Cl"/>
    <n v="9"/>
    <n v="86"/>
    <s v="1 x 75cl"/>
    <s v="White Wine"/>
    <x v="2"/>
    <n v="86"/>
  </r>
  <r>
    <s v="Samosa : Vegetable"/>
    <n v="5"/>
    <n v="86"/>
    <s v="1 x 18 x 40g"/>
    <s v="Indian Buffet (Frozen)"/>
    <x v="2"/>
    <n v="86"/>
  </r>
  <r>
    <s v="Maple Falls Mulled Wine : 5.5%"/>
    <n v="5"/>
    <n v="86"/>
    <s v="1 x 75 cl"/>
    <s v="Mulled Wine"/>
    <x v="2"/>
    <n v="86"/>
  </r>
  <r>
    <s v="Pork : Loin Chops : Rindless"/>
    <n v="7"/>
    <n v="85.25"/>
    <s v="kg"/>
    <s v="Pork (Chilled)"/>
    <x v="3"/>
    <n v="85.25"/>
  </r>
  <r>
    <s v="Onions : Red : Sliced"/>
    <n v="30"/>
    <n v="85"/>
    <s v="1 x 1kg"/>
    <s v="Onions"/>
    <x v="2"/>
    <n v="85"/>
  </r>
  <r>
    <s v="Tomatoes : Cherry Yellow"/>
    <n v="28"/>
    <n v="85"/>
    <s v="1 x 1  each"/>
    <s v="Tomatoes"/>
    <x v="2"/>
    <n v="85"/>
  </r>
  <r>
    <s v="Perfectly Bakes : Bread Banana"/>
    <n v="26"/>
    <n v="85"/>
    <s v="1 x 1.15 kg"/>
    <s v="Bread"/>
    <x v="2"/>
    <n v="85"/>
  </r>
  <r>
    <s v="Schulstad Mini Danish Selection"/>
    <n v="26"/>
    <n v="85"/>
    <s v="120 x 40 g"/>
    <s v="Morning Goods/Viennoiserie (Frozen)"/>
    <x v="2"/>
    <n v="85"/>
  </r>
  <r>
    <s v="Fanta Orange : Fanta : Bottle"/>
    <n v="24"/>
    <n v="85"/>
    <s v="12 x 500 ml"/>
    <s v="Carbonated Drinks"/>
    <x v="2"/>
    <n v="85"/>
  </r>
  <r>
    <s v="Butter Beans"/>
    <n v="11"/>
    <n v="85"/>
    <s v="1 x 2.55kg"/>
    <s v="Beans"/>
    <x v="2"/>
    <n v="85"/>
  </r>
  <r>
    <s v="Supreme : Corn fed : Halal"/>
    <n v="3"/>
    <n v="85"/>
    <s v="1 x 220 g"/>
    <s v="Chicken (Chilled)"/>
    <x v="1"/>
    <n v="18.7"/>
  </r>
  <r>
    <s v="Fillet : Escalope : 140-170g"/>
    <n v="1"/>
    <n v="85"/>
    <s v="1 x aw155 g"/>
    <s v="Chicken (Chilled)"/>
    <x v="1"/>
    <n v="13.175000000000001"/>
  </r>
  <r>
    <s v="Spinach : Baby"/>
    <n v="40"/>
    <n v="84"/>
    <s v="2 x 500 g"/>
    <s v="Spinach"/>
    <x v="2"/>
    <n v="84"/>
  </r>
  <r>
    <s v="Silver Spoon Demerara Sugar : Sticks"/>
    <n v="26"/>
    <n v="84"/>
    <s v="1000 x 1 each"/>
    <s v="Sugar"/>
    <x v="2"/>
    <n v="84"/>
  </r>
  <r>
    <s v="Salad Mix : Summer"/>
    <n v="15"/>
    <n v="84"/>
    <s v="1 x 250 g"/>
    <s v="Mixed Leaves"/>
    <x v="2"/>
    <n v="84"/>
  </r>
  <r>
    <s v="Melt : Bacon &amp; Festive Cheese"/>
    <n v="14"/>
    <n v="84"/>
    <s v="1 x 1 each"/>
    <s v="Filled Rolls, Sandwiches &amp; Baguettes"/>
    <x v="2"/>
    <n v="84"/>
  </r>
  <r>
    <s v="Chicken Breast : Diced"/>
    <n v="7"/>
    <n v="84"/>
    <s v="kg"/>
    <s v="Prepared Poultry"/>
    <x v="1"/>
    <n v="84"/>
  </r>
  <r>
    <s v="Organic Union Verdejo"/>
    <n v="5"/>
    <n v="84"/>
    <s v="75 cl"/>
    <s v="White Wine"/>
    <x v="2"/>
    <n v="84"/>
  </r>
  <r>
    <s v="Faustino Rivero Crianza 75Cl"/>
    <n v="3"/>
    <n v="84"/>
    <s v="1 x 75cl"/>
    <s v="Red Wine"/>
    <x v="2"/>
    <n v="84"/>
  </r>
  <r>
    <s v="CHIANTI CLASSICO SANT'ILARIO 75C"/>
    <n v="2"/>
    <n v="84"/>
    <s v="1 x 75 cl"/>
    <s v="Red Wine"/>
    <x v="2"/>
    <n v="84"/>
  </r>
  <r>
    <s v="Pizza Base : 12 : Sauced"/>
    <n v="67"/>
    <n v="83"/>
    <s v="18 x 1 each"/>
    <s v="Pizza Bases (Frozen)"/>
    <x v="2"/>
    <n v="83"/>
  </r>
  <r>
    <s v="Brakes Mashed Potato"/>
    <n v="43"/>
    <n v="83"/>
    <s v="4 x 2.5kg"/>
    <s v="Potato (Frozen)"/>
    <x v="2"/>
    <n v="83"/>
  </r>
  <r>
    <s v="Sundried Tomatoes : in oil"/>
    <n v="36"/>
    <n v="83"/>
    <s v="1 x 1 kg"/>
    <s v="Sundried Tomatoes"/>
    <x v="2"/>
    <n v="83"/>
  </r>
  <r>
    <s v="Cycles Gladiator Pinot Noir"/>
    <n v="4"/>
    <n v="83"/>
    <s v="1x75cl"/>
    <s v="Red Wine"/>
    <x v="2"/>
    <n v="83"/>
  </r>
  <r>
    <s v="Chicken Wings : 2 Joint"/>
    <n v="3"/>
    <n v="83"/>
    <s v="1 x 1 kg"/>
    <s v="Prepared Meat (Chilled)"/>
    <x v="1"/>
    <n v="83"/>
  </r>
  <r>
    <s v="Snacking Essentials Nutty Mix"/>
    <n v="69"/>
    <n v="82"/>
    <s v="12 x 100 g"/>
    <s v="Nuts"/>
    <x v="2"/>
    <n v="82"/>
  </r>
  <r>
    <s v="Long Grain Rice"/>
    <n v="26"/>
    <n v="82"/>
    <s v="4 x 2 kg"/>
    <s v="Long Grain Rice"/>
    <x v="2"/>
    <n v="82"/>
  </r>
  <r>
    <s v="Aunt Caroline Easy Cook : Rice : Rice"/>
    <n v="20"/>
    <n v="82"/>
    <s v="1 x 5kg"/>
    <s v="Basmati"/>
    <x v="2"/>
    <n v="82"/>
  </r>
  <r>
    <s v="Chicken Tikka : Split Sticks"/>
    <n v="17"/>
    <n v="82"/>
    <s v="1 x 1 kg"/>
    <s v="Indian Buffet (Frozen)"/>
    <x v="2"/>
    <n v="82"/>
  </r>
  <r>
    <s v="Prep Premium Toasted Sesame Oil"/>
    <n v="11"/>
    <n v="82"/>
    <s v="1 x 1ltr"/>
    <s v="Speciality Oil"/>
    <x v="2"/>
    <n v="82"/>
  </r>
  <r>
    <s v="Chicken &amp; Chorizo (Farmhouse)"/>
    <n v="9"/>
    <n v="82"/>
    <s v="1 x 205 g"/>
    <s v="Chilled - Other"/>
    <x v="2"/>
    <n v="82"/>
  </r>
  <r>
    <s v="Feuille de Bricke"/>
    <n v="6"/>
    <n v="82"/>
    <s v="1 x 170 g"/>
    <s v="Raw Pastry"/>
    <x v="2"/>
    <n v="82"/>
  </r>
  <r>
    <s v="Captain Morgan Spiced Rum : 35.00%"/>
    <n v="39"/>
    <n v="81"/>
    <s v="1 x 70cl"/>
    <s v="Rum"/>
    <x v="2"/>
    <n v="81"/>
  </r>
  <r>
    <s v="Garlic : Ciabatta : Slices"/>
    <n v="26"/>
    <n v="81"/>
    <s v="150 x 60 g"/>
    <s v="Bakery (Frozen)"/>
    <x v="2"/>
    <n v="81"/>
  </r>
  <r>
    <s v="TUMBLER ULTRA CLEAR 12oz TP12"/>
    <n v="21"/>
    <n v="81"/>
    <s v="1000 x 1 each"/>
    <s v="Plastic Tumblers"/>
    <x v="2"/>
    <n v="81"/>
  </r>
  <r>
    <s v="Milk Piri Piri Sauce"/>
    <n v="15"/>
    <n v="81"/>
    <s v="2 x 2.27 ltr"/>
    <s v="Deli &amp; Fine &amp; Speciality Foods"/>
    <x v="2"/>
    <n v="81"/>
  </r>
  <r>
    <s v="Chef's Choice Green Jackfruit : in brine"/>
    <n v="5"/>
    <n v="81"/>
    <s v="1 x 565 g"/>
    <s v="Canned Other"/>
    <x v="2"/>
    <n v="81"/>
  </r>
  <r>
    <s v="Veal Bones"/>
    <n v="12"/>
    <n v="80.400000000000006"/>
    <s v="kg"/>
    <s v="Veal (Chilled)"/>
    <x v="7"/>
    <n v="80.400000000000006"/>
  </r>
  <r>
    <s v="Lamb Leg : Boned &amp;amp; Rolled : UK"/>
    <n v="1"/>
    <n v="80.12"/>
    <s v="kg"/>
    <s v="Lamb (Chilled)"/>
    <x v="4"/>
    <n v="80.12"/>
  </r>
  <r>
    <s v="Eat Natural Extra Protein Bar : Maple, Pecans &amp; Peanuts"/>
    <n v="35"/>
    <n v="80"/>
    <s v="12 x 45 g"/>
    <s v="Other"/>
    <x v="2"/>
    <n v="80"/>
  </r>
  <r>
    <s v="Gomo : Sundried Tomatoes : in oil"/>
    <n v="33"/>
    <n v="80"/>
    <s v="1 x 960 g"/>
    <s v="Sundried Tomatoes"/>
    <x v="2"/>
    <n v="80"/>
  </r>
  <r>
    <s v="Ham &amp; Cheese Croissant"/>
    <n v="25"/>
    <n v="80"/>
    <s v="1 each"/>
    <s v="Chilled - Other"/>
    <x v="2"/>
    <n v="80"/>
  </r>
  <r>
    <s v="Dishwash Salt : Tablets"/>
    <n v="17"/>
    <n v="80"/>
    <s v="1 x 25 kg"/>
    <s v="Dish Wash"/>
    <x v="2"/>
    <n v="80"/>
  </r>
  <r>
    <s v="7 PLAIN BROWN PIZZA BOX"/>
    <n v="16"/>
    <n v="80"/>
    <s v="100 x 1 each"/>
    <s v="BOXES"/>
    <x v="2"/>
    <n v="80"/>
  </r>
  <r>
    <s v="Cabbage : Savoy : (Aw 750g)"/>
    <n v="7"/>
    <n v="80"/>
    <s v="1 x 1 each "/>
    <s v="Cabbage"/>
    <x v="2"/>
    <n v="80"/>
  </r>
  <r>
    <s v="Cod : 170-200g (6-7oz) : Supreme : Skinned: Boned"/>
    <n v="7"/>
    <n v="80"/>
    <s v="1 x 1 each"/>
    <s v="Fresh Fish (Chilled)"/>
    <x v="6"/>
    <n v="14.8"/>
  </r>
  <r>
    <s v="Canapes Direct Smoked Salmon Parcel : Smoked Trout Mousse &amp;amp; Chive Filling"/>
    <n v="2"/>
    <n v="80"/>
    <s v="1 x 17 g"/>
    <s v="Canapé (Chilled)"/>
    <x v="2"/>
    <n v="80"/>
  </r>
  <r>
    <s v="Canapes Direct Chargrilled Carrot &amp;amp; Zucchini Tower : Red Pepper Tapenade : VG/GF"/>
    <n v="2"/>
    <n v="80"/>
    <s v="1 x 17 g"/>
    <s v="Canapé (Chilled)"/>
    <x v="2"/>
    <n v="80"/>
  </r>
  <r>
    <s v="Cucumber"/>
    <n v="60"/>
    <n v="79"/>
    <s v="12 x 1 each"/>
    <s v="Cucumber"/>
    <x v="2"/>
    <n v="79"/>
  </r>
  <r>
    <s v="Green : Cola"/>
    <n v="48"/>
    <n v="79"/>
    <s v="24 x 330 ml"/>
    <s v="Soft Drinks"/>
    <x v="2"/>
    <n v="79"/>
  </r>
  <r>
    <s v="Garlic : Peeled"/>
    <n v="35"/>
    <n v="79"/>
    <s v="1 each"/>
    <s v="Garlic"/>
    <x v="2"/>
    <n v="79"/>
  </r>
  <r>
    <s v="Foam Backed Sponge Scourer"/>
    <n v="17"/>
    <n v="79"/>
    <s v="10 x 1 each"/>
    <s v="Cloths, Scourers And Wiping"/>
    <x v="2"/>
    <n v="79"/>
  </r>
  <r>
    <s v="LaBo Croissant : Fully Baked"/>
    <n v="12"/>
    <n v="79"/>
    <s v="50 x 40g"/>
    <s v="Morning Goods/Viennoiserie (Frozen)"/>
    <x v="2"/>
    <n v="79"/>
  </r>
  <r>
    <s v="Wings : 3 Bone : Halal Sourced"/>
    <n v="8"/>
    <n v="78.2"/>
    <s v="kg"/>
    <s v="Prepared Poultry"/>
    <x v="1"/>
    <n v="25.806000000000001"/>
  </r>
  <r>
    <s v="Glaceau Smart : Sparkling Water"/>
    <n v="40"/>
    <n v="78"/>
    <s v="24 x 600 ml"/>
    <s v="Water - Sparkling"/>
    <x v="2"/>
    <n v="78"/>
  </r>
  <r>
    <s v="Oasis Summer Fruits : Oasis : Extra Light"/>
    <n v="24"/>
    <n v="78"/>
    <s v="1 x 12 x 500ml"/>
    <s v="Fruit Drinks"/>
    <x v="2"/>
    <n v="78"/>
  </r>
  <r>
    <s v="Cup Double Wall Black Matt 12oz"/>
    <n v="24"/>
    <n v="78"/>
    <s v="500 x 1 each"/>
    <s v="Paper Hot Cups &amp; Lids"/>
    <x v="2"/>
    <n v="78"/>
  </r>
  <r>
    <s v="Crespo Capers : in Brine"/>
    <n v="15"/>
    <n v="78"/>
    <s v="2.38 kg"/>
    <s v="Capers / Caperberries"/>
    <x v="2"/>
    <n v="78"/>
  </r>
  <r>
    <s v="Monterey Bay Zinfandel Rose 75Cl"/>
    <n v="12"/>
    <n v="78"/>
    <s v="1 x 75 cl"/>
    <s v="Rosé Wine"/>
    <x v="2"/>
    <n v="78"/>
  </r>
  <r>
    <s v="Ca Selva : Prosecco : Organic"/>
    <n v="4"/>
    <n v="78"/>
    <s v="1 x 75 cl"/>
    <s v="Sparkling Wine"/>
    <x v="2"/>
    <n v="78"/>
  </r>
  <r>
    <s v="Orange : Medium"/>
    <n v="49"/>
    <n v="77"/>
    <s v="15 x 1 each"/>
    <s v="Orange"/>
    <x v="2"/>
    <n v="77"/>
  </r>
  <r>
    <s v="Selection : Croissant : Mini Butter"/>
    <n v="31"/>
    <n v="77"/>
    <s v="225 x 25 g"/>
    <s v="Morning Goods/Viennoiserie (Frozen)"/>
    <x v="2"/>
    <n v="77"/>
  </r>
  <r>
    <s v="Monin Caramel : Sugar free"/>
    <n v="27"/>
    <n v="77"/>
    <s v="1 x 1 ltr"/>
    <s v="Coffee Syrups"/>
    <x v="2"/>
    <n v="77"/>
  </r>
  <r>
    <s v="Riverdene Sweetcorn"/>
    <n v="20"/>
    <n v="77"/>
    <s v="1 x 2.12 kg"/>
    <s v="Sweetcorn"/>
    <x v="2"/>
    <n v="77"/>
  </r>
  <r>
    <s v="Chicken Burger : Battered"/>
    <n v="11"/>
    <n v="77"/>
    <s v="2 x 12 x 70 g"/>
    <s v="Meat &amp; Poultry (Frozen)"/>
    <x v="1"/>
    <n v="129.36000000000001"/>
  </r>
  <r>
    <s v="Pomegranate"/>
    <n v="8"/>
    <n v="77"/>
    <s v="1 x 1 each"/>
    <s v="Pomegranate"/>
    <x v="2"/>
    <n v="77"/>
  </r>
  <r>
    <s v="Seafood Cocktail"/>
    <n v="4"/>
    <n v="77"/>
    <s v="1 x 454 g"/>
    <s v="Frozen Prawns &amp; Frozen Other"/>
    <x v="6"/>
    <n v="34.957999999999998"/>
  </r>
  <r>
    <s v="Mango Chutney"/>
    <n v="34"/>
    <n v="76"/>
    <s v="1 x 2.4 kg"/>
    <s v="Chutney"/>
    <x v="2"/>
    <n v="76"/>
  </r>
  <r>
    <s v="Hot &amp; Spicy : Chicken : Wings"/>
    <n v="22"/>
    <n v="76"/>
    <s v="1 x 1 kg"/>
    <s v="Chicken (Frozen)"/>
    <x v="1"/>
    <n v="76"/>
  </r>
  <r>
    <s v="Chef Selection Baked Beans"/>
    <n v="10"/>
    <n v="76"/>
    <s v="1 x 2.62kg"/>
    <s v="Baked Beans"/>
    <x v="2"/>
    <n v="76"/>
  </r>
  <r>
    <s v="Pork Loin : Boned &amp;amp; Rolled : F/A"/>
    <n v="2"/>
    <n v="75.430000000000007"/>
    <s v="kg"/>
    <s v="Pork (Chilled)"/>
    <x v="3"/>
    <n v="75.430000000000007"/>
  </r>
  <r>
    <s v="Wings of Fire : Info: 75-108"/>
    <n v="49"/>
    <n v="75"/>
    <s v="1 x 3 kg"/>
    <s v="Chicken Bites (Frozen)"/>
    <x v="1"/>
    <n v="225"/>
  </r>
  <r>
    <s v="Brakes Mayonnaise : Vegan"/>
    <n v="43"/>
    <n v="75"/>
    <s v="1 x 5 ltr"/>
    <s v="Mayonnaise"/>
    <x v="2"/>
    <n v="75"/>
  </r>
  <r>
    <s v="LaBo Ciabatta Loaf : Fully Baked"/>
    <n v="36"/>
    <n v="75"/>
    <s v="12 x 250 g"/>
    <s v="Bread (Frozen)"/>
    <x v="2"/>
    <n v="75"/>
  </r>
  <r>
    <s v="PUREFOODS Platter : Roasted Mediterranean Vegetables &amp;amp; Pesto Pasta"/>
    <n v="27"/>
    <n v="75"/>
    <s v="1 x 1 each"/>
    <s v="Buffet Platters"/>
    <x v="2"/>
    <n v="75"/>
  </r>
  <r>
    <s v="Vegware Bowl : 32oz : Bon Appetit"/>
    <n v="21"/>
    <n v="75"/>
    <s v="300 x 1 each"/>
    <s v="Plates &amp; Bowls"/>
    <x v="2"/>
    <n v="75"/>
  </r>
  <r>
    <s v="Corona Lager : 4.60% : Extra"/>
    <n v="19"/>
    <n v="75"/>
    <s v="24 x 330 ml"/>
    <s v="Beer"/>
    <x v="2"/>
    <n v="75"/>
  </r>
  <r>
    <s v="Green's Ratatouille"/>
    <n v="17"/>
    <n v="75"/>
    <s v="1 x 1kg"/>
    <s v="Ratatouille Mix"/>
    <x v="2"/>
    <n v="75"/>
  </r>
  <r>
    <s v="Turkey - Leg &amp;amp; Breast : Hand Diced"/>
    <n v="11"/>
    <n v="74.22"/>
    <s v="kg"/>
    <s v="Prepared Poultry"/>
    <x v="1"/>
    <n v="74.22"/>
  </r>
  <r>
    <s v="Eskimo Crushed Ice"/>
    <n v="57"/>
    <n v="74"/>
    <s v="6 x 2 kg"/>
    <s v="Ice Cubes"/>
    <x v="2"/>
    <n v="74"/>
  </r>
  <r>
    <s v="Peppers : Yellow"/>
    <n v="40"/>
    <n v="74"/>
    <s v="1 x 5 kg"/>
    <s v="Peppers"/>
    <x v="2"/>
    <n v="74"/>
  </r>
  <r>
    <s v="Back Bacon : Rindless : Smoked : A1"/>
    <n v="35"/>
    <n v="74"/>
    <s v="1 x 2.268 kg"/>
    <s v="Bacon (Chilled)"/>
    <x v="3"/>
    <n v="167.83199999999999"/>
  </r>
  <r>
    <s v="Everyday Favorites Tomato Ketchup"/>
    <n v="32"/>
    <n v="74"/>
    <s v="1 x 2.27 ltr"/>
    <s v="Tomato Ketchup"/>
    <x v="2"/>
    <n v="74"/>
  </r>
  <r>
    <s v="Stuffed Vine Leaves"/>
    <n v="24"/>
    <n v="74"/>
    <s v="1 x 2 kg"/>
    <s v="Other"/>
    <x v="2"/>
    <n v="74"/>
  </r>
  <r>
    <s v="Balsamic Glaze"/>
    <n v="18"/>
    <n v="74"/>
    <s v="1 x 400 ml"/>
    <s v="Vinegar"/>
    <x v="2"/>
    <n v="74"/>
  </r>
  <r>
    <s v="De Cecco Rigatoni"/>
    <n v="3"/>
    <n v="74"/>
    <s v="1 x 1 kg"/>
    <s v="Other"/>
    <x v="2"/>
    <n v="74"/>
  </r>
  <r>
    <s v="Stella Artois Draught Beer : Keg"/>
    <n v="50"/>
    <n v="73"/>
    <s v="1 x 10 x gal (45.5ltr)"/>
    <s v="Beer - Draught"/>
    <x v="2"/>
    <n v="73"/>
  </r>
  <r>
    <s v="Sweetcorn"/>
    <n v="19"/>
    <n v="73"/>
    <s v="1 x 2.5 kg"/>
    <s v="Corn (Frozen)"/>
    <x v="2"/>
    <n v="73"/>
  </r>
  <r>
    <s v="Brakes Chipotle Sauce : Spicy"/>
    <n v="16"/>
    <n v="73"/>
    <s v="1 x 2.2 ltr"/>
    <s v="OTHER Sauces"/>
    <x v="2"/>
    <n v="73"/>
  </r>
  <r>
    <s v="Change Please Espresso Beans : Arabica &amp; Robusta : Vanuatu"/>
    <n v="15"/>
    <n v="73"/>
    <s v="8 x 1kg"/>
    <s v="Coffee - Beans"/>
    <x v="2"/>
    <n v="73"/>
  </r>
  <r>
    <s v="Courgette : Green"/>
    <n v="12"/>
    <n v="73"/>
    <s v="1 x 1 kg"/>
    <s v="Courgette"/>
    <x v="2"/>
    <n v="73"/>
  </r>
  <r>
    <s v="Roll : Smoked Ham"/>
    <n v="6"/>
    <n v="73"/>
    <s v="1 x 117 g"/>
    <s v="Filled Rolls, Sandwiches &amp; Baguettes"/>
    <x v="2"/>
    <n v="73"/>
  </r>
  <r>
    <s v="Jalapenos : Info: green, sliced, in brine"/>
    <n v="59"/>
    <n v="72"/>
    <s v="1 x 3 kg"/>
    <s v="Speciality"/>
    <x v="2"/>
    <n v="72"/>
  </r>
  <r>
    <s v="Bacon Back : Rindless Unsmoked : Sliced"/>
    <n v="44"/>
    <n v="72"/>
    <s v="1 x 2.27 kg"/>
    <s v="Bacon (Chilled)"/>
    <x v="3"/>
    <n v="163.44"/>
  </r>
  <r>
    <s v="Glove Nitrile Blue P/F GD21 (large)"/>
    <n v="40"/>
    <n v="72"/>
    <s v="10 x 100 each"/>
    <s v="PPE"/>
    <x v="2"/>
    <n v="72"/>
  </r>
  <r>
    <s v="Eat Natural Simply Vegan"/>
    <n v="32"/>
    <n v="72"/>
    <s v="12 x 45 g"/>
    <s v="Healthier Options - Fruit Snacks"/>
    <x v="2"/>
    <n v="72"/>
  </r>
  <r>
    <s v="WF : Three Cheese Pizza : 11"/>
    <n v="26"/>
    <n v="72"/>
    <s v="8 x 1 each"/>
    <s v="Pizza (Frozen)"/>
    <x v="2"/>
    <n v="72"/>
  </r>
  <r>
    <s v="Mini Danish Selection"/>
    <n v="24"/>
    <n v="72"/>
    <s v="120 x 1 each"/>
    <s v="Morning Goods/Viennoiserie (Frozen)"/>
    <x v="2"/>
    <n v="72"/>
  </r>
  <r>
    <s v="L10 Suma Aluminium Safe Dishwash Machine Detergent"/>
    <n v="23"/>
    <n v="72"/>
    <s v="2 x 5ltr"/>
    <s v="Kitchen Chemicals"/>
    <x v="2"/>
    <n v="72"/>
  </r>
  <r>
    <s v="Strathmore Sparkling Water : Glass"/>
    <n v="12"/>
    <n v="72"/>
    <s v="12 x 750 ml"/>
    <s v="Water - Sparkling"/>
    <x v="2"/>
    <n v="72"/>
  </r>
  <r>
    <s v="ALMA DE CHILE CAB/SAUV RES 75CL"/>
    <n v="4"/>
    <n v="72"/>
    <s v="1 x 75 cl"/>
    <s v="Red Wine"/>
    <x v="2"/>
    <n v="72"/>
  </r>
  <r>
    <s v="Bakehouse Plait Pastry : Spinach &amp; Ricotta"/>
    <n v="69"/>
    <n v="71"/>
    <s v="36 x 120 g"/>
    <s v="Savoury"/>
    <x v="2"/>
    <n v="71"/>
  </r>
  <r>
    <s v="BBQ Jackfruit Spring Roll"/>
    <n v="23"/>
    <n v="71"/>
    <s v="50 x 25 g"/>
    <s v="Other Meat Free Products (Frozen)"/>
    <x v="2"/>
    <n v="71"/>
  </r>
  <r>
    <s v="Pigs in Blankets : Cooked"/>
    <n v="19"/>
    <n v="71"/>
    <s v="100 x 14g"/>
    <s v="Sausages (Frozen)"/>
    <x v="2"/>
    <n v="71"/>
  </r>
  <r>
    <s v="Croissant : Butter : Large"/>
    <n v="64"/>
    <n v="70"/>
    <s v="60 x 70 g"/>
    <s v="Morning Goods/Viennoiserie (Frozen)"/>
    <x v="2"/>
    <n v="70"/>
  </r>
  <r>
    <s v="Pears"/>
    <n v="54"/>
    <n v="70"/>
    <s v="20 x 1 each"/>
    <s v="Pear"/>
    <x v="2"/>
    <n v="70"/>
  </r>
  <r>
    <s v="Pastrami Salad"/>
    <n v="35"/>
    <n v="70"/>
    <s v="1 x 1 tray"/>
    <s v="Prepared / Dressed Salad - Other (Chilled)"/>
    <x v="2"/>
    <n v="70"/>
  </r>
  <r>
    <s v="Lettuce : Frisee"/>
    <n v="33"/>
    <n v="70"/>
    <s v="1 x 1 each"/>
    <s v="Lettuce"/>
    <x v="2"/>
    <n v="70"/>
  </r>
  <r>
    <s v="Simply Lunch Sandwich : Vegan Club"/>
    <n v="25"/>
    <n v="70"/>
    <s v="1 x 196 g"/>
    <s v="Filled Rolls, Sandwiches &amp; Baguettes"/>
    <x v="2"/>
    <n v="70"/>
  </r>
  <r>
    <s v="Oasis Citrus Punch : Oasis : Zero"/>
    <n v="22"/>
    <n v="70"/>
    <s v="12 x 500 ml"/>
    <s v="Fruit Drinks"/>
    <x v="2"/>
    <n v="70"/>
  </r>
  <r>
    <s v="313 WOODEN SPOONS 1x1000"/>
    <n v="10"/>
    <n v="70"/>
    <s v="1 x 1000 each"/>
    <s v="Cutlery"/>
    <x v="2"/>
    <n v="70"/>
  </r>
  <r>
    <s v="Sweetcorn"/>
    <n v="8"/>
    <n v="70"/>
    <s v="1 x 2.25 kg"/>
    <s v="Sweetcorn"/>
    <x v="2"/>
    <n v="70"/>
  </r>
  <r>
    <s v="Chicken Supreme : Skin On : 196-224g"/>
    <n v="3"/>
    <n v="70"/>
    <s v="1 x 1 each"/>
    <s v="Chicken (Chilled)"/>
    <x v="1"/>
    <n v="14.7"/>
  </r>
  <r>
    <s v="Sea Bass : 140-160g (5-6oz) : Fillet : Scaled: Boned"/>
    <n v="3"/>
    <n v="70"/>
    <s v="1 x 1 each"/>
    <s v="Fresh Fish (Chilled)"/>
    <x v="6"/>
    <n v="10.85"/>
  </r>
  <r>
    <s v="Chicken Legs : Boned : Skin On"/>
    <n v="2"/>
    <n v="70"/>
    <s v="1 x 250 g"/>
    <s v="Prepared Meat (Chilled)"/>
    <x v="1"/>
    <n v="17.5"/>
  </r>
  <r>
    <s v="Vegetable Kebab : Large"/>
    <n v="2"/>
    <n v="70"/>
    <s v="1 x 1 each"/>
    <s v="Mixed Prep Veg"/>
    <x v="2"/>
    <n v="70"/>
  </r>
  <r>
    <s v="Red Tractor Chicken Leg : BBQ Flavour : Halal"/>
    <n v="2"/>
    <n v="70"/>
    <s v="10 x 1 each"/>
    <s v="Prepared Poultry"/>
    <x v="1"/>
    <n v="70"/>
  </r>
  <r>
    <s v="Canapes Direct Feuillete : Goats Cheese, Italian Parsley &amp; Sundried Tomato"/>
    <n v="1"/>
    <n v="70"/>
    <s v="1 x 17 g"/>
    <s v="Canapé (Chilled)"/>
    <x v="2"/>
    <n v="70"/>
  </r>
  <r>
    <s v="Guinea Fowl : Supreme"/>
    <n v="1"/>
    <n v="70"/>
    <s v="1 x 1 each"/>
    <s v="Game (Chilled)"/>
    <x v="2"/>
    <n v="70"/>
  </r>
  <r>
    <s v="Lamb : Leg : Diced : New Zealand : Grade A"/>
    <n v="1"/>
    <n v="70"/>
    <s v="kg"/>
    <s v="Lamb (Chilled)"/>
    <x v="4"/>
    <n v="70"/>
  </r>
  <r>
    <s v="Fillets : Skin On : 140-168g : Butterflied"/>
    <n v="1"/>
    <n v="70"/>
    <s v="1 x aw154 g"/>
    <s v="Chicken (Chilled)"/>
    <x v="1"/>
    <n v="10.78"/>
  </r>
  <r>
    <s v="Lakeland Milk Semi Skimmed : Portions"/>
    <n v="1"/>
    <n v="70"/>
    <s v="120 x 12 ml"/>
    <s v="Milk (UHT)"/>
    <x v="0"/>
    <n v="100.8"/>
  </r>
  <r>
    <s v="Lion Hickory BBQ Sauce"/>
    <n v="62"/>
    <n v="69"/>
    <s v="2 x 2.27 ltr"/>
    <s v="Tex Mex, Caribbean Sauce &amp; Seasoning"/>
    <x v="2"/>
    <n v="69"/>
  </r>
  <r>
    <s v="Salted Caramel : Muffin"/>
    <n v="42"/>
    <n v="69"/>
    <s v="24 x 115 g"/>
    <s v="Muffins (Frozen)"/>
    <x v="2"/>
    <n v="69"/>
  </r>
  <r>
    <s v="Roquette : (Rocolla)"/>
    <n v="33"/>
    <n v="69"/>
    <s v="2 x 500g"/>
    <s v="Roquette"/>
    <x v="2"/>
    <n v="69"/>
  </r>
  <r>
    <s v="Prawns : Chilli Mango"/>
    <n v="16"/>
    <n v="69"/>
    <s v="1 x 500g"/>
    <s v="Frozen Prawns &amp; Frozen Other"/>
    <x v="6"/>
    <n v="34.5"/>
  </r>
  <r>
    <s v="NEO Pepperoni Slices"/>
    <n v="8"/>
    <n v="69"/>
    <s v="1 x 1 kg"/>
    <s v="Pizza Topping Flavours (Frozen)"/>
    <x v="2"/>
    <n v="69"/>
  </r>
  <r>
    <s v="Rump : Steak"/>
    <n v="19"/>
    <n v="68.989999999999995"/>
    <s v="kg"/>
    <s v="Lamb (Chilled)"/>
    <x v="5"/>
    <n v="68.989999999999995"/>
  </r>
  <r>
    <s v="Shaws Salsa : Mexicana"/>
    <n v="59"/>
    <n v="68"/>
    <s v="1 x 2.3 kg"/>
    <s v="OTHER Sauces"/>
    <x v="2"/>
    <n v="68"/>
  </r>
  <r>
    <s v="Banana : Size: medium/large : 10-12 count"/>
    <n v="35"/>
    <n v="68"/>
    <s v="11 x 1 each"/>
    <s v="Banana"/>
    <x v="2"/>
    <n v="68"/>
  </r>
  <r>
    <s v="Margherita Pizza : Mini"/>
    <n v="31"/>
    <n v="68"/>
    <s v="36 x 1 each"/>
    <s v="Pizza (Frozen)"/>
    <x v="2"/>
    <n v="68"/>
  </r>
  <r>
    <s v="Radnor Sparkling Mineral Water"/>
    <n v="12"/>
    <n v="68"/>
    <s v="12 x 750 ml"/>
    <s v="Water - Sparkling"/>
    <x v="2"/>
    <n v="68"/>
  </r>
  <r>
    <s v="Crumble : Apple &amp;amp; Cinnamon : Tart, ind"/>
    <n v="2"/>
    <n v="68"/>
    <s v="1 x 1 each"/>
    <s v="Puddings, Crumbles &amp; Bakes"/>
    <x v="2"/>
    <n v="68"/>
  </r>
  <r>
    <s v="Lentil Chips : Chilli &amp;amp; Lemon"/>
    <n v="63"/>
    <n v="67"/>
    <s v="12 x 40 g"/>
    <s v="Corn Snacks"/>
    <x v="2"/>
    <n v="67"/>
  </r>
  <r>
    <s v="La Boulangerie Burger Bun : Brioche Style"/>
    <n v="51"/>
    <n v="67"/>
    <s v="45 x 1 each"/>
    <s v="Rolls &amp; Buns"/>
    <x v="2"/>
    <n v="67"/>
  </r>
  <r>
    <s v="Crespo Black Olives : Pitted"/>
    <n v="34"/>
    <n v="67"/>
    <s v="1 x 2.26 kg"/>
    <s v="Olives"/>
    <x v="2"/>
    <n v="67"/>
  </r>
  <r>
    <s v="Mature Cheddar : Grated : White"/>
    <n v="27"/>
    <n v="67"/>
    <s v="1 x 1kg"/>
    <s v="British (Chilled)"/>
    <x v="2"/>
    <n v="67"/>
  </r>
  <r>
    <s v="Riso Vignola : Sushi Rice"/>
    <n v="22"/>
    <n v="67"/>
    <s v="1 x 1kg"/>
    <s v="Speciality"/>
    <x v="2"/>
    <n v="67"/>
  </r>
  <r>
    <s v="Spinach : Whole Leaf"/>
    <n v="14"/>
    <n v="67"/>
    <s v="1 x 2.5kg"/>
    <s v="Leaf Vegetables (Frozen)"/>
    <x v="2"/>
    <n v="67"/>
  </r>
  <r>
    <s v="Milk Skimmed"/>
    <n v="11"/>
    <n v="67"/>
    <s v="4 x 2ltr"/>
    <s v="Fresh Milk (Chilled)"/>
    <x v="0"/>
    <n v="536"/>
  </r>
  <r>
    <s v="Chicken : Diced : Roasted : Halal 19mm"/>
    <n v="9"/>
    <n v="67"/>
    <s v="1 x 2.5 kg"/>
    <s v="Chicken (Frozen)"/>
    <x v="1"/>
    <n v="167.5"/>
  </r>
  <r>
    <s v="Cauliflower &amp;amp; Broccoli Floret Mix"/>
    <n v="8"/>
    <n v="67"/>
    <s v="1 kg"/>
    <s v="Vegetable Mixes (Frozen)"/>
    <x v="2"/>
    <n v="67"/>
  </r>
  <r>
    <s v="Schweppes Tonic : NRB"/>
    <n v="55"/>
    <n v="66"/>
    <s v="1 x 24 x 200ml"/>
    <s v="Mixers / Juices"/>
    <x v="2"/>
    <n v="66"/>
  </r>
  <r>
    <s v="Muffin : Flowerpot : Mega Berry Filled : Premium"/>
    <n v="46"/>
    <n v="66"/>
    <s v="24 x 115 g"/>
    <s v="Muffins (Frozen)"/>
    <x v="2"/>
    <n v="66"/>
  </r>
  <r>
    <s v="Potatoes : Baking : 40's"/>
    <n v="41"/>
    <n v="66"/>
    <s v="1 x 15 kg"/>
    <s v="Potatoes"/>
    <x v="2"/>
    <n v="66"/>
  </r>
  <r>
    <s v="Sunflower Seeds"/>
    <n v="40"/>
    <n v="66"/>
    <s v="1 x 1kg"/>
    <s v="Culinary Nuts &amp; Seeds"/>
    <x v="2"/>
    <n v="66"/>
  </r>
  <r>
    <s v="Salmon Roll : Chicken Katsu Side"/>
    <n v="40"/>
    <n v="66"/>
    <s v="1 x 1 each"/>
    <s v="Sushi"/>
    <x v="2"/>
    <n v="66"/>
  </r>
  <r>
    <s v="Tanpopo Tofu &amp;amp; Tempura Rice"/>
    <n v="39"/>
    <n v="66"/>
    <s v="1 x 1 each"/>
    <s v="Sushi"/>
    <x v="2"/>
    <n v="66"/>
  </r>
  <r>
    <s v="Tanpopo Burdock &amp; Carrot Poké Salad"/>
    <n v="35"/>
    <n v="66"/>
    <s v="1 x 1 each"/>
    <s v="Sushi"/>
    <x v="2"/>
    <n v="66"/>
  </r>
  <r>
    <s v="Mushroom : Button"/>
    <n v="34"/>
    <n v="66"/>
    <s v="1 x 2.5 kg"/>
    <s v="Mushrooms"/>
    <x v="2"/>
    <n v="66"/>
  </r>
  <r>
    <s v="Pumpkin Seeds"/>
    <n v="31"/>
    <n v="66"/>
    <s v="1 x 550g"/>
    <s v="Spices"/>
    <x v="2"/>
    <n v="66"/>
  </r>
  <r>
    <s v="Brie Wedges : Chunky"/>
    <n v="22"/>
    <n v="66"/>
    <s v="24 x 40 g"/>
    <s v="Cheesy Bites (Frozen)"/>
    <x v="2"/>
    <n v="66"/>
  </r>
  <r>
    <s v="Coleslaw"/>
    <n v="18"/>
    <n v="66"/>
    <s v="1 x 1 kg"/>
    <s v="Prepared / Dressed Salad - Vegetable Based (Chilled)"/>
    <x v="2"/>
    <n v="66"/>
  </r>
  <r>
    <s v="Semi Dried Cherry Tomato : in oil"/>
    <n v="17"/>
    <n v="66"/>
    <s v="1 x 750 g"/>
    <s v="Sundried Tomatoes"/>
    <x v="2"/>
    <n v="66"/>
  </r>
  <r>
    <s v="Guacamole : Avo Grande"/>
    <n v="13"/>
    <n v="66"/>
    <s v="1 x 2 kg"/>
    <s v="Buffet Dips (Frozen)"/>
    <x v="2"/>
    <n v="66"/>
  </r>
  <r>
    <s v="Brakes Halloumi Slices : Burger"/>
    <n v="12"/>
    <n v="66"/>
    <s v="6 x 4 x 20 g"/>
    <s v="Continental (Chilled)"/>
    <x v="2"/>
    <n v="66"/>
  </r>
  <r>
    <s v="Meatballs : in Tomato Sauce"/>
    <n v="9"/>
    <n v="66"/>
    <s v="2 x 1.36kg"/>
    <s v="Pork - Multi Portion (Frozen)"/>
    <x v="3"/>
    <n v="179.52"/>
  </r>
  <r>
    <s v="INTERCHANGE 16oz BLUE KENTUCKY MOP HEAD"/>
    <n v="8"/>
    <n v="66"/>
    <s v="1 x 1 each"/>
    <s v="Mops &amp; Brooms"/>
    <x v="2"/>
    <n v="66"/>
  </r>
  <r>
    <s v="Faustino Rivero Reserve Rioja 75"/>
    <n v="5"/>
    <n v="66"/>
    <s v="1 x 75 cl"/>
    <s v="Red Wine"/>
    <x v="2"/>
    <n v="66"/>
  </r>
  <r>
    <s v="Diced Chicken : Mixed : Red Tractor"/>
    <n v="3"/>
    <n v="66"/>
    <s v="kg"/>
    <s v="Prepared Poultry"/>
    <x v="1"/>
    <n v="66"/>
  </r>
  <r>
    <s v="CHIANTI SANT'ILARIO 75CL RED CAP"/>
    <n v="2"/>
    <n v="66"/>
    <s v="1 x 75cl"/>
    <s v="Red Wine"/>
    <x v="2"/>
    <n v="66"/>
  </r>
  <r>
    <s v="Salmon : Fillet : skin-on"/>
    <n v="6"/>
    <n v="65.72"/>
    <s v="1 x 1.8 kg"/>
    <s v="Fresh Fish (Chilled)"/>
    <x v="6"/>
    <n v="118.8"/>
  </r>
  <r>
    <s v="Tomatoes : Beef"/>
    <n v="18"/>
    <n v="65.11"/>
    <s v="price per kg"/>
    <s v="Tomatoes"/>
    <x v="2"/>
    <n v="65.11"/>
  </r>
  <r>
    <s v="Cocoaology : Add Milk : Fairtrade Bar Hot Chocolate"/>
    <n v="35"/>
    <n v="65"/>
    <s v="4 x 2 kg"/>
    <s v="Chocolate &amp; Cocoa Drinks"/>
    <x v="2"/>
    <n v="65"/>
  </r>
  <r>
    <s v="Red Onions : Sliced"/>
    <n v="34"/>
    <n v="65"/>
    <s v="1 x 2.5 kg"/>
    <s v="Onions"/>
    <x v="2"/>
    <n v="65"/>
  </r>
  <r>
    <s v="Edible Flowers : Mixed"/>
    <n v="28"/>
    <n v="65"/>
    <s v="1 x 1 each"/>
    <s v="Edible Flowers"/>
    <x v="2"/>
    <n v="65"/>
  </r>
  <r>
    <s v="Parsley : Curly"/>
    <n v="22"/>
    <n v="65"/>
    <s v="1 x 100g"/>
    <s v="Parsley"/>
    <x v="2"/>
    <n v="65"/>
  </r>
  <r>
    <s v="Parsley : Flat"/>
    <n v="19"/>
    <n v="65"/>
    <s v="1 x 100g"/>
    <s v="Parsley"/>
    <x v="2"/>
    <n v="65"/>
  </r>
  <r>
    <s v="La Boulangerie Brioche Hot Dog Roll : 9"/>
    <n v="18"/>
    <n v="65"/>
    <s v="28 x 1 each"/>
    <s v="Rolls &amp; Buns (Frozen)"/>
    <x v="2"/>
    <n v="65"/>
  </r>
  <r>
    <s v="Chef Selection Tuna Chunks : in brine"/>
    <n v="12"/>
    <n v="65"/>
    <s v="1 x 1.7 kg"/>
    <s v="Tuna"/>
    <x v="6"/>
    <n v="110.5"/>
  </r>
  <r>
    <s v="Breast : Butterfly : Whole : Skin on : Pair"/>
    <n v="3"/>
    <n v="65"/>
    <s v="1 x 1 each"/>
    <s v="Chicken (Chilled)"/>
    <x v="1"/>
    <n v="65"/>
  </r>
  <r>
    <s v="Perkier Raisin, Nut &amp;amp; Quinoa Bar : Cacao &amp; Orange Flavour"/>
    <n v="34"/>
    <n v="64"/>
    <s v="18 x 35 g"/>
    <s v="Geo Bars"/>
    <x v="2"/>
    <n v="64"/>
  </r>
  <r>
    <s v="Garlic Peeled"/>
    <n v="32"/>
    <n v="64"/>
    <s v="1 x 1 kg"/>
    <s v="Garlic"/>
    <x v="2"/>
    <n v="64"/>
  </r>
  <r>
    <s v="Wrap &amp;amp; Roll Platter : Meat : 10"/>
    <n v="32"/>
    <n v="64"/>
    <s v="1 x 1 case"/>
    <s v="Buffet Platters"/>
    <x v="2"/>
    <n v="64"/>
  </r>
  <r>
    <s v="Potatoes : Mids : Washed : Baby"/>
    <n v="24"/>
    <n v="64"/>
    <s v="1 x 5 kg"/>
    <s v="Potatoes"/>
    <x v="2"/>
    <n v="64"/>
  </r>
  <r>
    <s v="Basil : Bunched"/>
    <n v="17"/>
    <n v="64"/>
    <s v="1 x 100g"/>
    <s v="Basil"/>
    <x v="2"/>
    <n v="64"/>
  </r>
  <r>
    <s v="NEO Mozzarella"/>
    <n v="16"/>
    <n v="64"/>
    <s v="16 x 1 each"/>
    <s v="Italian (Frozen)"/>
    <x v="2"/>
    <n v="64"/>
  </r>
  <r>
    <s v="Cauliflower Florets."/>
    <n v="12"/>
    <n v="64"/>
    <s v="1 x 1 kg"/>
    <s v="Fruit &amp; Veg, Salad, Herbs (Chilled)"/>
    <x v="2"/>
    <n v="64"/>
  </r>
  <r>
    <s v="Feather Blade Steak"/>
    <n v="6"/>
    <n v="64"/>
    <s v="10 x 210 g"/>
    <s v="Beef (Frozen)"/>
    <x v="5"/>
    <n v="134.4"/>
  </r>
  <r>
    <s v="Milk Soya"/>
    <n v="5"/>
    <n v="64"/>
    <s v="1 x 1 kg"/>
    <s v="Milk (UHT)"/>
    <x v="2"/>
    <n v="64"/>
  </r>
  <r>
    <s v="Gavi De Gavi Il Portino 75Cl"/>
    <n v="4"/>
    <n v="64"/>
    <s v="1 x 75 cl"/>
    <s v="White Wine"/>
    <x v="2"/>
    <n v="64"/>
  </r>
  <r>
    <s v="Pangasius : 170-200g : Fillets : Skin On &amp;amp; Pin Boned : Vietnam"/>
    <n v="3"/>
    <n v="64"/>
    <s v="1 x 10 kg"/>
    <s v="Frozen Prepared Fish"/>
    <x v="6"/>
    <n v="640"/>
  </r>
  <r>
    <s v="Coca Cola Diet Coke : Can : Non GB"/>
    <n v="27"/>
    <n v="63"/>
    <s v="24 x 330 ml"/>
    <s v="Carbonated Drinks"/>
    <x v="2"/>
    <n v="63"/>
  </r>
  <r>
    <s v="DOMED LID WITH HOLE FOR 12OZ TUMBELRS"/>
    <n v="22"/>
    <n v="63"/>
    <s v="1000 x 1 each"/>
    <s v="Foil Containers &amp; Lids"/>
    <x v="2"/>
    <n v="63"/>
  </r>
  <r>
    <s v="BAGASSE LARGE MEAL BOX (9inch x 6inch)"/>
    <n v="21"/>
    <n v="63"/>
    <s v="250 each"/>
    <s v="Food Trays &amp; Boxes"/>
    <x v="2"/>
    <n v="63"/>
  </r>
  <r>
    <s v="La Pizzeria Di Capri Margherita Pizza : 10.5 : Woodfired"/>
    <n v="19"/>
    <n v="63"/>
    <s v="12 x 370 g"/>
    <s v="Pizza (Frozen)"/>
    <x v="2"/>
    <n v="63"/>
  </r>
  <r>
    <s v="Brussels Sprouts : medium"/>
    <n v="19"/>
    <n v="63"/>
    <s v="1 x 2.5 kg"/>
    <s v="Sprouts (Frozen)"/>
    <x v="2"/>
    <n v="63"/>
  </r>
  <r>
    <s v="Assorted"/>
    <n v="13"/>
    <n v="63"/>
    <s v="1 x 2kg"/>
    <s v="Sweet Biscuits"/>
    <x v="2"/>
    <n v="63"/>
  </r>
  <r>
    <s v="Cabbage : Sweetheart"/>
    <n v="9"/>
    <n v="63"/>
    <s v="1 x 1 each"/>
    <s v="Cabbage"/>
    <x v="2"/>
    <n v="63"/>
  </r>
  <r>
    <s v="Roddas : Clotted Cream"/>
    <n v="1"/>
    <n v="63"/>
    <s v="48 x 40 g"/>
    <s v="Ice Cream Tub"/>
    <x v="2"/>
    <n v="63"/>
  </r>
  <r>
    <s v="Tomatoes : Plum : Large"/>
    <n v="20"/>
    <n v="62.93"/>
    <s v="price per kg"/>
    <s v="Tomatoes"/>
    <x v="2"/>
    <n v="62.93"/>
  </r>
  <r>
    <s v="Meat : Large : No Pork"/>
    <n v="35"/>
    <n v="62"/>
    <s v="1 x 1 each"/>
    <s v="Buffet Platters"/>
    <x v="2"/>
    <n v="62"/>
  </r>
  <r>
    <s v="Tomato Ketchup : Portions : sachet"/>
    <n v="27"/>
    <n v="62"/>
    <s v="200 x 1 each"/>
    <s v="Tomato Ketchup"/>
    <x v="2"/>
    <n v="62"/>
  </r>
  <r>
    <s v="Chicken Burger : Breaded : QuarterPound"/>
    <n v="27"/>
    <n v="62"/>
    <s v="24 x 1 each"/>
    <s v="Prepared Meat (Frozen)"/>
    <x v="1"/>
    <n v="163.68"/>
  </r>
  <r>
    <s v="Budweiser Beer : 4.80% : NRB"/>
    <n v="20"/>
    <n v="62"/>
    <s v="24 x 330 ml"/>
    <s v="Beer - Bottle/Can"/>
    <x v="2"/>
    <n v="62"/>
  </r>
  <r>
    <s v="Sprite Sprite Zero : Can"/>
    <n v="16"/>
    <n v="62"/>
    <s v="1 x 24 x 330ml"/>
    <s v="Carbonated Drinks"/>
    <x v="2"/>
    <n v="62"/>
  </r>
  <r>
    <s v="311 WOODEN KNIVES 1x1000"/>
    <n v="11"/>
    <n v="62"/>
    <s v="1 x 1000 each"/>
    <s v="Cutlery"/>
    <x v="2"/>
    <n v="62"/>
  </r>
  <r>
    <s v="Red Kidney Beans"/>
    <n v="9"/>
    <n v="62"/>
    <s v="3 kg"/>
    <s v="Beans"/>
    <x v="2"/>
    <n v="62"/>
  </r>
  <r>
    <s v="Afternoon Tea Platter : 1 Portion : Vegan"/>
    <n v="5"/>
    <n v="62"/>
    <s v="1 x 1 each"/>
    <s v="Buffet Platters"/>
    <x v="2"/>
    <n v="62"/>
  </r>
  <r>
    <s v="Artichoke : Jerusalem"/>
    <n v="25"/>
    <n v="61.31"/>
    <s v="kg"/>
    <s v="Artichoke"/>
    <x v="2"/>
    <n v="61.31"/>
  </r>
  <r>
    <s v="Guinness Stout : 4.10% : Red Band : Draught"/>
    <n v="59"/>
    <n v="61"/>
    <s v="1 x 11 x gal (50ltr)"/>
    <s v="Beer - Draught"/>
    <x v="2"/>
    <n v="61"/>
  </r>
  <r>
    <s v="Eat Real Lentil Chips : Chilli &amp;amp; Lemon"/>
    <n v="49"/>
    <n v="61"/>
    <s v="12 x 40 g"/>
    <s v="Crisp &amp; Snacks"/>
    <x v="2"/>
    <n v="61"/>
  </r>
  <r>
    <s v="Tuna Mayonnaise"/>
    <n v="36"/>
    <n v="61"/>
    <s v="1 x 1 kg"/>
    <s v="Savoury Fillings - Fish (Chilled)"/>
    <x v="2"/>
    <n v="61"/>
  </r>
  <r>
    <s v="Kulana Orange Juice"/>
    <n v="34"/>
    <n v="61"/>
    <s v="12 x 1ltr"/>
    <s v="Fruit Juice"/>
    <x v="2"/>
    <n v="61"/>
  </r>
  <r>
    <s v="Heinz Mayonnaise : Squeezy"/>
    <n v="28"/>
    <n v="61"/>
    <s v="10 x 220 ml"/>
    <s v="Mayonnaise"/>
    <x v="2"/>
    <n v="61"/>
  </r>
  <r>
    <s v="Red Onions : Peeled"/>
    <n v="26"/>
    <n v="61"/>
    <s v="1 x 2.5 kg"/>
    <s v="Onions"/>
    <x v="2"/>
    <n v="61"/>
  </r>
  <r>
    <s v="Mint"/>
    <n v="25"/>
    <n v="61"/>
    <s v="1 x 100g"/>
    <s v="Mint"/>
    <x v="2"/>
    <n v="61"/>
  </r>
  <r>
    <s v="La Boulangerie Flour Tortilla : Bar Marked : 10 : Fully Baked"/>
    <n v="24"/>
    <n v="61"/>
    <s v="4 x 18 x 1 each"/>
    <s v="Tortillas &amp; Wraps (Frozen)"/>
    <x v="2"/>
    <n v="61"/>
  </r>
  <r>
    <s v="Parmesan : Grated"/>
    <n v="19"/>
    <n v="61"/>
    <s v="1 x 1 kg"/>
    <s v="Italian (Chilled)"/>
    <x v="2"/>
    <n v="61"/>
  </r>
  <r>
    <s v="Celery"/>
    <n v="18"/>
    <n v="61"/>
    <s v="1 x 1 each"/>
    <s v="Celery"/>
    <x v="2"/>
    <n v="61"/>
  </r>
  <r>
    <s v="Red Cabbage : Sliced : 5mm."/>
    <n v="17"/>
    <n v="61"/>
    <s v="1 x 1 kg"/>
    <s v="Fruit &amp; Veg, Salad, Herbs (Chilled)"/>
    <x v="2"/>
    <n v="61"/>
  </r>
  <r>
    <s v="Aviko Oven Chips"/>
    <n v="14"/>
    <n v="61"/>
    <s v="5 x 2.5 kg"/>
    <s v="Chips (Frozen)"/>
    <x v="2"/>
    <n v="61"/>
  </r>
  <r>
    <s v="Pipers Pipers : Anglesey Sea Salt"/>
    <n v="12"/>
    <n v="61"/>
    <s v="15 x 150 g"/>
    <s v="Crisps"/>
    <x v="2"/>
    <n v="61"/>
  </r>
  <r>
    <s v="Springbourne Mineral Water"/>
    <n v="11"/>
    <n v="61"/>
    <s v="1x12x1ltr"/>
    <s v="Water"/>
    <x v="2"/>
    <n v="61"/>
  </r>
  <r>
    <s v="Tanpopo Black Rice Vege &amp; Tofu Mix"/>
    <n v="43"/>
    <n v="60"/>
    <s v="1 x 1 each"/>
    <s v="Sushi"/>
    <x v="2"/>
    <n v="60"/>
  </r>
  <r>
    <s v="Clipper Earl Grey Tea : Envelope : Fairtrade"/>
    <n v="40"/>
    <n v="60"/>
    <s v="250 x 1 each"/>
    <s v="Tea - Speciality"/>
    <x v="2"/>
    <n v="60"/>
  </r>
  <r>
    <s v="Cooking Salt"/>
    <n v="38"/>
    <n v="60"/>
    <s v="1 x 3kg"/>
    <s v="Salt"/>
    <x v="2"/>
    <n v="60"/>
  </r>
  <r>
    <s v="GLASS &amp; STAINLESS STEEL CLEANER"/>
    <n v="37"/>
    <n v="60"/>
    <s v="6 x 750 ml"/>
    <s v="Kitchen Chemicals"/>
    <x v="2"/>
    <n v="60"/>
  </r>
  <r>
    <s v="Muffins : Double Chocolate"/>
    <n v="35"/>
    <n v="60"/>
    <s v="24 x 120 g"/>
    <s v="Bakery (Frozen)"/>
    <x v="2"/>
    <n v="60"/>
  </r>
  <r>
    <s v="Kiwi"/>
    <n v="27"/>
    <n v="60"/>
    <s v="6 x 1 each"/>
    <s v="Kiwi Fruit"/>
    <x v="2"/>
    <n v="60"/>
  </r>
  <r>
    <s v="Cous Cous : Mediterranean Style"/>
    <n v="24"/>
    <n v="60"/>
    <s v="6 x 1 kg"/>
    <s v="Cous Cous"/>
    <x v="2"/>
    <n v="60"/>
  </r>
  <r>
    <s v="Broccoli : Tenderstem"/>
    <n v="21"/>
    <n v="60"/>
    <s v="1 x 500 g"/>
    <s v="Broccoli"/>
    <x v="2"/>
    <n v="60"/>
  </r>
  <r>
    <s v="Lettuce : Little Gem"/>
    <n v="14"/>
    <n v="60"/>
    <s v="2 x 1 each"/>
    <s v="Lettuce"/>
    <x v="2"/>
    <n v="60"/>
  </r>
  <r>
    <s v="Greens : Mixed Peppers : Sliced"/>
    <n v="14"/>
    <n v="60"/>
    <s v="1 x 2.5 kg"/>
    <s v="Peppers (Frozen)"/>
    <x v="2"/>
    <n v="60"/>
  </r>
  <r>
    <s v="Butternut Squash : Diced : 20mm."/>
    <n v="12"/>
    <n v="60"/>
    <s v="1 x 1 kg"/>
    <s v="Fruit &amp; Veg, Salad, Herbs (Chilled)"/>
    <x v="2"/>
    <n v="60"/>
  </r>
  <r>
    <s v="Pak Choi"/>
    <n v="11"/>
    <n v="60"/>
    <s v="kg"/>
    <s v="Pak Choi"/>
    <x v="2"/>
    <n v="60"/>
  </r>
  <r>
    <s v="Becks Beer : 4%"/>
    <n v="10"/>
    <n v="60"/>
    <s v="24 x 275 ml"/>
    <s v="Beer - Bottle/Can"/>
    <x v="2"/>
    <n v="60"/>
  </r>
  <r>
    <s v="UMBALA CHENIN BLANC 75CL"/>
    <n v="9"/>
    <n v="60"/>
    <s v="1 x 75cl"/>
    <s v="White Wine"/>
    <x v="2"/>
    <n v="60"/>
  </r>
  <r>
    <s v="F/A : Diced Chicken Breast : Halal : UK"/>
    <n v="6"/>
    <n v="60"/>
    <s v="kg"/>
    <s v="Prepared Poultry"/>
    <x v="1"/>
    <n v="60"/>
  </r>
  <r>
    <s v="IMPERIAL ELEPHANT FRAGRANT RICE 20kg"/>
    <n v="4"/>
    <n v="60"/>
    <s v="20 kg"/>
    <s v="Food"/>
    <x v="2"/>
    <n v="60"/>
  </r>
  <r>
    <s v="Chicken : Supreme : 7oz+ : Halal : 196-224g"/>
    <n v="2"/>
    <n v="60"/>
    <s v="1 x 210 g"/>
    <s v="Chicken (Chilled)"/>
    <x v="1"/>
    <n v="12.6"/>
  </r>
  <r>
    <s v="Fillet : 113-142g : Halal"/>
    <n v="2"/>
    <n v="60"/>
    <s v="1 x aw120 g"/>
    <s v="Chicken (Chilled)"/>
    <x v="1"/>
    <n v="12.6"/>
  </r>
  <r>
    <s v="Swedes : Diced : 25mm : Chunky."/>
    <n v="2"/>
    <n v="60"/>
    <s v="1 x 1 kg"/>
    <s v="Fruit &amp; Veg, Salad, Herbs (Chilled)"/>
    <x v="2"/>
    <n v="60"/>
  </r>
  <r>
    <s v="La Boulangerie Scones : Plain : Fully Baked"/>
    <n v="1"/>
    <n v="60"/>
    <s v="50 x 1 each"/>
    <s v="Patisserie Frozen"/>
    <x v="2"/>
    <n v="60"/>
  </r>
  <r>
    <s v="Canapes Direct Artichoke Half : Pepper Mousse &amp;amp; Fried Leek : Vegan &amp; GF"/>
    <n v="1"/>
    <n v="60"/>
    <s v="1 x 17 g"/>
    <s v="Canapé (Chilled)"/>
    <x v="2"/>
    <n v="60"/>
  </r>
  <r>
    <s v="Chicken Supreme : 7-8 oz"/>
    <n v="1"/>
    <n v="60"/>
    <s v="5 x 120 g"/>
    <s v="Prepared Poultry"/>
    <x v="1"/>
    <n v="36"/>
  </r>
  <r>
    <s v="Premium : Mayonnaise : Vegan"/>
    <n v="40"/>
    <n v="59"/>
    <s v="1 x 5 ltr"/>
    <s v="Mayonnaise"/>
    <x v="2"/>
    <n v="59"/>
  </r>
  <r>
    <s v="Brakes Blueberry : Mini"/>
    <n v="30"/>
    <n v="59"/>
    <s v="72 x 30 g"/>
    <s v="Muffins (Frozen)"/>
    <x v="2"/>
    <n v="59"/>
  </r>
  <r>
    <s v="Pulled Pork : Cooked"/>
    <n v="26"/>
    <n v="59"/>
    <s v="10 x 500 g"/>
    <s v="Pork - Multi Portion (Frozen)"/>
    <x v="3"/>
    <n v="295"/>
  </r>
  <r>
    <s v="Spinach : Large Leaf"/>
    <n v="20"/>
    <n v="59"/>
    <s v="1 x 1 kg"/>
    <s v="Spinach"/>
    <x v="2"/>
    <n v="59"/>
  </r>
  <r>
    <s v="Budweiser Lager : Budvar : NRB"/>
    <n v="20"/>
    <n v="59"/>
    <s v="24 x 330 ml"/>
    <s v="Beer - Bottle/Can"/>
    <x v="2"/>
    <n v="59"/>
  </r>
  <r>
    <s v="Alpro Oat Milk"/>
    <n v="20"/>
    <n v="59"/>
    <s v="1 x 1 ltr"/>
    <s v="Fresh Milk (Chilled)"/>
    <x v="2"/>
    <m/>
  </r>
  <r>
    <s v="Parmesan Style : Wedge"/>
    <n v="13"/>
    <n v="59"/>
    <s v="1 x 150 g"/>
    <s v="Italian (Chilled)"/>
    <x v="2"/>
    <n v="59"/>
  </r>
  <r>
    <s v="Magners Cider : NRB."/>
    <n v="8"/>
    <n v="59"/>
    <s v="12 x 568 ml"/>
    <s v="Cider - Bottle/Can"/>
    <x v="2"/>
    <n v="59"/>
  </r>
  <r>
    <s v="Yamas Halloumi : Block"/>
    <n v="8"/>
    <n v="59"/>
    <s v="1 x 1 kg"/>
    <s v="Continental (Chilled)"/>
    <x v="2"/>
    <n v="59"/>
  </r>
  <r>
    <s v="Pomegranate"/>
    <n v="6"/>
    <n v="59"/>
    <s v="1 x 1 each"/>
    <s v="Pomegranate"/>
    <x v="2"/>
    <n v="59"/>
  </r>
  <r>
    <s v="Squid : Rings : Battered : Calamari"/>
    <n v="4"/>
    <n v="59"/>
    <s v="1 x 500 g"/>
    <s v="Frozen Prawns &amp; Frozen Other"/>
    <x v="6"/>
    <n v="29.5"/>
  </r>
  <r>
    <s v="Broccoli : Tenderstem"/>
    <n v="21"/>
    <n v="58"/>
    <s v="4 x 500 g"/>
    <s v="Broccoli"/>
    <x v="2"/>
    <n v="58"/>
  </r>
  <r>
    <s v="Lettuce : Mix Leaf"/>
    <n v="20"/>
    <n v="58"/>
    <s v="4 x 250 g"/>
    <s v="Lettuce"/>
    <x v="2"/>
    <n v="58"/>
  </r>
  <r>
    <s v="Garlic Bread Slices : part baked"/>
    <n v="15"/>
    <n v="58"/>
    <s v="1 x 135 x 30g each"/>
    <s v="Bakery (Frozen)"/>
    <x v="2"/>
    <n v="58"/>
  </r>
  <r>
    <s v="Peroni Lager : 4.70% : Nastro Azzura : Red Label."/>
    <n v="14"/>
    <n v="58"/>
    <s v="24 x 330 ml"/>
    <s v="Beer - Bottle/Can"/>
    <x v="2"/>
    <n v="58"/>
  </r>
  <r>
    <s v="Sasco Mayonnaise : Vegan"/>
    <n v="13"/>
    <n v="58"/>
    <s v="1 x 1 ltr"/>
    <s v="Mayonnaise"/>
    <x v="2"/>
    <n v="58"/>
  </r>
  <r>
    <s v="Tomato &amp;amp; Basil"/>
    <n v="11"/>
    <n v="58"/>
    <s v="1 x 2.25kg"/>
    <s v="Italian &amp; Mediterranean Sauce"/>
    <x v="2"/>
    <n v="58"/>
  </r>
  <r>
    <s v="Curry Powder : Malaysian"/>
    <n v="10"/>
    <n v="58"/>
    <s v="1 x 1 kg"/>
    <s v="Curry Powder"/>
    <x v="2"/>
    <n v="58"/>
  </r>
  <r>
    <s v="Rice Salad : Zingy."/>
    <n v="10"/>
    <n v="58"/>
    <s v="1 x 1 kg"/>
    <s v="Fruit &amp; Veg, Salad, Herbs (Chilled)"/>
    <x v="2"/>
    <n v="58"/>
  </r>
  <r>
    <s v="Brakes Thai : Jasmine Rice"/>
    <n v="9"/>
    <n v="58"/>
    <s v="1 x 5 kg"/>
    <s v="Speciality"/>
    <x v="2"/>
    <n v="58"/>
  </r>
  <r>
    <s v="Springbourne Mineral : Water"/>
    <n v="7"/>
    <n v="58"/>
    <s v="1x12x1ltr"/>
    <s v="Water"/>
    <x v="2"/>
    <n v="58"/>
  </r>
  <r>
    <s v="Butter Unsalted"/>
    <n v="7"/>
    <n v="58"/>
    <s v="1 x 250 g"/>
    <s v="Butter (Chilled)"/>
    <x v="2"/>
    <n v="58"/>
  </r>
  <r>
    <s v="CHAMPAGNE FLUTES 13.5 CL/4.8OZ"/>
    <n v="3"/>
    <n v="58"/>
    <s v="100 x 1 each"/>
    <s v="Plastic Tumblers"/>
    <x v="2"/>
    <n v="58"/>
  </r>
  <r>
    <s v="Rump Steak : English : Cut"/>
    <n v="16"/>
    <n v="57.646000000000001"/>
    <s v="kg"/>
    <s v="Beef (Chilled)"/>
    <x v="5"/>
    <n v="57.646000000000001"/>
  </r>
  <r>
    <s v="Tenzing : Energy Drink : Natural"/>
    <n v="50"/>
    <n v="57"/>
    <s v="24 x 250 ml"/>
    <s v="Energy"/>
    <x v="2"/>
    <n v="57"/>
  </r>
  <r>
    <s v="San Pellegrino Lemon &amp; Mint"/>
    <n v="31"/>
    <n v="57"/>
    <s v="12 x 330 each"/>
    <s v="Soft Drinks &amp; Post Mix"/>
    <x v="2"/>
    <n v="57"/>
  </r>
  <r>
    <s v="Plain Flour"/>
    <n v="29"/>
    <n v="57"/>
    <s v="1 x 3 kg"/>
    <s v="Flour"/>
    <x v="2"/>
    <n v="57"/>
  </r>
  <r>
    <s v="Tanpopo Hijiki Seaweed &amp; Soy Bean"/>
    <n v="27"/>
    <n v="57"/>
    <s v="1 x 1 each"/>
    <s v="Sushi"/>
    <x v="2"/>
    <n v="57"/>
  </r>
  <r>
    <s v="Earl Grey Tea : Tag &amp;amp; Envelope"/>
    <n v="22"/>
    <n v="57"/>
    <s v="6 x 20 x 1 each"/>
    <s v="Tea - Speciality"/>
    <x v="2"/>
    <n v="57"/>
  </r>
  <r>
    <s v="Traiteur : Chocolate Fondant"/>
    <n v="9"/>
    <n v="57"/>
    <s v="20 x 90g"/>
    <s v="Individual Desserts (Frozen)"/>
    <x v="2"/>
    <n v="57"/>
  </r>
  <r>
    <s v="Goats Cheese Log"/>
    <n v="8"/>
    <n v="57"/>
    <s v="1 x 1 kg"/>
    <s v="Other (Chilled)"/>
    <x v="2"/>
    <n v="57"/>
  </r>
  <r>
    <s v="Corn on the Cob : (Supersweet)"/>
    <n v="5"/>
    <n v="57"/>
    <s v="1 x 6 ears"/>
    <s v="Corn (Frozen)"/>
    <x v="2"/>
    <n v="57"/>
  </r>
  <r>
    <s v="Mushrooms : Button"/>
    <n v="13"/>
    <n v="56.29"/>
    <s v="kg"/>
    <s v="Mushrooms"/>
    <x v="2"/>
    <n v="56.29"/>
  </r>
  <r>
    <s v="Metcalf's Skinny : Popcorn : Sweet &amp;amp; Salty"/>
    <n v="53"/>
    <n v="56"/>
    <s v="24 x 1 each"/>
    <s v="Snacks"/>
    <x v="2"/>
    <n v="56"/>
  </r>
  <r>
    <s v="Vegetable Sushi Rolls : Vegetable Gyoza Side"/>
    <n v="34"/>
    <n v="56"/>
    <s v="1 x 1 each"/>
    <s v="Sushi"/>
    <x v="2"/>
    <n v="56"/>
  </r>
  <r>
    <s v="Onions : Sliced : Begro"/>
    <n v="21"/>
    <n v="56"/>
    <s v="1 x 2.5 kg"/>
    <s v="Onions (Frozen)"/>
    <x v="2"/>
    <n v="56"/>
  </r>
  <r>
    <s v="Raspberries"/>
    <n v="17"/>
    <n v="56"/>
    <s v="1 x 200 g"/>
    <s v="Raspberries"/>
    <x v="2"/>
    <n v="56"/>
  </r>
  <r>
    <s v="Nescafe Coffee : Granules"/>
    <n v="15"/>
    <n v="56"/>
    <s v="1 x 750g"/>
    <s v="Coffee - Instant"/>
    <x v="2"/>
    <n v="56"/>
  </r>
  <r>
    <s v="Basa : 153-180g : Fillets : Skinned &amp;amp; Boned : 10% Glaze"/>
    <n v="14"/>
    <n v="56"/>
    <s v="20 x aw166.5 g"/>
    <s v="Frozen Fish"/>
    <x v="6"/>
    <n v="186.48000000000002"/>
  </r>
  <r>
    <s v="Corn on the Cob"/>
    <n v="7"/>
    <n v="56"/>
    <s v="2 x 1 each"/>
    <s v="Corn (Frozen)"/>
    <x v="2"/>
    <n v="56"/>
  </r>
  <r>
    <s v="Figs"/>
    <n v="5"/>
    <n v="56"/>
    <s v="1 x 1 each"/>
    <s v="Figs"/>
    <x v="2"/>
    <n v="56"/>
  </r>
  <r>
    <s v="Cucumber"/>
    <n v="38"/>
    <n v="55"/>
    <s v="6 each"/>
    <s v="Cucumber"/>
    <x v="2"/>
    <n v="55"/>
  </r>
  <r>
    <s v="Lemon Balm : Micro"/>
    <n v="34"/>
    <n v="55"/>
    <s v="1 x 30 g"/>
    <s v="Lemon Balm"/>
    <x v="2"/>
    <n v="55"/>
  </r>
  <r>
    <s v="Coriander"/>
    <n v="31"/>
    <n v="55"/>
    <s v="1 x 1 kg"/>
    <s v="Coriander"/>
    <x v="2"/>
    <n v="55"/>
  </r>
  <r>
    <s v="Traiteur : Macaroons : Rive Droite"/>
    <n v="23"/>
    <n v="55"/>
    <s v="72 x 1 each"/>
    <s v="Mini Buffet Selection (Frozen)"/>
    <x v="2"/>
    <n v="55"/>
  </r>
  <r>
    <s v="Sencha Green Tea : Tea Bags : Tag &amp;amp; Envelope"/>
    <n v="21"/>
    <n v="55"/>
    <s v="6 x 20 x 1 each"/>
    <s v="Tea - Speciality"/>
    <x v="2"/>
    <n v="55"/>
  </r>
  <r>
    <s v="Chips : Skin On : Surecrisp : Medium"/>
    <n v="19"/>
    <n v="55"/>
    <s v="4 x 2.27 kg"/>
    <s v="Chips (Frozen)"/>
    <x v="2"/>
    <n v="55"/>
  </r>
  <r>
    <s v="Coleslaw Mix : No Onion"/>
    <n v="17"/>
    <n v="55"/>
    <s v="1 x 1 kg"/>
    <s v="Coleslaw Mix"/>
    <x v="2"/>
    <n v="55"/>
  </r>
  <r>
    <s v="Basmati Rice : Tolly Boy"/>
    <n v="15"/>
    <n v="55"/>
    <s v="1 x 20kg"/>
    <s v="Basmati"/>
    <x v="2"/>
    <n v="55"/>
  </r>
  <r>
    <s v="Value Range : Mayonnaise"/>
    <n v="12"/>
    <n v="55"/>
    <s v="1 x 10 ltr"/>
    <s v="Table Sauce &amp; Condiments"/>
    <x v="2"/>
    <n v="55"/>
  </r>
  <r>
    <s v="Onion Tart Tatin"/>
    <n v="1"/>
    <n v="55"/>
    <s v="1 each"/>
    <s v="Fruit &amp; Veg, Salad, Herbs (Chilled)"/>
    <x v="2"/>
    <n v="55"/>
  </r>
  <r>
    <s v="Pipers Crisps : Cheddar &amp;amp; Onion"/>
    <n v="53"/>
    <n v="54"/>
    <s v="24 x 40 g"/>
    <s v="Crisps"/>
    <x v="2"/>
    <n v="54"/>
  </r>
  <r>
    <s v="Banana"/>
    <n v="43"/>
    <n v="54"/>
    <s v="1 x 13 kg"/>
    <s v="Banana"/>
    <x v="2"/>
    <n v="54"/>
  </r>
  <r>
    <s v="Alpro Gluten Free : Oat Milk : Barista"/>
    <n v="36"/>
    <n v="54"/>
    <s v="12 x 1 ltr"/>
    <s v="Milk Drinks"/>
    <x v="2"/>
    <m/>
  </r>
  <r>
    <s v="Tanpopo Mixed Seafood Poke Salad"/>
    <n v="32"/>
    <n v="54"/>
    <s v="1 x 1 each"/>
    <s v="Prepared / Dressed Salad - Other (Chilled)"/>
    <x v="2"/>
    <n v="54"/>
  </r>
  <r>
    <s v="Spicentice : Chipotle Rub"/>
    <n v="24"/>
    <n v="54"/>
    <s v="1 x 225 g"/>
    <s v="Spices"/>
    <x v="2"/>
    <n v="54"/>
  </r>
  <r>
    <s v="Mayonnaise : Value"/>
    <n v="20"/>
    <n v="54"/>
    <s v="1 x 5ltr"/>
    <s v="Mayonnaise"/>
    <x v="2"/>
    <n v="54"/>
  </r>
  <r>
    <s v="Pineapple : Large"/>
    <n v="17"/>
    <n v="54"/>
    <s v="1 x 1 each"/>
    <s v="Pineapple"/>
    <x v="2"/>
    <n v="54"/>
  </r>
  <r>
    <s v="Tomato Paste : Italian"/>
    <n v="11"/>
    <n v="54"/>
    <s v="1 x 800 g"/>
    <s v="Tomato Puree"/>
    <x v="2"/>
    <n v="54"/>
  </r>
  <r>
    <s v="Pinot Grig Blush Primisoli 75Cl"/>
    <n v="5"/>
    <n v="54"/>
    <s v="1 x 75 cl"/>
    <s v="White Wine"/>
    <x v="2"/>
    <n v="54"/>
  </r>
  <r>
    <s v="SEACHANGE PROVENCE ROSE 75CL"/>
    <n v="3"/>
    <n v="54"/>
    <s v="75 cl"/>
    <s v="Alcoholic Beverages (Spirits, Liquers, etc.)"/>
    <x v="2"/>
    <n v="54"/>
  </r>
  <r>
    <s v="Tomatoes : Salad"/>
    <n v="37"/>
    <n v="53"/>
    <s v="1 x 6 kg"/>
    <s v="Tomatoes"/>
    <x v="2"/>
    <n v="53"/>
  </r>
  <r>
    <s v="Cucumber : No Waste"/>
    <n v="32"/>
    <n v="53"/>
    <s v="1 x 10 kg"/>
    <s v="Cucumber"/>
    <x v="2"/>
    <n v="53"/>
  </r>
  <r>
    <s v="Double Chocolate : Mini"/>
    <n v="26"/>
    <n v="53"/>
    <s v="72 x 42g"/>
    <s v="Muffins (Frozen)"/>
    <x v="2"/>
    <n v="53"/>
  </r>
  <r>
    <s v="Apple : Granny Smith : Large"/>
    <n v="25"/>
    <n v="53"/>
    <s v="8 x 1each"/>
    <s v="Apple"/>
    <x v="2"/>
    <n v="53"/>
  </r>
  <r>
    <s v="Green &amp; Black's Dark Chocolate"/>
    <n v="13"/>
    <n v="53"/>
    <s v="30 x 1 each"/>
    <s v="Chocolate - Bars"/>
    <x v="2"/>
    <n v="53"/>
  </r>
  <r>
    <s v="12oz - Change Please branded Double Wall Cups (case of 500)"/>
    <n v="11"/>
    <n v="53"/>
    <s v="500 x1 each"/>
    <s v="Disposables"/>
    <x v="2"/>
    <n v="53"/>
  </r>
  <r>
    <s v="Piri Piri Glaze : Medium Heat : Brush On"/>
    <n v="10"/>
    <n v="53"/>
    <s v="1 x 2.5 kg"/>
    <s v="Glazes"/>
    <x v="2"/>
    <n v="53"/>
  </r>
  <r>
    <s v="Becks Becks Bier : 4%"/>
    <n v="9"/>
    <n v="53"/>
    <s v="24 x 275 ml"/>
    <s v="Beer"/>
    <x v="2"/>
    <n v="53"/>
  </r>
  <r>
    <s v="Cabbage : Red"/>
    <n v="8"/>
    <n v="53"/>
    <s v="1 x 1 each"/>
    <s v="Cabbage"/>
    <x v="2"/>
    <n v="53"/>
  </r>
  <r>
    <s v="Heavy : Heavy Duty Cloth : Blue"/>
    <n v="4"/>
    <n v="53"/>
    <s v="25 x 1 each"/>
    <s v="Cloths &amp; Sponges"/>
    <x v="2"/>
    <n v="53"/>
  </r>
  <r>
    <s v="Lentil Chips : Creamy Dill"/>
    <n v="50"/>
    <n v="52"/>
    <s v="12 x 40 g"/>
    <s v="Corn Snacks"/>
    <x v="2"/>
    <n v="52"/>
  </r>
  <r>
    <s v="Mushrooms : Portabello"/>
    <n v="40"/>
    <n v="52"/>
    <s v="1 x 1.5 kg"/>
    <s v="Mushrooms"/>
    <x v="2"/>
    <n v="52"/>
  </r>
  <r>
    <s v="Caramelised : Red Onion Chutney"/>
    <n v="37"/>
    <n v="52"/>
    <s v="1 x 1.25 kg"/>
    <s v="Chutney"/>
    <x v="2"/>
    <n v="52"/>
  </r>
  <r>
    <s v="Friki Hot 'n' Kickin Chicken Wings"/>
    <n v="24"/>
    <n v="52"/>
    <s v="1 x 2.27kg"/>
    <s v="Chicken Bites (Frozen)"/>
    <x v="1"/>
    <n v="118.04"/>
  </r>
  <r>
    <s v="Rocket"/>
    <n v="19"/>
    <n v="52"/>
    <s v="1 x 500 g"/>
    <s v="Lettuce"/>
    <x v="2"/>
    <n v="52"/>
  </r>
  <r>
    <s v="Bottlegreen Pomegranate &amp;amp; Elderflower"/>
    <n v="17"/>
    <n v="52"/>
    <s v="12 x 275 ml"/>
    <s v="Fruit Drinks"/>
    <x v="2"/>
    <n v="52"/>
  </r>
  <r>
    <s v="Dill"/>
    <n v="17"/>
    <n v="52"/>
    <s v="1 x 100g"/>
    <s v="Dill"/>
    <x v="2"/>
    <n v="52"/>
  </r>
  <r>
    <s v="White : Cheese : Mild : White, Grated"/>
    <n v="16"/>
    <n v="52"/>
    <s v="1 x 2 kg"/>
    <s v="British (Chilled)"/>
    <x v="2"/>
    <n v="52"/>
  </r>
  <r>
    <s v="Peas : Mangetout"/>
    <n v="13"/>
    <n v="52"/>
    <s v="1 x 500 g"/>
    <s v="Peas"/>
    <x v="2"/>
    <n v="52"/>
  </r>
  <r>
    <s v="Broccoli : Florets"/>
    <n v="11"/>
    <n v="52"/>
    <s v="1 x 1kg"/>
    <s v="Broccoli"/>
    <x v="2"/>
    <n v="52"/>
  </r>
  <r>
    <s v="Kara Brioche : Buns : 5"/>
    <n v="9"/>
    <n v="52"/>
    <s v="9 x 6 each"/>
    <s v="Rolls &amp; Buns (Frozen)"/>
    <x v="2"/>
    <n v="52"/>
  </r>
  <r>
    <s v="CHORIZO COCKTAILS 300 GM PACK"/>
    <n v="5"/>
    <n v="52"/>
    <s v="1 pack"/>
    <s v="Meat &amp; Poultry (Chilled)"/>
    <x v="3"/>
    <n v="52"/>
  </r>
  <r>
    <s v="Beetroot : Golden"/>
    <n v="22"/>
    <n v="51.72"/>
    <s v="kg"/>
    <s v="Beetroot"/>
    <x v="2"/>
    <n v="51.72"/>
  </r>
  <r>
    <s v="Crabbies Ginger Beer : Alcoholic"/>
    <n v="39"/>
    <n v="51"/>
    <s v="12 x 500 ml"/>
    <s v="Premixed Drinks"/>
    <x v="2"/>
    <n v="51"/>
  </r>
  <r>
    <s v="Super/Cater Veg Sausages"/>
    <n v="39"/>
    <n v="51"/>
    <s v="48 x 56 g"/>
    <s v="Sausages (Frozen)"/>
    <x v="2"/>
    <n v="51"/>
  </r>
  <r>
    <s v="Potato Puffs : Mini Hash Brown Puffs"/>
    <n v="22"/>
    <n v="51"/>
    <s v="1 x 1 kg"/>
    <s v="Potato (Frozen)"/>
    <x v="2"/>
    <n v="51"/>
  </r>
  <r>
    <s v="Dr Pepper Dr Pepper : Can"/>
    <n v="21"/>
    <n v="51"/>
    <s v="1 x 24 x 330ml"/>
    <s v="Carbonated Drinks"/>
    <x v="2"/>
    <n v="51"/>
  </r>
  <r>
    <s v="Feta Greek Cheese"/>
    <n v="19"/>
    <n v="51"/>
    <s v="1 x 900 g"/>
    <s v="Continental (Chilled)"/>
    <x v="2"/>
    <n v="51"/>
  </r>
  <r>
    <s v="Pure Peppermint Tea : Tea Bags : Envelope &amp;amp; Tagged"/>
    <n v="18"/>
    <n v="51"/>
    <s v="6 x 20 x 1 each"/>
    <s v="Tea - Speciality"/>
    <x v="2"/>
    <n v="51"/>
  </r>
  <r>
    <s v="Tomatoes : Cherry Yellow"/>
    <n v="16"/>
    <n v="51"/>
    <s v="1 x 250g"/>
    <s v="Tomatoes"/>
    <x v="2"/>
    <n v="51"/>
  </r>
  <r>
    <s v="Brakes Peas : Sugar Snap"/>
    <n v="12"/>
    <n v="51"/>
    <s v="1 x 1 kg"/>
    <s v="Peas"/>
    <x v="2"/>
    <n v="51"/>
  </r>
  <r>
    <s v="Blue Dragon Dark Soy Sauce"/>
    <n v="7"/>
    <n v="51"/>
    <s v="1 x 2ltr"/>
    <s v="Oriental Sauce"/>
    <x v="2"/>
    <n v="51"/>
  </r>
  <r>
    <s v="Chicken Strips : Chargrilled"/>
    <n v="7"/>
    <n v="51"/>
    <s v="1 x 1 kg"/>
    <s v="Chicken Bites (Frozen)"/>
    <x v="1"/>
    <n v="51"/>
  </r>
  <r>
    <s v="Cadbury Creme Eggs"/>
    <n v="3"/>
    <n v="51"/>
    <s v="1 x 48 x 1 each"/>
    <s v="Chocolate - Bitesize"/>
    <x v="2"/>
    <n v="51"/>
  </r>
  <r>
    <s v="SANCERRE SAGET 75CL"/>
    <n v="3"/>
    <n v="51"/>
    <s v="1 x 75 cl"/>
    <s v="White Wine"/>
    <x v="2"/>
    <n v="51"/>
  </r>
  <r>
    <s v="Apple : Royal Gala : Premium"/>
    <n v="50"/>
    <n v="50"/>
    <s v="1 x 12.5 kg"/>
    <s v="Apple"/>
    <x v="2"/>
    <n v="50"/>
  </r>
  <r>
    <s v="Nestlé Kit Kat : Dark Chocolate, 4 Finger"/>
    <n v="40"/>
    <n v="50"/>
    <s v="1 x 24 x 45 g"/>
    <s v="Chocolate - Bars"/>
    <x v="2"/>
    <n v="50"/>
  </r>
  <r>
    <s v="Mozzarella : Bocconcini Pearl"/>
    <n v="31"/>
    <n v="50"/>
    <s v="1 x 1kg"/>
    <s v="Italian (Chilled)"/>
    <x v="2"/>
    <n v="50"/>
  </r>
  <r>
    <s v="Knorr Garlic Puree"/>
    <n v="18"/>
    <n v="50"/>
    <s v="1 x 750 g"/>
    <s v="Herb Paste &amp; Puree"/>
    <x v="2"/>
    <n v="50"/>
  </r>
  <r>
    <s v="Curly Parsley"/>
    <n v="17"/>
    <n v="50"/>
    <s v="1 x 80 g"/>
    <s v="Parsley"/>
    <x v="2"/>
    <n v="50"/>
  </r>
  <r>
    <s v="Mushrooms : Button"/>
    <n v="11"/>
    <n v="50"/>
    <s v="1 x 500g"/>
    <s v="Mushrooms"/>
    <x v="2"/>
    <n v="50"/>
  </r>
  <r>
    <s v="Sandwich Platter : Meat"/>
    <n v="8"/>
    <n v="50"/>
    <s v="1 x 1219 g"/>
    <s v="Buffet Platters"/>
    <x v="2"/>
    <n v="50"/>
  </r>
  <r>
    <s v="Green Dragon Thai Fragrant Rice"/>
    <n v="4"/>
    <n v="50"/>
    <s v="1 x 20 kg"/>
    <s v="Speciality"/>
    <x v="2"/>
    <n v="50"/>
  </r>
  <r>
    <s v="Cantonese : Sweet &amp;amp; Sour Sauce : Kin's Kitchen"/>
    <n v="4"/>
    <n v="50"/>
    <s v="2 x 2.2 ltr"/>
    <s v="Oriental Sauce"/>
    <x v="2"/>
    <n v="50"/>
  </r>
  <r>
    <s v="Cod : 170-200g (6-7oz) : Fillet : Scaled: PB"/>
    <n v="2"/>
    <n v="50"/>
    <s v="1 x 1 each"/>
    <s v="Fresh Fish (Chilled)"/>
    <x v="6"/>
    <n v="9.25"/>
  </r>
  <r>
    <s v="Life : Sparkling Water"/>
    <n v="2"/>
    <n v="50"/>
    <s v="24 x 500 ml"/>
    <s v="Water - Sparkling"/>
    <x v="2"/>
    <n v="50"/>
  </r>
  <r>
    <s v="Canapes Direct Bread : Spiced Aubergine Square, Coriander &amp;amp; Red Pepper : Vegan &amp; GF"/>
    <n v="1"/>
    <n v="50"/>
    <s v="1 x 17 g"/>
    <s v="Canapé (Chilled)"/>
    <x v="2"/>
    <n v="50"/>
  </r>
  <r>
    <s v="Quail Egg Nicoise, Olive Tapenade &amp;amp; Anchovy"/>
    <n v="1"/>
    <n v="50"/>
    <s v="1 x 17 g"/>
    <s v="Canapé (Chilled)"/>
    <x v="2"/>
    <n v="50"/>
  </r>
  <r>
    <s v="Canapes Direct Walnut Bread Toast : Cut Stilton &amp;amp; Fig"/>
    <n v="1"/>
    <n v="50"/>
    <s v="1 x 17 g"/>
    <s v="Canapé (Chilled)"/>
    <x v="2"/>
    <n v="50"/>
  </r>
  <r>
    <s v="Sauvignon / Pays d’Doc"/>
    <n v="1"/>
    <n v="50"/>
    <s v="12 x 1 case"/>
    <s v="White"/>
    <x v="2"/>
    <n v="50"/>
  </r>
  <r>
    <s v="Le rouge Des Heritiers"/>
    <n v="1"/>
    <n v="50"/>
    <s v="12 x 1 case"/>
    <s v="Red"/>
    <x v="2"/>
    <n v="50"/>
  </r>
  <r>
    <s v="Sticky Toffee : Pudding"/>
    <n v="1"/>
    <n v="50"/>
    <s v="1 x 1 each"/>
    <s v="Individual Desserts (Chilled)"/>
    <x v="2"/>
    <n v="50"/>
  </r>
  <r>
    <s v="Tart : Belgian Chocolate : 2"/>
    <n v="1"/>
    <n v="50"/>
    <s v="1 x 1 each"/>
    <s v="Tartes (Chilled)"/>
    <x v="2"/>
    <n v="50"/>
  </r>
  <r>
    <s v="Grapes : Black : Seedless"/>
    <n v="37"/>
    <n v="49"/>
    <s v="1 x 4.5 kg"/>
    <s v="Grapes"/>
    <x v="2"/>
    <n v="49"/>
  </r>
  <r>
    <s v="Micro : Red vein sorrell"/>
    <n v="31"/>
    <n v="49"/>
    <s v="1 x 30 g"/>
    <s v="Mixed Herbs"/>
    <x v="2"/>
    <n v="49"/>
  </r>
  <r>
    <s v="PUREFOODS Wrap &amp;amp; Roll Platter : Mixed : 10"/>
    <n v="30"/>
    <n v="49"/>
    <s v="1 x 1 each"/>
    <s v="Buffet Platters"/>
    <x v="2"/>
    <n v="49"/>
  </r>
  <r>
    <s v="Broccoli : Tenderstem"/>
    <n v="26"/>
    <n v="49"/>
    <s v="1 x 1 each"/>
    <s v="Broccoli"/>
    <x v="2"/>
    <n v="49"/>
  </r>
  <r>
    <s v="Tarragon"/>
    <n v="25"/>
    <n v="49"/>
    <s v="1 x 100 g"/>
    <s v="Tarragon"/>
    <x v="2"/>
    <n v="49"/>
  </r>
  <r>
    <s v="Perkier Cacao &amp;amp; Cashew Quinoa Bar"/>
    <n v="21"/>
    <n v="49"/>
    <s v="18 x 35 g"/>
    <s v="Geo Bars"/>
    <x v="2"/>
    <n v="49"/>
  </r>
  <r>
    <s v="Smirnoff Red Label : Vodka : 37.50%"/>
    <n v="14"/>
    <n v="49"/>
    <s v="1 x 70 cl"/>
    <s v="Vodka"/>
    <x v="2"/>
    <n v="49"/>
  </r>
  <r>
    <s v="Peppers : Mixed"/>
    <n v="10"/>
    <n v="49"/>
    <s v="3 x 1 each"/>
    <s v="Peppers"/>
    <x v="2"/>
    <n v="49"/>
  </r>
  <r>
    <s v="Three Bean Vegetable Chilli"/>
    <n v="8"/>
    <n v="49"/>
    <s v="2 x 1.36kg"/>
    <s v="Ready  Meals Prepared (Fzn)"/>
    <x v="2"/>
    <n v="49"/>
  </r>
  <r>
    <s v="Baked Beans : in tomato sauce"/>
    <n v="7"/>
    <n v="49"/>
    <s v="1 x 840 g"/>
    <s v="Baked Beans"/>
    <x v="2"/>
    <n v="49"/>
  </r>
  <r>
    <s v="Pipers Pipers : Anglesey Sea Salt"/>
    <n v="47"/>
    <n v="48"/>
    <s v="24 x 40 g"/>
    <s v="Crisps"/>
    <x v="2"/>
    <n v="48"/>
  </r>
  <r>
    <s v="Metcalf's Popcorn : Sea Salt Skinny"/>
    <n v="46"/>
    <n v="48"/>
    <s v="24 x 1 each"/>
    <s v="Snacks"/>
    <x v="2"/>
    <n v="48"/>
  </r>
  <r>
    <s v="Snacking Essentials Fruit &amp; Nut : Fruit, Nut &amp;amp; Seed Mix : Seed Mix"/>
    <n v="45"/>
    <n v="48"/>
    <s v="12 x 100 g"/>
    <s v="Healthier Options - Fruit Snacks"/>
    <x v="2"/>
    <n v="48"/>
  </r>
  <r>
    <s v="Grapes : Green : Seedless"/>
    <n v="36"/>
    <n v="48"/>
    <s v="1 x 4.5 kg"/>
    <s v="Grapes"/>
    <x v="2"/>
    <n v="48"/>
  </r>
  <r>
    <s v="Muffin : Gingerbread"/>
    <n v="22"/>
    <n v="48"/>
    <s v="28 x 110 g"/>
    <s v="Muffins"/>
    <x v="2"/>
    <n v="48"/>
  </r>
  <r>
    <s v="Lemongrass &amp;amp; Ginger : Tea Bags : &amp; Citrus Fruits"/>
    <n v="19"/>
    <n v="48"/>
    <s v="6 x 20 each"/>
    <s v="Tea - Speciality"/>
    <x v="2"/>
    <n v="48"/>
  </r>
  <r>
    <s v="Blue Dragon Teriyaki Sauce"/>
    <n v="16"/>
    <n v="48"/>
    <s v="1 x 1ltr"/>
    <s v="Oriental Sauce"/>
    <x v="2"/>
    <n v="48"/>
  </r>
  <r>
    <s v="Clipper Fairtrade : Everyday Tea : String &amp;amp; Tag"/>
    <n v="16"/>
    <n v="48"/>
    <s v="6 x 100 x 1 each"/>
    <s v="Tea - Speciality"/>
    <x v="2"/>
    <n v="48"/>
  </r>
  <r>
    <s v="Brakes Jaffa Cake : Vegan : 14 Portion"/>
    <n v="15"/>
    <n v="48"/>
    <s v="1 x 1 each"/>
    <s v="Cakes (Frozen)"/>
    <x v="2"/>
    <n v="48"/>
  </r>
  <r>
    <s v="Oregano"/>
    <n v="12"/>
    <n v="48"/>
    <s v="1 x 130 g"/>
    <s v="Herbs"/>
    <x v="2"/>
    <n v="48"/>
  </r>
  <r>
    <s v="Tuna Chunks : in brine"/>
    <n v="9"/>
    <n v="48"/>
    <s v="1 x 1.7 kg"/>
    <s v="Tuna"/>
    <x v="6"/>
    <n v="81.599999999999994"/>
  </r>
  <r>
    <s v="COTES DU RHONE CHATEAU BEAUCHENE 75CL"/>
    <n v="4"/>
    <n v="48"/>
    <s v="1 x 75cl"/>
    <s v="Red Wine"/>
    <x v="2"/>
    <n v="48"/>
  </r>
  <r>
    <s v="Polo Mints"/>
    <n v="41"/>
    <n v="47"/>
    <s v="32 x 34 g"/>
    <s v="Mints"/>
    <x v="2"/>
    <n v="47"/>
  </r>
  <r>
    <s v="Portuguese Tarts"/>
    <n v="30"/>
    <n v="47"/>
    <s v="48 x 58 g"/>
    <s v="Desserts &amp; Puddings (Fzn)"/>
    <x v="2"/>
    <n v="47"/>
  </r>
  <r>
    <s v="Beavertown Beer : 4.3% : Neck Oil"/>
    <n v="30"/>
    <n v="47"/>
    <s v="6.6 x 1 gal"/>
    <s v="Beer - Draught"/>
    <x v="2"/>
    <n v="47"/>
  </r>
  <r>
    <s v="Peppers : Red"/>
    <n v="23"/>
    <n v="47"/>
    <s v="1 x 5 kg"/>
    <s v="Peppers"/>
    <x v="2"/>
    <n v="47"/>
  </r>
  <r>
    <s v="Wholegrain Mustard"/>
    <n v="21"/>
    <n v="47"/>
    <s v="1 x 2.27 ltr"/>
    <s v="Mustard"/>
    <x v="2"/>
    <n v="47"/>
  </r>
  <r>
    <s v="Perkier Goji &amp;amp; Cranberry Quinoa Bar"/>
    <n v="21"/>
    <n v="47"/>
    <s v="18 x 35 g"/>
    <s v="Geo Bars"/>
    <x v="2"/>
    <n v="47"/>
  </r>
  <r>
    <s v="Kuhne Crispy Onions : Fried"/>
    <n v="19"/>
    <n v="47"/>
    <s v="1 x 1 kg"/>
    <s v="Spices"/>
    <x v="2"/>
    <n v="47"/>
  </r>
  <r>
    <s v="Fanta Grape : Fanta"/>
    <n v="17"/>
    <n v="47"/>
    <s v="12 x 500 ml"/>
    <s v="Carbonated Drinks"/>
    <x v="2"/>
    <n v="47"/>
  </r>
  <r>
    <s v="Starbucks Napkin 5x200pcs GB"/>
    <n v="17"/>
    <n v="47"/>
    <s v="1000 x 1 each"/>
    <s v="Non Food"/>
    <x v="2"/>
    <n v="47"/>
  </r>
  <r>
    <s v="Ginger"/>
    <n v="16"/>
    <n v="47"/>
    <s v="1 x 300 g"/>
    <s v="Ginger"/>
    <x v="2"/>
    <n v="47"/>
  </r>
  <r>
    <s v="Crushed Chillies"/>
    <n v="12"/>
    <n v="47"/>
    <s v="1 x 400 g"/>
    <s v="Spices"/>
    <x v="2"/>
    <n v="47"/>
  </r>
  <r>
    <s v="Mai Siam : Thai Massaman Curry Paste"/>
    <n v="11"/>
    <n v="47"/>
    <s v="1 x 1 kg"/>
    <s v="Oriental Paste"/>
    <x v="2"/>
    <n v="47"/>
  </r>
  <r>
    <s v="Mackies Strawberry &amp;amp; Cream"/>
    <n v="8"/>
    <n v="47"/>
    <s v="12 x 120 ml"/>
    <s v="Ice Cream Tub"/>
    <x v="2"/>
    <n v="47"/>
  </r>
  <r>
    <s v="Label : Monday : Blue"/>
    <n v="5"/>
    <n v="47"/>
    <s v="1 x 1 each"/>
    <s v="Food Labelling"/>
    <x v="2"/>
    <n v="47"/>
  </r>
  <r>
    <s v="Chopped Tomatoes : Tinned"/>
    <n v="3"/>
    <n v="47"/>
    <s v="1 x 2.5 kg"/>
    <s v="Tomatoes"/>
    <x v="2"/>
    <n v="47"/>
  </r>
  <r>
    <s v="Fentimans Rose Lemonade"/>
    <n v="2"/>
    <n v="47"/>
    <s v="12 x 275 ml"/>
    <s v="Carbonated Drinks"/>
    <x v="2"/>
    <n v="47"/>
  </r>
  <r>
    <s v="Apple : Golden Delicious"/>
    <n v="12"/>
    <n v="46.19"/>
    <s v="price per kg"/>
    <s v="Apple"/>
    <x v="2"/>
    <n v="46.19"/>
  </r>
  <r>
    <s v="Eat Real Hummus Chips : Sea Salt"/>
    <n v="41"/>
    <n v="46"/>
    <s v="12 x 45 g"/>
    <s v="Crisp &amp; Snacks"/>
    <x v="2"/>
    <n v="46"/>
  </r>
  <r>
    <s v="Eat Real Lentil Chips : Tomato &amp;amp; Basil"/>
    <n v="37"/>
    <n v="46"/>
    <s v="12 x 40 g"/>
    <s v="Crisp &amp; Snacks"/>
    <x v="2"/>
    <n v="46"/>
  </r>
  <r>
    <s v="Haddock : 170-200g : Fillet : Boneless : 5-6 : MSC"/>
    <n v="35"/>
    <n v="46"/>
    <s v="1 x 4.54 kg"/>
    <s v="Fresh Fish (Chilled)"/>
    <x v="6"/>
    <n v="208.84"/>
  </r>
  <r>
    <s v="La Boulangerie White Baguettes : 10 : Pre-Sliced"/>
    <n v="29"/>
    <n v="46"/>
    <s v="1 x 40 x 1 each"/>
    <s v="Baguette (Frozen)"/>
    <x v="2"/>
    <n v="46"/>
  </r>
  <r>
    <s v="Eat Natural Apricot &amp;amp; Almond"/>
    <n v="25"/>
    <n v="46"/>
    <s v="12 x 50 g"/>
    <s v="Healthier Options - Fruit Snacks"/>
    <x v="2"/>
    <n v="46"/>
  </r>
  <r>
    <s v="D2 Suma-Multi Cleaner Degreaser"/>
    <n v="25"/>
    <n v="46"/>
    <s v="4 x 1.5ltr"/>
    <s v="Kitchen Chemicals"/>
    <x v="2"/>
    <n v="46"/>
  </r>
  <r>
    <s v="A8.8 SUMA MARO 7510006"/>
    <n v="23"/>
    <n v="46"/>
    <s v="1x2x5ltr"/>
    <s v="Kitchen Chemicals"/>
    <x v="2"/>
    <n v="46"/>
  </r>
  <r>
    <s v="Tomato Ketchup"/>
    <n v="15"/>
    <n v="46"/>
    <s v="10 x 342 g"/>
    <s v="Table Sauce &amp; Condiments"/>
    <x v="2"/>
    <n v="46"/>
  </r>
  <r>
    <s v="Cumin : ground"/>
    <n v="14"/>
    <n v="46"/>
    <s v="1 x 450 g"/>
    <s v="Spices"/>
    <x v="2"/>
    <n v="46"/>
  </r>
  <r>
    <s v="LaBo Ciabatta : part baked : Square"/>
    <n v="12"/>
    <n v="46"/>
    <s v="1 x 40 x 70g"/>
    <s v="Rolls &amp; Buns (Frozen)"/>
    <x v="2"/>
    <n v="46"/>
  </r>
  <r>
    <s v="Silver Spoon Sugar Sticks : White"/>
    <n v="12"/>
    <n v="46"/>
    <s v="1000 x 1 each"/>
    <s v="Sugar"/>
    <x v="2"/>
    <n v="46"/>
  </r>
  <r>
    <s v="Chopped Tomatoes"/>
    <n v="11"/>
    <n v="46"/>
    <s v="6 x 2.5kg"/>
    <s v="Canned Vegetables"/>
    <x v="2"/>
    <n v="46"/>
  </r>
  <r>
    <s v="Jacksons Bread : White : Sliced : Medium 18+2"/>
    <n v="7"/>
    <n v="46"/>
    <s v="6 x 800 g"/>
    <s v="Bread (Frozen)"/>
    <x v="2"/>
    <n v="46"/>
  </r>
  <r>
    <s v="Bacon : Smoked"/>
    <n v="12"/>
    <n v="45.88"/>
    <s v="kg"/>
    <s v="Bacon (Chilled)"/>
    <x v="3"/>
    <n v="45.88"/>
  </r>
  <r>
    <s v="Tomatoes : Red"/>
    <n v="10"/>
    <n v="45.21"/>
    <s v="kg"/>
    <s v="Tomatoes"/>
    <x v="2"/>
    <n v="45.21"/>
  </r>
  <r>
    <s v="Tortilla Chips : Plain"/>
    <n v="41"/>
    <n v="45"/>
    <s v="1 x 14 x 475 g"/>
    <s v="Corn Snacks"/>
    <x v="2"/>
    <n v="45"/>
  </r>
  <r>
    <s v="Coca Cola Diet Coke : Can"/>
    <n v="35"/>
    <n v="45"/>
    <s v="24 x 330 ml"/>
    <s v="Carbonated Drinks"/>
    <x v="2"/>
    <n v="45"/>
  </r>
  <r>
    <s v="Starbucks Lid 12Oz 1x1000Pc GB"/>
    <n v="29"/>
    <n v="45"/>
    <s v="1000 x 1 each"/>
    <s v="Non Food"/>
    <x v="2"/>
    <n v="45"/>
  </r>
  <r>
    <s v="Finlandia Vodka : 40%"/>
    <n v="26"/>
    <n v="45"/>
    <s v="1 x 70 cl"/>
    <s v="Vodka"/>
    <x v="2"/>
    <n v="45"/>
  </r>
  <r>
    <s v="Natural Yogurt"/>
    <n v="20"/>
    <n v="45"/>
    <s v="1 x 5ltr"/>
    <s v="Yoghurt (Chilled)"/>
    <x v="0"/>
    <n v="225"/>
  </r>
  <r>
    <s v="Chives"/>
    <n v="18"/>
    <n v="45"/>
    <s v="1 x 100 g"/>
    <s v="Chives"/>
    <x v="2"/>
    <n v="45"/>
  </r>
  <r>
    <s v="Stir Fry : Prep Mix"/>
    <n v="14"/>
    <n v="45"/>
    <s v="1 x 1 kg"/>
    <s v="Stirfry Mix"/>
    <x v="2"/>
    <n v="45"/>
  </r>
  <r>
    <s v="Free Range : Eggs Boiled : Peeled"/>
    <n v="11"/>
    <n v="45"/>
    <s v="48 x 1 each"/>
    <s v="Eggs &amp; Egg Products (Chilled"/>
    <x v="2"/>
    <n v="45"/>
  </r>
  <r>
    <s v="Carrots : Whole : Peeled"/>
    <n v="10"/>
    <n v="45"/>
    <s v="1 x 2.5kg"/>
    <s v="Carrots"/>
    <x v="2"/>
    <n v="45"/>
  </r>
  <r>
    <s v="Lemon &amp; Herb Piri Piri Sauce"/>
    <n v="9"/>
    <n v="45"/>
    <s v="2 x 2.27 ltr"/>
    <s v="Deli &amp; Fine &amp; Speciality Foods"/>
    <x v="2"/>
    <n v="45"/>
  </r>
  <r>
    <s v="Tomato Paste"/>
    <n v="9"/>
    <n v="45"/>
    <s v="1 x 4.5kg"/>
    <s v="Tomatoes"/>
    <x v="2"/>
    <n v="45"/>
  </r>
  <r>
    <s v="Sponge Scourer"/>
    <n v="7"/>
    <n v="45"/>
    <s v="10 x 1 each"/>
    <s v="Scourers"/>
    <x v="2"/>
    <n v="45"/>
  </r>
  <r>
    <s v="Tomato &amp;amp; Herb"/>
    <n v="7"/>
    <n v="45"/>
    <s v="1 x 2.25kg"/>
    <s v="Italian &amp; Mediterranean Sauce"/>
    <x v="2"/>
    <n v="45"/>
  </r>
  <r>
    <s v="Sacla Basil Pesto : Free From"/>
    <n v="6"/>
    <n v="45"/>
    <s v="1 x 950 g"/>
    <s v="Italian &amp; Mediterranean Sauce"/>
    <x v="2"/>
    <n v="45"/>
  </r>
  <r>
    <s v="FRESH ASIA MUSHROOM &amp; VEGETABLE BUN"/>
    <n v="5"/>
    <n v="45"/>
    <s v="20 x 480 g"/>
    <s v="Deli &amp; Fine &amp; Speciality Foods"/>
    <x v="2"/>
    <n v="45"/>
  </r>
  <r>
    <s v="Mommessin : Pouilly Fuisse"/>
    <n v="3"/>
    <n v="45"/>
    <s v="1 x 75 cl"/>
    <s v="White Wine"/>
    <x v="2"/>
    <n v="45"/>
  </r>
  <r>
    <s v="Swede"/>
    <n v="4"/>
    <n v="44.99"/>
    <s v="kg"/>
    <s v="Swede"/>
    <x v="2"/>
    <n v="44.99"/>
  </r>
  <r>
    <s v="Tzatziki : Tzatsiki"/>
    <n v="33"/>
    <n v="44"/>
    <s v="1 x 1 kg"/>
    <s v="Dips (Chilled)"/>
    <x v="2"/>
    <n v="44"/>
  </r>
  <r>
    <s v="Olive Oil"/>
    <n v="28"/>
    <n v="44"/>
    <s v="1 x 2ltr"/>
    <s v="Olive Oil"/>
    <x v="2"/>
    <n v="44"/>
  </r>
  <r>
    <s v="Handmade Cake Co. Chocolate Brownie : 15 portions : GF &amp; Vegan"/>
    <n v="28"/>
    <n v="44"/>
    <s v="1 x 1 each"/>
    <s v="Brownies &amp; Flapjacks"/>
    <x v="2"/>
    <n v="44"/>
  </r>
  <r>
    <s v="Deluxe Meat Platter : 10 Portions"/>
    <n v="25"/>
    <n v="44"/>
    <s v="1 x 1 each"/>
    <s v="Buffet Platters"/>
    <x v="2"/>
    <n v="44"/>
  </r>
  <r>
    <s v="Lion Yogurt &amp;amp; Mint Dressing"/>
    <n v="20"/>
    <n v="44"/>
    <s v="1 x 2.27 ltr"/>
    <s v="Dressing"/>
    <x v="2"/>
    <n v="44"/>
  </r>
  <r>
    <s v="Beetroot : Vac Pack"/>
    <n v="12"/>
    <n v="44"/>
    <s v="1 x 278 g"/>
    <s v="Beetroot"/>
    <x v="2"/>
    <n v="44"/>
  </r>
  <r>
    <s v="Hoi Sin Sauce"/>
    <n v="8"/>
    <n v="44"/>
    <s v="1 x 1.3kg"/>
    <s v="Oriental Sauce"/>
    <x v="2"/>
    <n v="44"/>
  </r>
  <r>
    <s v="Mackies Chocolate"/>
    <n v="8"/>
    <n v="44"/>
    <s v="12 x 120 ml"/>
    <s v="Ice Cream Tub"/>
    <x v="2"/>
    <n v="44"/>
  </r>
  <r>
    <s v="Figs"/>
    <n v="7"/>
    <n v="44"/>
    <s v="6 x 1 each"/>
    <s v="Figs"/>
    <x v="2"/>
    <n v="44"/>
  </r>
  <r>
    <s v="Daloon Mini Vegetable Spring Roll"/>
    <n v="6"/>
    <n v="44"/>
    <s v="1 x 90 x 20g"/>
    <s v="Chinese Buffet (Frozen)"/>
    <x v="2"/>
    <n v="44"/>
  </r>
  <r>
    <s v="Chilli in Black Bean Sauce : Kin's Kitchen"/>
    <n v="6"/>
    <n v="44"/>
    <s v="2 x 2.2 ltr"/>
    <s v="Oriental Sauce"/>
    <x v="2"/>
    <n v="44"/>
  </r>
  <r>
    <s v="Mixed Chicken Wings : Jumbo : A3 : Flats &amp; Drumettes : Hot &amp; Spicy : Halal"/>
    <n v="5"/>
    <n v="44"/>
    <s v="1 x 2 kg"/>
    <s v="Prepared Poultry"/>
    <x v="1"/>
    <n v="88"/>
  </r>
  <r>
    <s v="Orange Juice"/>
    <n v="2"/>
    <n v="44"/>
    <s v="1 x 1 ltr"/>
    <s v="Fruit Juice"/>
    <x v="2"/>
    <n v="44"/>
  </r>
  <r>
    <s v="Best : Apples : Local"/>
    <n v="10"/>
    <n v="43.6"/>
    <s v="kg"/>
    <s v="Apple"/>
    <x v="2"/>
    <n v="43.6"/>
  </r>
  <r>
    <s v="Brakes Bacon &amp;amp; Cheese Turnover"/>
    <n v="41"/>
    <n v="43"/>
    <s v="30 x 119 g"/>
    <s v="Savoury Slices (Frozen)"/>
    <x v="2"/>
    <n v="43"/>
  </r>
  <r>
    <s v="Apricot, Orange &amp;amp; Almond : Traybake : 15 Portions : Vegan"/>
    <n v="33"/>
    <n v="43"/>
    <s v="1 x 1 each"/>
    <s v="Tartes (Frozen)"/>
    <x v="2"/>
    <n v="43"/>
  </r>
  <r>
    <s v="San Pellegrino  : Pomegranate and Orange"/>
    <n v="30"/>
    <n v="43"/>
    <s v="24 x 330 ml"/>
    <s v="Carbonated Drinks"/>
    <x v="2"/>
    <n v="43"/>
  </r>
  <r>
    <s v="Fanta Orange : Fanta : Can"/>
    <n v="30"/>
    <n v="43"/>
    <s v="24 x 330 ml"/>
    <s v="Carbonated Drinks"/>
    <x v="2"/>
    <n v="43"/>
  </r>
  <r>
    <s v="Peppers : Red"/>
    <n v="25"/>
    <n v="43"/>
    <s v="1 x 5 kg"/>
    <s v="Peppers"/>
    <x v="2"/>
    <n v="43"/>
  </r>
  <r>
    <s v="Mature Cheddar : Natural Slices, White"/>
    <n v="23"/>
    <n v="43"/>
    <s v="1 x 500g"/>
    <s v="British (Chilled)"/>
    <x v="2"/>
    <n v="43"/>
  </r>
  <r>
    <s v="Jack Daniels Jack Daniels : Whiskey : 40% : Bourbon"/>
    <n v="23"/>
    <n v="43"/>
    <s v="1 x 70 cl"/>
    <s v="Bourbon / American Whiskey"/>
    <x v="2"/>
    <n v="43"/>
  </r>
  <r>
    <s v="Suma GTS Plus Drain Cleaner"/>
    <n v="19"/>
    <n v="43"/>
    <s v="1 x 10 ltr"/>
    <s v="Kitchen Chemicals"/>
    <x v="2"/>
    <n v="43"/>
  </r>
  <r>
    <s v="Better Noodles : Chicken Teriyaki"/>
    <n v="17"/>
    <n v="43"/>
    <s v="1 x 240 g"/>
    <s v="Noodles (Chilled)"/>
    <x v="2"/>
    <n v="43"/>
  </r>
  <r>
    <s v="Better Naked Burrito Bowl"/>
    <n v="17"/>
    <n v="43"/>
    <s v="1 x 247 g"/>
    <s v="Ready to eat / All other"/>
    <x v="2"/>
    <n v="43"/>
  </r>
  <r>
    <s v="Coriander"/>
    <n v="16"/>
    <n v="43"/>
    <s v="1 x 100g"/>
    <s v="Coriander"/>
    <x v="2"/>
    <n v="43"/>
  </r>
  <r>
    <s v="Chicken Gyoza"/>
    <n v="14"/>
    <n v="43"/>
    <s v="30 x 20 g"/>
    <s v="Chicken Bites (Frozen)"/>
    <x v="1"/>
    <n v="25.8"/>
  </r>
  <r>
    <s v="Olive Oil"/>
    <n v="14"/>
    <n v="43"/>
    <s v="1 x 5ltr"/>
    <s v="Olive Oil"/>
    <x v="2"/>
    <n v="43"/>
  </r>
  <r>
    <s v="Spicy Bean Burger"/>
    <n v="14"/>
    <n v="43"/>
    <s v="24 x 113 g"/>
    <s v="Burgers &amp; Grills (Frozen)"/>
    <x v="2"/>
    <n v="43"/>
  </r>
  <r>
    <s v="Mint"/>
    <n v="14"/>
    <n v="43"/>
    <s v="1 x 100 g"/>
    <s v="Mint"/>
    <x v="2"/>
    <n v="43"/>
  </r>
  <r>
    <s v="Hudson's Hot Chilli Sauce"/>
    <n v="12"/>
    <n v="43"/>
    <s v="1 x 1 ltr"/>
    <s v="Oriental Sauce"/>
    <x v="2"/>
    <n v="43"/>
  </r>
  <r>
    <s v="Prep Prem Tsted : Sesame Oil"/>
    <n v="7"/>
    <n v="43"/>
    <s v="1 x 1 ltr"/>
    <s v="Speciality Oil"/>
    <x v="2"/>
    <n v="43"/>
  </r>
  <r>
    <s v="Brake New Potatoes : Peeled"/>
    <n v="6"/>
    <n v="43"/>
    <s v="1 x 2.6 kg"/>
    <s v="Potatoes"/>
    <x v="2"/>
    <n v="43"/>
  </r>
  <r>
    <s v="Lenotre : Macarons : Assorted"/>
    <n v="6"/>
    <n v="43"/>
    <s v="96 x 1 each"/>
    <s v="Patisserie Frozen"/>
    <x v="2"/>
    <n v="43"/>
  </r>
  <r>
    <s v="Potatoes : Baking : 40's"/>
    <n v="4"/>
    <n v="43"/>
    <s v="40 x 1 each"/>
    <s v="Potatoes"/>
    <x v="2"/>
    <n v="43"/>
  </r>
  <r>
    <s v="Jacket Potato Wedges"/>
    <n v="3"/>
    <n v="43"/>
    <s v="1 x 2.5 kg"/>
    <s v="Potato (Frozen)"/>
    <x v="2"/>
    <n v="43"/>
  </r>
  <r>
    <s v="Celeriac"/>
    <n v="6"/>
    <n v="42.780999999999999"/>
    <s v="1 x 1 each"/>
    <s v="Celeriac"/>
    <x v="2"/>
    <n v="42.780999999999999"/>
  </r>
  <r>
    <s v="Beetroot : Red"/>
    <n v="12"/>
    <n v="42.73"/>
    <s v="kg"/>
    <s v="Beetroot"/>
    <x v="2"/>
    <n v="42.73"/>
  </r>
  <r>
    <s v="Beansprouts"/>
    <n v="17"/>
    <n v="42.28"/>
    <s v="kg"/>
    <s v="Sprouts"/>
    <x v="2"/>
    <n v="42.28"/>
  </r>
  <r>
    <s v="Pipers Crisps : Sea Salt &amp;amp; Cider Vinegar"/>
    <n v="42"/>
    <n v="42"/>
    <s v="24 x 40 g"/>
    <s v="Crisps"/>
    <x v="2"/>
    <n v="42"/>
  </r>
  <r>
    <s v="Pizza Topping Mix"/>
    <n v="37"/>
    <n v="42"/>
    <s v="1 x 3 kg"/>
    <s v="Pizza Topping Flavours"/>
    <x v="2"/>
    <n v="42"/>
  </r>
  <r>
    <s v="Sweetcorn : Cobettes : (Supersweet)"/>
    <n v="29"/>
    <n v="42"/>
    <s v="1 x 2.5 kg"/>
    <s v="Corn (Frozen)"/>
    <x v="2"/>
    <n v="42"/>
  </r>
  <r>
    <s v="Batter Mix"/>
    <n v="22"/>
    <n v="42"/>
    <s v="1 x 3.5kg"/>
    <s v="Mixes - Savoury &amp; Pastry"/>
    <x v="2"/>
    <n v="42"/>
  </r>
  <r>
    <s v="Brakes Pepperoni Pizza : 10"/>
    <n v="21"/>
    <n v="42"/>
    <s v="10 x 1 each"/>
    <s v="Pizza (Chilled)"/>
    <x v="2"/>
    <n v="42"/>
  </r>
  <r>
    <s v="Tri-Coloured : Peppers"/>
    <n v="21"/>
    <n v="42"/>
    <s v="1 x 1 kg"/>
    <s v="Peppers"/>
    <x v="2"/>
    <n v="42"/>
  </r>
  <r>
    <s v="Peach, Apricot, Apple &amp;amp; Ale Chutney"/>
    <n v="21"/>
    <n v="42"/>
    <s v="1 x 1.2 kg "/>
    <s v="Chutney"/>
    <x v="2"/>
    <n v="42"/>
  </r>
  <r>
    <s v="Ardo : Red Chilli"/>
    <n v="20"/>
    <n v="42"/>
    <s v="1 x 250 g"/>
    <s v="Spices"/>
    <x v="2"/>
    <n v="42"/>
  </r>
  <r>
    <s v="La Pizzeria Di Capri Spicy Pepperoni : 10.5"/>
    <n v="18"/>
    <n v="42"/>
    <s v="12 x 390 g"/>
    <s v="Pizza (Frozen)"/>
    <x v="2"/>
    <n v="42"/>
  </r>
  <r>
    <s v="Celery"/>
    <n v="16"/>
    <n v="42"/>
    <s v="1 x 1 each"/>
    <s v="Celery"/>
    <x v="2"/>
    <n v="42"/>
  </r>
  <r>
    <s v="Old Bay : Seasoning"/>
    <n v="16"/>
    <n v="42"/>
    <s v="1 x 280 g"/>
    <s v="Seasoning"/>
    <x v="2"/>
    <n v="42"/>
  </r>
  <r>
    <s v="Bar Mix Olives : Pitted"/>
    <n v="15"/>
    <n v="42"/>
    <s v="1 x 1 kg"/>
    <s v="Olives"/>
    <x v="2"/>
    <n v="42"/>
  </r>
  <r>
    <s v="Absolut Blue Label : Vodka"/>
    <n v="14"/>
    <n v="42"/>
    <s v="1 x 70 cl"/>
    <s v="Vodka"/>
    <x v="2"/>
    <n v="42"/>
  </r>
  <r>
    <s v="Dr Scharr Penne : Gluten Free"/>
    <n v="12"/>
    <n v="42"/>
    <s v="3 x 1 kg"/>
    <s v="Dried Pasta &amp; Noodles"/>
    <x v="2"/>
    <n v="42"/>
  </r>
  <r>
    <s v="Allums Garlic : Peeled"/>
    <n v="11"/>
    <n v="42"/>
    <s v="1 x 1 kg"/>
    <s v="Garlic"/>
    <x v="2"/>
    <n v="42"/>
  </r>
  <r>
    <s v="Rocket"/>
    <n v="10"/>
    <n v="42"/>
    <s v="2 x 500 g"/>
    <s v="Roquette"/>
    <x v="2"/>
    <n v="42"/>
  </r>
  <r>
    <s v="Curry Powder : Shawarma"/>
    <n v="8"/>
    <n v="42"/>
    <s v="1 x 500g"/>
    <s v="Curry Powder"/>
    <x v="2"/>
    <n v="42"/>
  </r>
  <r>
    <s v="Bacofoil Foil Sheets : Catering : 27x30cm"/>
    <n v="7"/>
    <n v="42"/>
    <s v="500 x 1 each"/>
    <s v="Tinfoil"/>
    <x v="2"/>
    <n v="42"/>
  </r>
  <r>
    <s v="SUSTAIN 160MM WOODEN FORK"/>
    <n v="6"/>
    <n v="42"/>
    <s v="1000 x 1 case"/>
    <s v="Cutlery"/>
    <x v="2"/>
    <n v="42"/>
  </r>
  <r>
    <s v="Fanta Fanta : BIB"/>
    <n v="6"/>
    <n v="42"/>
    <s v="1 x 7ltr"/>
    <s v="Post Mix"/>
    <x v="2"/>
    <n v="42"/>
  </r>
  <r>
    <s v="Cos : Lettuce"/>
    <n v="6"/>
    <n v="42"/>
    <s v="1 x 1 each"/>
    <s v="Lettuce"/>
    <x v="2"/>
    <n v="42"/>
  </r>
  <r>
    <s v="Love Joes Mixed Chicken Wings : Piri Piri Flavour : Flats &amp; Drumettes : Jumbo : Halal : A4"/>
    <n v="4"/>
    <n v="42"/>
    <s v="1 x 2 kg"/>
    <s v="Prepared Poultry"/>
    <x v="1"/>
    <n v="84"/>
  </r>
  <r>
    <s v="Tiptree Strawberry Jam : Portion"/>
    <n v="1"/>
    <n v="42"/>
    <s v="1 x 72 x 28 g"/>
    <s v="Jam"/>
    <x v="2"/>
    <n v="42"/>
  </r>
  <r>
    <s v="VIOGNIER VDP PATRIARCHE 75CL"/>
    <n v="1"/>
    <n v="42"/>
    <s v="1x75cl"/>
    <s v="White Wine"/>
    <x v="2"/>
    <n v="42"/>
  </r>
  <r>
    <s v="Broccoli"/>
    <n v="16"/>
    <n v="41.59"/>
    <s v="1 x 1 each"/>
    <s v="Broccoli"/>
    <x v="2"/>
    <n v="41.59"/>
  </r>
  <r>
    <s v="Eat Real Quinoa Chips : Sour Cream &amp;amp; Chives"/>
    <n v="36"/>
    <n v="41"/>
    <s v="12 x 30 g"/>
    <s v="Crisp &amp; Snacks"/>
    <x v="2"/>
    <n v="41"/>
  </r>
  <r>
    <s v="Quaker Porridge Pot : Golden Syrup"/>
    <n v="36"/>
    <n v="41"/>
    <s v="8 x 57g"/>
    <s v="Oats"/>
    <x v="2"/>
    <n v="41"/>
  </r>
  <r>
    <s v="Mars Bounty : Info: Milk Chocolate, Double"/>
    <n v="33"/>
    <n v="41"/>
    <s v="1 x 24 x 1 each"/>
    <s v="Chocolate - Bars"/>
    <x v="2"/>
    <n v="41"/>
  </r>
  <r>
    <s v="Metcalfe Rice Cakes : Yoghurt &amp;amp; Strawberry"/>
    <n v="33"/>
    <n v="41"/>
    <s v="12 x 34 g"/>
    <s v="Snacks"/>
    <x v="2"/>
    <n v="41"/>
  </r>
  <r>
    <s v="Chopped Tomatoes"/>
    <n v="24"/>
    <n v="41"/>
    <s v="6 x 2.55kg"/>
    <s v="Tomatoes"/>
    <x v="2"/>
    <n v="41"/>
  </r>
  <r>
    <s v="Lime"/>
    <n v="19"/>
    <n v="41"/>
    <s v="6 x 1 each"/>
    <s v="Lime"/>
    <x v="2"/>
    <n v="41"/>
  </r>
  <r>
    <s v="Cocoaology : Instant Hot Chocolate : Add Water"/>
    <n v="16"/>
    <n v="41"/>
    <s v="10 x 1 kg"/>
    <s v="Chocolate &amp; Cocoa Drinks"/>
    <x v="2"/>
    <n v="41"/>
  </r>
  <r>
    <s v="Celery"/>
    <n v="14"/>
    <n v="41"/>
    <s v="1 x 1 each"/>
    <s v="Celery"/>
    <x v="2"/>
    <n v="41"/>
  </r>
  <r>
    <s v="Nescafe Coffee Sticks : Original"/>
    <n v="14"/>
    <n v="41"/>
    <s v="200 x 1 each"/>
    <s v="Coffee - Instant"/>
    <x v="2"/>
    <n v="41"/>
  </r>
  <r>
    <s v="Glaceau Smart Water"/>
    <n v="13"/>
    <n v="41"/>
    <s v="12 x 850 ml"/>
    <s v="Water - Still"/>
    <x v="2"/>
    <n v="41"/>
  </r>
  <r>
    <s v="Brakes Penne Pasta"/>
    <n v="11"/>
    <n v="41"/>
    <s v="1 x 3 kg"/>
    <s v="Penne"/>
    <x v="2"/>
    <n v="41"/>
  </r>
  <r>
    <s v="Nut Free Green Pesto : Vegan"/>
    <n v="10"/>
    <n v="41"/>
    <s v="1 x 1.1 kg"/>
    <s v="Italian &amp; Mediterranean Sauce"/>
    <x v="2"/>
    <n v="41"/>
  </r>
  <r>
    <s v="Catering : Tuna Flakes : in brine"/>
    <n v="8"/>
    <n v="41"/>
    <s v="1 x 1.88 kg"/>
    <s v="Tuna"/>
    <x v="6"/>
    <n v="77.08"/>
  </r>
  <r>
    <s v="Brakes Arborio Risotto Rice"/>
    <n v="8"/>
    <n v="41"/>
    <s v="1 x 1 kg"/>
    <s v="Arborio"/>
    <x v="2"/>
    <n v="41"/>
  </r>
  <r>
    <s v="Chef Selection Aluminium Foil : 450mm x 75m"/>
    <n v="7"/>
    <n v="41"/>
    <s v="1 x 1 each"/>
    <s v="Tinfoil"/>
    <x v="2"/>
    <n v="41"/>
  </r>
  <r>
    <s v="BEEF BONES CENTRE CUT SPLIT"/>
    <n v="6"/>
    <n v="41"/>
    <s v="1 kg"/>
    <s v="Meat &amp; Poultry (Chilled)"/>
    <x v="5"/>
    <n v="41"/>
  </r>
  <r>
    <s v="Wrap Platter : Vegetables"/>
    <n v="3"/>
    <n v="41"/>
    <s v="6 x 1 each"/>
    <s v="Buffet Platters"/>
    <x v="2"/>
    <n v="41"/>
  </r>
  <r>
    <s v="Greens Spinach Leaves : IQF"/>
    <n v="2"/>
    <n v="41"/>
    <s v="1 x 1 kg"/>
    <s v="Leaf Vegetables (Frozen)"/>
    <x v="2"/>
    <n v="41"/>
  </r>
  <r>
    <s v="Blenheim Still Water"/>
    <n v="1"/>
    <n v="41"/>
    <s v="12 x 750 ml "/>
    <s v="Water - Still"/>
    <x v="2"/>
    <n v="41"/>
  </r>
  <r>
    <s v="Beetroot : Candy"/>
    <n v="17"/>
    <n v="40.72"/>
    <s v="kg"/>
    <s v="Beetroot"/>
    <x v="2"/>
    <n v="40.72"/>
  </r>
  <r>
    <s v="Firefly Wake Up : Peach/Green Tea"/>
    <n v="31"/>
    <n v="40"/>
    <s v="12 x 400 ml"/>
    <s v="Energy"/>
    <x v="2"/>
    <n v="40"/>
  </r>
  <r>
    <s v="Capers"/>
    <n v="23"/>
    <n v="40"/>
    <s v="1 x 2.38 kg"/>
    <s v="Pickles"/>
    <x v="2"/>
    <n v="40"/>
  </r>
  <r>
    <s v="Easy Peeler"/>
    <n v="20"/>
    <n v="40"/>
    <s v="20 x 1 each"/>
    <s v="All Other"/>
    <x v="2"/>
    <n v="40"/>
  </r>
  <r>
    <s v="Innocent Strawberry &amp;amp; Banana : Smoothie : ."/>
    <n v="19"/>
    <n v="40"/>
    <s v="8 x 250 ml"/>
    <s v="Milk Drinks, Smoothies &amp; Frappe Mix"/>
    <x v="2"/>
    <n v="40"/>
  </r>
  <r>
    <s v="Oranges : Large"/>
    <n v="18"/>
    <n v="40"/>
    <s v="5 x 1 each"/>
    <s v="Orange"/>
    <x v="2"/>
    <n v="40"/>
  </r>
  <r>
    <s v="Fanta Lemon : Fanta : Bottle"/>
    <n v="17"/>
    <n v="40"/>
    <s v="12 x 500 ml"/>
    <s v="Carbonated Drinks"/>
    <x v="2"/>
    <n v="40"/>
  </r>
  <r>
    <s v="Sprite Sugar Free : Sprite Zero"/>
    <n v="15"/>
    <n v="40"/>
    <s v="12 x 500 ml"/>
    <s v="Carbonated Drinks"/>
    <x v="2"/>
    <n v="40"/>
  </r>
  <r>
    <s v="Halloumi : Cheese"/>
    <n v="13"/>
    <n v="40"/>
    <s v="1 x 750 g"/>
    <s v="Continental (Chilled)"/>
    <x v="2"/>
    <n v="40"/>
  </r>
  <r>
    <s v="McDougalls Fish Batter Mix"/>
    <n v="12"/>
    <n v="40"/>
    <s v="1 x 3.5kg"/>
    <s v="Mixes - Savoury &amp; Pastry"/>
    <x v="2"/>
    <n v="40"/>
  </r>
  <r>
    <s v="Baguette - Heritage : Chicken Caesar"/>
    <n v="12"/>
    <n v="40"/>
    <s v="1 x 1 each"/>
    <s v="Filled Rolls, Sandwiches &amp; Baguettes"/>
    <x v="2"/>
    <n v="40"/>
  </r>
  <r>
    <s v="Suma Alu L10 Dishwash Detergent(2 x 5ltr)"/>
    <n v="11"/>
    <n v="40"/>
    <s v="2 x 5ltr"/>
    <s v="Non Foods - Non Foods Cleaning"/>
    <x v="2"/>
    <n v="40"/>
  </r>
  <r>
    <s v="Lettuce : Radicchio"/>
    <n v="10"/>
    <n v="40"/>
    <s v="1 x 1 each"/>
    <s v="Lettuce"/>
    <x v="2"/>
    <n v="40"/>
  </r>
  <r>
    <s v="Jägermeister Jagermeister : 35.00%"/>
    <n v="9"/>
    <n v="40"/>
    <s v="1 x 70 cl"/>
    <s v="Liqueurs &amp; Other"/>
    <x v="2"/>
    <n v="40"/>
  </r>
  <r>
    <s v="Sidoli Sticky Toffee Pudding : Gluten Free"/>
    <n v="9"/>
    <n v="40"/>
    <s v="12 x 160 g"/>
    <s v="Puddings, Crumbles &amp; Bakes (Frozen)"/>
    <x v="2"/>
    <n v="40"/>
  </r>
  <r>
    <s v="Thai Fragrant : Jasmine Rice"/>
    <n v="7"/>
    <n v="40"/>
    <s v="1 x 5 kg"/>
    <s v="Speciality"/>
    <x v="2"/>
    <n v="40"/>
  </r>
  <r>
    <s v="Radish"/>
    <n v="7"/>
    <n v="40"/>
    <s v="1 x 1 each"/>
    <s v="Radish"/>
    <x v="2"/>
    <n v="40"/>
  </r>
  <r>
    <s v="Centaur Coconut Milk"/>
    <n v="5"/>
    <n v="40"/>
    <s v="1 x 400 ml"/>
    <s v="Coconut Creamed &amp; Milk"/>
    <x v="2"/>
    <n v="40"/>
  </r>
  <r>
    <s v="Coleslaw : Luxury"/>
    <n v="2"/>
    <n v="40"/>
    <s v="1 x 2 kg"/>
    <s v="Vegetables, Mixed"/>
    <x v="2"/>
    <n v="40"/>
  </r>
  <r>
    <s v="FROZEN CHIU CHOW FISH BALLS (LARGE)"/>
    <n v="2"/>
    <n v="40"/>
    <s v="200 g"/>
    <s v="Food"/>
    <x v="2"/>
    <n v="40"/>
  </r>
  <r>
    <s v="Fillet : Escalope : UK : 142-170g : Halal"/>
    <n v="2"/>
    <n v="40"/>
    <s v="1 x aw156 g"/>
    <s v="Chicken (Chilled)"/>
    <x v="1"/>
    <n v="6.24"/>
  </r>
  <r>
    <s v="Strathmore Mineral Water : PET"/>
    <n v="1"/>
    <n v="40"/>
    <s v="1 x 24 x 500ml"/>
    <s v="Water - Still"/>
    <x v="2"/>
    <n v="40"/>
  </r>
  <r>
    <s v="Lamb Weston : Potato Wedges"/>
    <n v="1"/>
    <n v="40"/>
    <s v="1 x 1 kg"/>
    <s v="Potato (Frozen)"/>
    <x v="2"/>
    <n v="40"/>
  </r>
  <r>
    <s v="Quail Egg Nic¸oise with Olive Tapenade and Anchovy"/>
    <n v="1"/>
    <n v="40"/>
    <s v="1 x 1 each"/>
    <s v="Deli &amp; Fine &amp; Speciality Foods"/>
    <x v="2"/>
    <n v="40"/>
  </r>
  <r>
    <s v="Canapes Direct Toast : Smoked Duck Roll Bishops Hat"/>
    <n v="1"/>
    <n v="40"/>
    <s v="1 x 17 g"/>
    <s v="Canapé (Chilled)"/>
    <x v="2"/>
    <n v="40"/>
  </r>
  <r>
    <s v="Chicken : Wings : 3 Joint"/>
    <n v="1"/>
    <n v="40"/>
    <s v="kg"/>
    <s v="Chicken (Chilled)"/>
    <x v="2"/>
    <n v="40"/>
  </r>
  <r>
    <s v="Way-On Fried Fish Balls &amp; Chilli"/>
    <n v="1"/>
    <n v="40"/>
    <s v="1 x 200 g"/>
    <s v="Indian &amp; Oriental Meals"/>
    <x v="2"/>
    <n v="40"/>
  </r>
  <r>
    <s v="Mushrooms : Exotic : Mixed"/>
    <n v="19"/>
    <n v="39.996000000000002"/>
    <s v="1 x 1 kg"/>
    <s v="Mushrooms"/>
    <x v="2"/>
    <n v="39.996000000000002"/>
  </r>
  <r>
    <s v="Chillies : Green"/>
    <n v="35"/>
    <n v="39.81"/>
    <s v="kg"/>
    <s v="Chillies"/>
    <x v="2"/>
    <n v="39.81"/>
  </r>
  <r>
    <s v="Fennel"/>
    <n v="13"/>
    <n v="39.64"/>
    <s v="kg"/>
    <s v="Fennel"/>
    <x v="2"/>
    <n v="39.64"/>
  </r>
  <r>
    <s v="Shallots : Banana"/>
    <n v="20"/>
    <n v="39.24"/>
    <s v="kg"/>
    <s v="Shallots"/>
    <x v="2"/>
    <n v="39.24"/>
  </r>
  <r>
    <s v="Magners Original : Draught Cider : 4.50%"/>
    <n v="36"/>
    <n v="39"/>
    <s v="1 x 11 x gal (50ltr)"/>
    <s v="Cider - Draft"/>
    <x v="2"/>
    <n v="39"/>
  </r>
  <r>
    <s v="Clear Blossom Honey : Portion"/>
    <n v="31"/>
    <n v="39"/>
    <s v="1 x 100 x 20g"/>
    <s v="Honey"/>
    <x v="2"/>
    <n v="39"/>
  </r>
  <r>
    <s v="Toffee &amp;amp; Banana : Flowerpot Muffins : Premium : Filled"/>
    <n v="29"/>
    <n v="39"/>
    <s v="24 x 115 g"/>
    <s v="Muffins (Frozen)"/>
    <x v="2"/>
    <n v="39"/>
  </r>
  <r>
    <s v="Yoghurt : Greek Style : Half Fat"/>
    <n v="27"/>
    <n v="39"/>
    <s v="1 x 5kg"/>
    <s v="Yoghurt (Chilled)"/>
    <x v="2"/>
    <n v="39"/>
  </r>
  <r>
    <s v="Coca Cola Coca Cola : Can"/>
    <n v="27"/>
    <n v="39"/>
    <s v="1 x 24 x 330ml"/>
    <s v="Carbonated Drinks"/>
    <x v="2"/>
    <n v="39"/>
  </r>
  <r>
    <s v="Blueberry Cheesecake Filled : Flowerpot Muffins : Premium"/>
    <n v="27"/>
    <n v="39"/>
    <s v="24 x 115 g"/>
    <s v="Muffins (Frozen)"/>
    <x v="2"/>
    <n v="39"/>
  </r>
  <r>
    <s v="Schwartz Sriracha : Seasoning"/>
    <n v="21"/>
    <n v="39"/>
    <s v="1 x 320 g"/>
    <s v="Seasoning"/>
    <x v="2"/>
    <n v="39"/>
  </r>
  <r>
    <s v="Grapes : Red : Seedless"/>
    <n v="19"/>
    <n v="39"/>
    <s v="1 x 500 g"/>
    <s v="Grapes"/>
    <x v="2"/>
    <n v="39"/>
  </r>
  <r>
    <s v="Blackberries"/>
    <n v="16"/>
    <n v="39"/>
    <s v="1 x 125g"/>
    <s v="Blackberries"/>
    <x v="2"/>
    <n v="39"/>
  </r>
  <r>
    <s v="PUREFOODS Platter : Feta, Squash &amp;amp; Quinoa Salad"/>
    <n v="14"/>
    <n v="39"/>
    <s v="1 x 1 each"/>
    <s v="Buffet Platters"/>
    <x v="2"/>
    <n v="39"/>
  </r>
  <r>
    <s v="Mild Cheddar : Grated, White"/>
    <n v="14"/>
    <n v="39"/>
    <s v="1 x 1kg"/>
    <s v="British (Chilled)"/>
    <x v="2"/>
    <n v="39"/>
  </r>
  <r>
    <s v="White Wine Vinegar"/>
    <n v="13"/>
    <n v="39"/>
    <s v="1 x 5ltr"/>
    <s v="Vinegar"/>
    <x v="2"/>
    <n v="39"/>
  </r>
  <r>
    <s v="Pitta Bread : White"/>
    <n v="13"/>
    <n v="39"/>
    <s v="72 x 60 g"/>
    <s v="Accompaniments (Frozen)"/>
    <x v="2"/>
    <n v="39"/>
  </r>
  <r>
    <s v="SUMO LINOS L6.8"/>
    <n v="11"/>
    <n v="39"/>
    <s v="2 x 5 Ltr"/>
    <s v="Non Foods - Non Foods Cleaning"/>
    <x v="2"/>
    <n v="39"/>
  </r>
  <r>
    <s v="Yorkshire Pudding : Baked : 3"/>
    <n v="10"/>
    <n v="39"/>
    <s v="1 x 60 x 1 each"/>
    <s v="Yorkshire Pudding (Frozen)"/>
    <x v="2"/>
    <n v="39"/>
  </r>
  <r>
    <s v="Miso Paste : White"/>
    <n v="10"/>
    <n v="39"/>
    <s v="1 x 1 kg"/>
    <s v="Oriental Paste"/>
    <x v="2"/>
    <n v="39"/>
  </r>
  <r>
    <s v="Guacamole"/>
    <n v="9"/>
    <n v="39"/>
    <s v="1 x 1kg"/>
    <s v="Buffet Dips (Frozen)"/>
    <x v="2"/>
    <n v="39"/>
  </r>
  <r>
    <s v="Lion Piri Piri : Hot Sauce"/>
    <n v="9"/>
    <n v="39"/>
    <s v="2 x 2.27 ltr"/>
    <s v="Other Sauce"/>
    <x v="2"/>
    <n v="39"/>
  </r>
  <r>
    <s v="Madras Curry Powder"/>
    <n v="8"/>
    <n v="39"/>
    <s v="1 x 500g"/>
    <s v="Curry Powder"/>
    <x v="2"/>
    <n v="39"/>
  </r>
  <r>
    <s v="Arrabbiata Sauce"/>
    <n v="7"/>
    <n v="39"/>
    <s v="1 x 2.25kg"/>
    <s v="Italian &amp; Mediterranean Sauce"/>
    <x v="2"/>
    <n v="39"/>
  </r>
  <r>
    <s v="Butter : Salted"/>
    <n v="6"/>
    <n v="39"/>
    <s v="1 x 250g"/>
    <s v="Butter (Chilled)"/>
    <x v="2"/>
    <n v="39"/>
  </r>
  <r>
    <s v="Ham &amp; Cream Cheese Sub Roll"/>
    <n v="6"/>
    <n v="39"/>
    <s v="1 x 223 g"/>
    <s v="Chilled - Other"/>
    <x v="2"/>
    <n v="39"/>
  </r>
  <r>
    <s v="Grapefruit : Pink"/>
    <n v="6"/>
    <n v="39"/>
    <s v="1 x 1 each"/>
    <s v="Grapefruit"/>
    <x v="2"/>
    <n v="39"/>
  </r>
  <r>
    <s v="Tsingtao Spring Rolls : Vegetable : Crown Farms"/>
    <n v="5"/>
    <n v="39"/>
    <s v="10 x 750 g"/>
    <s v="Chinese Buffet (Frozen)"/>
    <x v="2"/>
    <n v="39"/>
  </r>
  <r>
    <s v="Doughnut Balls : Boston Creme"/>
    <n v="38"/>
    <n v="38"/>
    <s v="36 x 85g"/>
    <s v="Doughnuts (Frozen)"/>
    <x v="2"/>
    <n v="38"/>
  </r>
  <r>
    <s v="PUREFOODS Wrap Platter : Fish : Gluten Free : 5"/>
    <n v="32"/>
    <n v="38"/>
    <s v="1 x 1 each"/>
    <s v="Buffet Platters"/>
    <x v="2"/>
    <n v="38"/>
  </r>
  <r>
    <s v="Ice Cubes"/>
    <n v="29"/>
    <n v="38"/>
    <s v="3 x 4 kg"/>
    <s v="Ice Cubes"/>
    <x v="2"/>
    <n v="38"/>
  </r>
  <r>
    <s v="PUREFOODS Focaccia Platter : Mixed : 6"/>
    <n v="22"/>
    <n v="38"/>
    <s v="1 x 1 each"/>
    <s v="Buffet Platters"/>
    <x v="2"/>
    <n v="38"/>
  </r>
  <r>
    <s v="PUREFOODS Focaccia Platter : Meat : 6"/>
    <n v="21"/>
    <n v="38"/>
    <s v="1 x 1 each"/>
    <s v="Buffet Platters"/>
    <x v="2"/>
    <n v="38"/>
  </r>
  <r>
    <s v="Mozzarella &amp;amp; Cheddar : Grated"/>
    <n v="19"/>
    <n v="38"/>
    <s v="1 x 1kg"/>
    <s v="Italian (Chilled)"/>
    <x v="2"/>
    <n v="38"/>
  </r>
  <r>
    <s v="Jose Cuervo Tequila : Tequila Gold : 38%"/>
    <n v="19"/>
    <n v="38"/>
    <s v="70 cl"/>
    <s v="Tequila"/>
    <x v="2"/>
    <n v="38"/>
  </r>
  <r>
    <s v="Onions : Peeled"/>
    <n v="18"/>
    <n v="38"/>
    <s v="1 x 2.5 kg"/>
    <s v="Onions"/>
    <x v="2"/>
    <n v="38"/>
  </r>
  <r>
    <s v="Black Peppercorns : Cracked"/>
    <n v="15"/>
    <n v="38"/>
    <s v="1 x 1 kg"/>
    <s v="Pepper"/>
    <x v="2"/>
    <n v="38"/>
  </r>
  <r>
    <s v="Korker : Cocktail Sausages : Pork : (60)"/>
    <n v="15"/>
    <n v="38"/>
    <s v="1 x 1 kg"/>
    <s v="Traditional British Buffet (Frozen)"/>
    <x v="2"/>
    <n v="38"/>
  </r>
  <r>
    <s v="Pearl Barley"/>
    <n v="13"/>
    <n v="38"/>
    <s v="1 x 3kg"/>
    <s v="Barley"/>
    <x v="2"/>
    <n v="38"/>
  </r>
  <r>
    <s v="Wasabi Paste"/>
    <n v="13"/>
    <n v="38"/>
    <s v="1 x 43 g"/>
    <s v="Oriental Paste"/>
    <x v="2"/>
    <n v="38"/>
  </r>
  <r>
    <s v="Stir Fry : Hand Prepared / Mix"/>
    <n v="12"/>
    <n v="38"/>
    <s v="kg"/>
    <s v="Stirfry Mix"/>
    <x v="2"/>
    <n v="38"/>
  </r>
  <r>
    <s v="Basmati Rice"/>
    <n v="12"/>
    <n v="38"/>
    <s v="1 x 5kg"/>
    <s v="Basmati"/>
    <x v="2"/>
    <n v="38"/>
  </r>
  <r>
    <s v="Watercress"/>
    <n v="11"/>
    <n v="38"/>
    <s v="1 x 1 each"/>
    <s v="Watercress"/>
    <x v="2"/>
    <n v="38"/>
  </r>
  <r>
    <s v="Lemon Sole Goujons : breaded"/>
    <n v="10"/>
    <n v="38"/>
    <s v="1 x 454 g"/>
    <s v="Fish &amp; Seafood (Frozen)"/>
    <x v="2"/>
    <n v="38"/>
  </r>
  <r>
    <s v="Potatoes : Peeled Whole"/>
    <n v="7"/>
    <n v="38"/>
    <s v="1 x 5 kg"/>
    <s v="Potatoes"/>
    <x v="2"/>
    <n v="38"/>
  </r>
  <r>
    <s v="Onion Rings : beer battered"/>
    <n v="7"/>
    <n v="38"/>
    <s v="1 x 1 kg"/>
    <s v="Tex Mex (Frozen)"/>
    <x v="2"/>
    <n v="38"/>
  </r>
  <r>
    <s v="4 Cheese"/>
    <n v="5"/>
    <n v="38"/>
    <s v="1 x 3kg"/>
    <s v="Tortellini"/>
    <x v="2"/>
    <n v="38"/>
  </r>
  <r>
    <s v="Gordons Gin &amp;amp; Slimline Tonic"/>
    <n v="1"/>
    <n v="38"/>
    <s v="12 x 250 ml"/>
    <s v="Premixed Drinks"/>
    <x v="2"/>
    <n v="38"/>
  </r>
  <r>
    <s v="Fillet Steak : Medallion"/>
    <n v="5"/>
    <n v="37.979999999999997"/>
    <s v="kg"/>
    <s v="Beef (Chilled)"/>
    <x v="2"/>
    <n v="37.979999999999997"/>
  </r>
  <r>
    <s v="Pear Conference"/>
    <n v="17"/>
    <n v="37.22"/>
    <s v="kg"/>
    <s v="Pear"/>
    <x v="2"/>
    <n v="37.22"/>
  </r>
  <r>
    <s v="Rowan Glen Mixed Case : Fruit Yogurt : Bio / Low Fat"/>
    <n v="31"/>
    <n v="37"/>
    <s v="1 x 12 x 125 g"/>
    <s v="Yogurt - Mixed  (Chilled)"/>
    <x v="2"/>
    <n v="37"/>
  </r>
  <r>
    <s v="Mackerel : 60-100g (2-4oz) : Fillet : Hot Smoked"/>
    <n v="24"/>
    <n v="37"/>
    <s v="1 x 36 x 1 each"/>
    <s v="Frozen Smoked Fish"/>
    <x v="2"/>
    <n v="37"/>
  </r>
  <r>
    <s v="Pineapple Juice"/>
    <n v="20"/>
    <n v="37"/>
    <s v="12 x 1ltr"/>
    <s v="Fruit Juice"/>
    <x v="2"/>
    <n v="37"/>
  </r>
  <r>
    <s v="Aperol Aperitivo : Liqueur"/>
    <n v="20"/>
    <n v="37"/>
    <s v="1 x 70cl"/>
    <s v="Liqueurs &amp; Other"/>
    <x v="2"/>
    <n v="37"/>
  </r>
  <r>
    <s v="Caster Sugar"/>
    <n v="17"/>
    <n v="37"/>
    <s v="1 x 2kg"/>
    <s v="Sugar"/>
    <x v="2"/>
    <n v="37"/>
  </r>
  <r>
    <s v="Dill"/>
    <n v="16"/>
    <n v="37"/>
    <s v="1 x 1 each"/>
    <s v="Dill"/>
    <x v="2"/>
    <n v="37"/>
  </r>
  <r>
    <s v="Daloon Beetroot : Falafel"/>
    <n v="14"/>
    <n v="37"/>
    <s v="60 x 25 g"/>
    <s v="Prepared / Dressed Salad - Vegetable Based (Chilled)"/>
    <x v="2"/>
    <n v="37"/>
  </r>
  <r>
    <s v="Panko Panko Breadcrumbs"/>
    <n v="10"/>
    <n v="37"/>
    <s v="1 x 1 kg"/>
    <s v="Bread Crumbs"/>
    <x v="2"/>
    <n v="37"/>
  </r>
  <r>
    <s v="Cucumber"/>
    <n v="9"/>
    <n v="37"/>
    <s v="12 x 1 each"/>
    <s v="Salad"/>
    <x v="2"/>
    <n v="37"/>
  </r>
  <r>
    <s v="Hot Chilli Crackers 800g"/>
    <n v="7"/>
    <n v="37"/>
    <s v="800 g"/>
    <s v="Food"/>
    <x v="2"/>
    <n v="37"/>
  </r>
  <r>
    <s v="Mediterranean : Vegan Cheese : Halloumi Style"/>
    <n v="6"/>
    <n v="37"/>
    <s v="1 x 200 g"/>
    <s v="British (Chilled)"/>
    <x v="2"/>
    <n v="37"/>
  </r>
  <r>
    <s v="Kulana Apple Juice"/>
    <n v="6"/>
    <n v="37"/>
    <s v="12 x 1ltr"/>
    <s v="Fruit Juice"/>
    <x v="2"/>
    <n v="37"/>
  </r>
  <r>
    <s v="Lemon Grass"/>
    <n v="3"/>
    <n v="37"/>
    <s v="1 x 100 g"/>
    <s v="Lemon Grass"/>
    <x v="2"/>
    <n v="37"/>
  </r>
  <r>
    <s v="Salmon : 140-170g (5-6oz) : Supreme, Skinned"/>
    <n v="2"/>
    <n v="37"/>
    <s v="1 x 1 each"/>
    <s v="Fresh Fish (Chilled)"/>
    <x v="2"/>
    <n v="37"/>
  </r>
  <r>
    <s v="Firefly Kiwi, Lime &amp;amp; Mint"/>
    <n v="28"/>
    <n v="36"/>
    <s v="12 x 400 ml"/>
    <s v="Fruit Juice"/>
    <x v="2"/>
    <n v="36"/>
  </r>
  <r>
    <s v="Meatless Farm Meat Free Burger"/>
    <n v="24"/>
    <n v="36"/>
    <s v="36 x 113 g"/>
    <s v="Burgers &amp; Grills (Frozen)"/>
    <x v="2"/>
    <n v="36"/>
  </r>
  <r>
    <s v="PUREFOODS Focaccia Platter : Vegetarian : 6"/>
    <n v="22"/>
    <n v="36"/>
    <s v="1 x 1 each"/>
    <s v="Buffet Platters"/>
    <x v="2"/>
    <n v="36"/>
  </r>
  <r>
    <s v="Green Olives : Pitted"/>
    <n v="18"/>
    <n v="36"/>
    <s v="1 x 2.26 kg"/>
    <s v="Olives"/>
    <x v="2"/>
    <n v="36"/>
  </r>
  <r>
    <s v="Sour Cream"/>
    <n v="18"/>
    <n v="36"/>
    <s v="1 x 2 kg"/>
    <s v="Fresh Cream (Chilled)"/>
    <x v="2"/>
    <n v="36"/>
  </r>
  <r>
    <s v="Neo : Dough Disc : 10"/>
    <n v="12"/>
    <n v="36"/>
    <s v="60 x 1 each"/>
    <s v="Pizza Bases (Frozen)"/>
    <x v="2"/>
    <n v="36"/>
  </r>
  <r>
    <s v="Eggs Shell : Medium : (Lion Mark)"/>
    <n v="10"/>
    <n v="36"/>
    <s v="5 x 12 x 1 each"/>
    <s v="Eggs &amp; Egg Products (Chilled"/>
    <x v="2"/>
    <n v="36"/>
  </r>
  <r>
    <s v="Brotherhood Water Chestnuts : sliced"/>
    <n v="10"/>
    <n v="36"/>
    <s v="6 x 3.05 kg"/>
    <s v="Speciality"/>
    <x v="2"/>
    <n v="36"/>
  </r>
  <r>
    <s v="Cypro : Halloumi"/>
    <n v="5"/>
    <n v="36"/>
    <s v="1 x 250g"/>
    <s v="Continental (Chilled)"/>
    <x v="2"/>
    <n v="36"/>
  </r>
  <r>
    <s v="CHAOKOH Coconut Milk"/>
    <n v="4"/>
    <n v="36"/>
    <s v="6 x 2.9 ltr"/>
    <s v="Coconut Creamed &amp; Milk"/>
    <x v="2"/>
    <n v="36"/>
  </r>
  <r>
    <s v="MACON VILLAGES CHARDONNAY CAVES 75CL"/>
    <n v="4"/>
    <n v="36"/>
    <s v="1 x 75cl"/>
    <s v="White Wine"/>
    <x v="2"/>
    <n v="36"/>
  </r>
  <r>
    <s v="ILLUSION MALBEC/ BONARDA 75CL"/>
    <n v="3"/>
    <n v="36"/>
    <s v="1 x 75cl"/>
    <s v="Red Wine"/>
    <x v="2"/>
    <n v="36"/>
  </r>
  <r>
    <s v="Cranberry Juice : Long Life"/>
    <n v="3"/>
    <n v="36"/>
    <s v="1 x 1ltr"/>
    <s v="Fruit Juice"/>
    <x v="2"/>
    <n v="36"/>
  </r>
  <r>
    <s v="Cantonese Satay Sauce : Kin's Kitchen"/>
    <n v="2"/>
    <n v="36"/>
    <s v="2 x 2.2 ltr"/>
    <s v="Oriental Sauce"/>
    <x v="2"/>
    <n v="36"/>
  </r>
  <r>
    <s v="Chicken : Supreme : Corn fed : 196-224g"/>
    <n v="1"/>
    <n v="36"/>
    <s v="1 x 196-224 g"/>
    <s v="Chicken (Chilled)"/>
    <x v="2"/>
    <n v="36"/>
  </r>
  <r>
    <s v="Brakes Steak Bake"/>
    <n v="35"/>
    <n v="35"/>
    <s v="36 x 175 g"/>
    <s v="Pasties (Frozen)"/>
    <x v="2"/>
    <n v="35"/>
  </r>
  <r>
    <s v="Pukka Baked : Chicken &amp;amp; Mushroom : Large"/>
    <n v="33"/>
    <n v="35"/>
    <s v="12 x 1 each"/>
    <s v="Pies (Chilled)"/>
    <x v="2"/>
    <n v="35"/>
  </r>
  <r>
    <s v="Banana : Info: Chips"/>
    <n v="32"/>
    <n v="35"/>
    <s v="1 x 1kg"/>
    <s v="Dried Fruit"/>
    <x v="2"/>
    <n v="35"/>
  </r>
  <r>
    <s v="Robinson RTD Real Peach &amp; Mango"/>
    <n v="25"/>
    <n v="35"/>
    <s v="24 x 500 each"/>
    <s v="Soft Drinks &amp; Post Mix"/>
    <x v="2"/>
    <n v="35"/>
  </r>
  <r>
    <s v="Tanpopo Black Rice, Avocado &amp;amp; Mint"/>
    <n v="24"/>
    <n v="35"/>
    <s v="1 x 1 each"/>
    <s v="Sushi"/>
    <x v="2"/>
    <n v="35"/>
  </r>
  <r>
    <s v="Starbucks Cup Hot 12oz WPS 1x1000 Pc GB"/>
    <n v="21"/>
    <n v="35"/>
    <s v="1000 x 1 each"/>
    <s v="Non Food"/>
    <x v="2"/>
    <n v="35"/>
  </r>
  <r>
    <s v="Carrots"/>
    <n v="21"/>
    <n v="35"/>
    <s v="1 x 2.5kg"/>
    <s v="Carrots"/>
    <x v="2"/>
    <n v="35"/>
  </r>
  <r>
    <s v="Blue Style : Cheese : Bluerisella (GF)(vegan)"/>
    <n v="19"/>
    <n v="35"/>
    <s v="1 x 500 g"/>
    <s v="Other (Chilled)"/>
    <x v="2"/>
    <n v="35"/>
  </r>
  <r>
    <s v="Peeled : Banana Shallots"/>
    <n v="19"/>
    <n v="35"/>
    <s v="1 x 1 kg"/>
    <s v="Shallots"/>
    <x v="2"/>
    <n v="35"/>
  </r>
  <r>
    <s v="Mayonnaise : Portions : Sachet"/>
    <n v="18"/>
    <n v="35"/>
    <s v="1 x 200 x 1 each"/>
    <s v="Mayonnaise"/>
    <x v="2"/>
    <n v="35"/>
  </r>
  <r>
    <s v="Brakes GRANOLA (CASE)"/>
    <n v="16"/>
    <n v="35"/>
    <s v="4 x 2 kg"/>
    <s v="Muesli"/>
    <x v="2"/>
    <n v="35"/>
  </r>
  <r>
    <s v="Rubicon Mango Juice : Juice"/>
    <n v="14"/>
    <n v="35"/>
    <s v="12 x 1 ltr"/>
    <s v="Fruit Juice"/>
    <x v="2"/>
    <n v="35"/>
  </r>
  <r>
    <s v="Belgian Chocolate Brownie : 15 ptn : Exq/Lhmc"/>
    <n v="14"/>
    <n v="35"/>
    <s v="1 x 1 each"/>
    <s v="Traybakes"/>
    <x v="2"/>
    <n v="35"/>
  </r>
  <r>
    <s v="Brakes Penne Pasta"/>
    <n v="13"/>
    <n v="35"/>
    <s v="1 x 5 kg"/>
    <s v="Penne"/>
    <x v="2"/>
    <n v="35"/>
  </r>
  <r>
    <s v="Sugar Sticks : Demerara"/>
    <n v="12"/>
    <n v="35"/>
    <s v="1 x 1000 x 1 each"/>
    <s v="Sugar"/>
    <x v="2"/>
    <n v="35"/>
  </r>
  <r>
    <s v="Sub Roll : Cajun Chicken"/>
    <n v="8"/>
    <n v="35"/>
    <s v="1 x 1 each"/>
    <s v="Filled Rolls, Sandwiches &amp; Baguettes"/>
    <x v="2"/>
    <n v="35"/>
  </r>
  <r>
    <s v="Tempeh"/>
    <n v="7"/>
    <n v="35"/>
    <s v="1 x 400 g"/>
    <s v="Other Ethnic Bites (Frozen)"/>
    <x v="2"/>
    <n v="35"/>
  </r>
  <r>
    <s v="Whitby Creel Prawns : Hot &amp;amp; Spicy"/>
    <n v="7"/>
    <n v="35"/>
    <s v="1 x 450g"/>
    <s v="Fish &amp; Seafood (Frozen)"/>
    <x v="2"/>
    <n v="35"/>
  </r>
  <r>
    <s v="Greens Baby Carrots : Cut"/>
    <n v="6"/>
    <n v="35"/>
    <s v="1 x 2.5 kg"/>
    <s v="Carrots (Frozen)"/>
    <x v="2"/>
    <n v="35"/>
  </r>
  <r>
    <s v="Potatoes : Mids : Salad"/>
    <n v="5"/>
    <n v="35"/>
    <s v="1 x 1 kg"/>
    <s v="Potatoes"/>
    <x v="2"/>
    <n v="35"/>
  </r>
  <r>
    <s v="Innovate : Jalapeno Peppers : Tortilla"/>
    <n v="2"/>
    <n v="35"/>
    <s v="1 x 1 kg"/>
    <s v="Tex Mex (Frozen)"/>
    <x v="2"/>
    <n v="35"/>
  </r>
  <r>
    <s v="Biodegradable : Fork : Wooden"/>
    <n v="2"/>
    <n v="35"/>
    <s v="100 x 1 each"/>
    <s v="Cutlery"/>
    <x v="2"/>
    <n v="35"/>
  </r>
  <r>
    <s v="Peppers : Green"/>
    <n v="13"/>
    <n v="34.15"/>
    <s v="kg"/>
    <s v="Peppers"/>
    <x v="2"/>
    <n v="34.15"/>
  </r>
  <r>
    <s v="Mozzarella : Slices"/>
    <n v="31"/>
    <n v="34"/>
    <s v="1 x 1 kg"/>
    <s v="Italian (Chilled)"/>
    <x v="2"/>
    <n v="34"/>
  </r>
  <r>
    <s v="Mixed Case : Fruit Yogurt"/>
    <n v="29"/>
    <n v="34"/>
    <s v="1 x 12 x 115 g"/>
    <s v="Yogurt - Mixed  (Chilled)"/>
    <x v="2"/>
    <n v="34"/>
  </r>
  <r>
    <s v="Dalston's Real Lemonade"/>
    <n v="29"/>
    <n v="34"/>
    <s v="24 x 330 ml"/>
    <s v="Carbonated Drinks"/>
    <x v="2"/>
    <n v="34"/>
  </r>
  <r>
    <s v="LaBo Baguette : White : 10 : Fully Baked"/>
    <n v="28"/>
    <n v="34"/>
    <s v="30 x 1each"/>
    <s v="Baguette (Frozen)"/>
    <x v="2"/>
    <n v="34"/>
  </r>
  <r>
    <s v="Classic Platter : Seafood : 11"/>
    <n v="27"/>
    <n v="34"/>
    <s v="1 x 1 each"/>
    <s v="Buffet Platters"/>
    <x v="2"/>
    <n v="34"/>
  </r>
  <r>
    <s v="Maggi Vegetarian Gravy Mix : Gluten Free"/>
    <n v="24"/>
    <n v="34"/>
    <s v="1 x 1.7 kg"/>
    <s v="Gravy"/>
    <x v="2"/>
    <n v="34"/>
  </r>
  <r>
    <s v="Mini Indian Savoury Selection"/>
    <n v="16"/>
    <n v="34"/>
    <s v="1 x 60 x 15g"/>
    <s v="Indian Buffet (Frozen)"/>
    <x v="2"/>
    <n v="34"/>
  </r>
  <r>
    <s v="Pitta Bread : fully baked : Info: Oval"/>
    <n v="16"/>
    <n v="34"/>
    <s v="1 x 36 x 60g"/>
    <s v="Accompaniments (Frozen)"/>
    <x v="2"/>
    <n v="34"/>
  </r>
  <r>
    <s v="Thyme"/>
    <n v="16"/>
    <n v="34"/>
    <s v="1 x 100g"/>
    <s v="Thyme"/>
    <x v="2"/>
    <n v="34"/>
  </r>
  <r>
    <s v="Gosh Falafel Bites : Beetroot"/>
    <n v="14"/>
    <n v="34"/>
    <s v="2 x 700 g"/>
    <s v="Other Ethnic Bites (Frozen)"/>
    <x v="2"/>
    <n v="34"/>
  </r>
  <r>
    <s v="Diced Carrots"/>
    <n v="13"/>
    <n v="34"/>
    <s v="1 x 1 kg"/>
    <s v="Carrots (Frozen)"/>
    <x v="2"/>
    <n v="34"/>
  </r>
  <r>
    <s v="Redcurrants"/>
    <n v="13"/>
    <n v="34"/>
    <s v="1 x 1 each"/>
    <s v="Redcurrants"/>
    <x v="2"/>
    <n v="34"/>
  </r>
  <r>
    <s v="Greaseproof Paper : Newsprint : 45cm x 70cm"/>
    <n v="10"/>
    <n v="34"/>
    <s v="500 x 1 each"/>
    <s v="Greaseproof Paper"/>
    <x v="2"/>
    <n v="34"/>
  </r>
  <r>
    <s v="Dry Roasted Peanuts"/>
    <n v="10"/>
    <n v="34"/>
    <s v="1 x 1 kg"/>
    <s v="Nuts"/>
    <x v="2"/>
    <n v="34"/>
  </r>
  <r>
    <s v="Old Mout : Cider : 0.0% : Berries &amp;amp; Cherries"/>
    <n v="8"/>
    <n v="34"/>
    <s v="12 x 500 ml"/>
    <s v="Cider - Bottle/Can"/>
    <x v="2"/>
    <n v="34"/>
  </r>
  <r>
    <s v="Gramp Plain Chicken : Kebab : Grakeb"/>
    <n v="8"/>
    <n v="34"/>
    <s v="20 x 100 g"/>
    <s v="Chicken (Frozen)"/>
    <x v="2"/>
    <n v="34"/>
  </r>
  <r>
    <s v="Monin Syrup : Caramel"/>
    <n v="7"/>
    <n v="34"/>
    <s v="1 ltr"/>
    <s v="Coffee Syrups"/>
    <x v="2"/>
    <n v="34"/>
  </r>
  <r>
    <s v="Broccoli Florets : (40/60)"/>
    <n v="6"/>
    <n v="34"/>
    <s v="1 x 2 kg"/>
    <s v="Broccoli (Frozen)"/>
    <x v="2"/>
    <n v="34"/>
  </r>
  <r>
    <s v="Ricotta &amp;amp; Spinach"/>
    <n v="5"/>
    <n v="34"/>
    <s v="1 x 3 kg"/>
    <s v="Tortelloni (Frozen)"/>
    <x v="2"/>
    <n v="34"/>
  </r>
  <r>
    <s v="Avocado"/>
    <n v="5"/>
    <n v="34"/>
    <s v="1 x 2 each"/>
    <s v="Avocado"/>
    <x v="2"/>
    <n v="34"/>
  </r>
  <r>
    <s v="Sweetcorn : Baby"/>
    <n v="5"/>
    <n v="34"/>
    <s v="1 x 333 g"/>
    <s v="Corn"/>
    <x v="2"/>
    <n v="34"/>
  </r>
  <r>
    <s v="Aviko Roasting Potatoes"/>
    <n v="3"/>
    <n v="34"/>
    <s v="2.5 kg"/>
    <s v="Potato (Frozen)"/>
    <x v="2"/>
    <n v="34"/>
  </r>
  <r>
    <s v="Green &amp; Black's Milk Chocolate"/>
    <n v="2"/>
    <n v="34"/>
    <s v="30 x 35 g"/>
    <s v="Chocolate - Bars"/>
    <x v="2"/>
    <n v="34"/>
  </r>
  <r>
    <s v="7MOONS BLENDED SESAME OIL"/>
    <n v="2"/>
    <n v="34"/>
    <s v="1.8 ltr"/>
    <s v="Food"/>
    <x v="2"/>
    <n v="34"/>
  </r>
  <r>
    <s v="MARIGOLD Yeast Flakes : Nutritional : Engevita : added B12"/>
    <n v="2"/>
    <n v="34"/>
    <s v="1 x 125 g"/>
    <s v="Sundries"/>
    <x v="2"/>
    <n v="34"/>
  </r>
  <r>
    <s v="Damhus : Bockwurst : Jumbo"/>
    <n v="2"/>
    <n v="34"/>
    <s v="6 x 150 g"/>
    <s v="Sausages (Frozen)"/>
    <x v="2"/>
    <n v="34"/>
  </r>
  <r>
    <s v="Salmon Fillet : Skinned"/>
    <n v="7"/>
    <n v="33.659999999999997"/>
    <s v="1 x 1 kg"/>
    <s v="Fresh Fish (Chilled)"/>
    <x v="6"/>
    <n v="33.659999999999997"/>
  </r>
  <r>
    <s v="Grapes : Seedless : Black / Flame"/>
    <n v="22"/>
    <n v="33.46"/>
    <s v="kg"/>
    <s v="Grapes"/>
    <x v="2"/>
    <n v="33.46"/>
  </r>
  <r>
    <s v="Kopparberg Mixed : Fruit Cider"/>
    <n v="32"/>
    <n v="33"/>
    <s v="15 x 500 ml"/>
    <s v="Cider - Bottle/Can"/>
    <x v="2"/>
    <n v="33"/>
  </r>
  <r>
    <s v="Lime"/>
    <n v="31"/>
    <n v="33"/>
    <s v="54 x 1 each"/>
    <s v="Lime"/>
    <x v="2"/>
    <n v="33"/>
  </r>
  <r>
    <s v="Mars Galaxy : Cookie Crumble"/>
    <n v="29"/>
    <n v="33"/>
    <s v="1 x 24 x 1 each"/>
    <s v="Chocolate - Bars"/>
    <x v="2"/>
    <n v="33"/>
  </r>
  <r>
    <s v="Alpro Soya Alternative to : Yogurt"/>
    <n v="27"/>
    <n v="33"/>
    <s v="6 x 4 x 125 g"/>
    <s v="Yoghurt (Chilled)"/>
    <x v="2"/>
    <n v="33"/>
  </r>
  <r>
    <s v="Starbucks  Chai Tea Concentrate 6x1L"/>
    <n v="24"/>
    <n v="33"/>
    <s v="6 x 1 Ltr"/>
    <s v="Beverage"/>
    <x v="2"/>
    <n v="33"/>
  </r>
  <r>
    <s v="Sauce Caramel Regular 370grams"/>
    <n v="19"/>
    <n v="33"/>
    <s v="12 x 1 each"/>
    <s v="Beverage"/>
    <x v="2"/>
    <n v="33"/>
  </r>
  <r>
    <s v="Chocolate &amp;amp; Raspberry Brownie : Vegan &amp;amp; Gluten Free"/>
    <n v="19"/>
    <n v="33"/>
    <s v="14 x 75 g"/>
    <s v="Tray Bakes (Frozen)"/>
    <x v="2"/>
    <n v="33"/>
  </r>
  <r>
    <s v="Peppers : Red"/>
    <n v="18"/>
    <n v="33"/>
    <s v="1 x 5 kg"/>
    <s v="Peppers"/>
    <x v="2"/>
    <n v="33"/>
  </r>
  <r>
    <s v="Penne Pasta"/>
    <n v="18"/>
    <n v="33"/>
    <s v="1 x 3 kg"/>
    <s v="Penne"/>
    <x v="2"/>
    <n v="33"/>
  </r>
  <r>
    <s v="Old Mout Cider : Kiwi &amp;amp; Lime"/>
    <n v="17"/>
    <n v="33"/>
    <s v="12 x 500 ml"/>
    <s v="Cider - Bottle/Can"/>
    <x v="2"/>
    <n v="33"/>
  </r>
  <r>
    <s v="Sage"/>
    <n v="17"/>
    <n v="33"/>
    <s v="1 x 100 g"/>
    <s v="Sage"/>
    <x v="2"/>
    <n v="33"/>
  </r>
  <r>
    <s v="French Dressing"/>
    <n v="16"/>
    <n v="33"/>
    <s v="1 x 2.27ltr"/>
    <s v="Dressing"/>
    <x v="2"/>
    <n v="33"/>
  </r>
  <r>
    <s v="LaBo Banqueting : Roll : Selection"/>
    <n v="15"/>
    <n v="33"/>
    <s v="3 x 25 x 30 g"/>
    <s v="Rolls &amp; Buns (Frozen)"/>
    <x v="2"/>
    <n v="33"/>
  </r>
  <r>
    <s v="Mint : Micro"/>
    <n v="14"/>
    <n v="33"/>
    <s v="1 x 30 g"/>
    <s v="Mint"/>
    <x v="2"/>
    <n v="33"/>
  </r>
  <r>
    <s v="Monin Hazelnut : Sugar free : Syrup"/>
    <n v="13"/>
    <n v="33"/>
    <s v="1 x 1 ltr"/>
    <s v="Coffee Syrups"/>
    <x v="2"/>
    <n v="33"/>
  </r>
  <r>
    <s v="PUREFOODS Platter : Chicken Tikka Salad"/>
    <n v="10"/>
    <n v="33"/>
    <s v="1 x 1 each"/>
    <s v="Buffet Platters"/>
    <x v="2"/>
    <n v="33"/>
  </r>
  <r>
    <s v="Rainbow Trout : Fillet : Smoked"/>
    <n v="9"/>
    <n v="33"/>
    <s v="4 x 1 each"/>
    <s v="Fresh Fish (Chilled)"/>
    <x v="2"/>
    <n v="33"/>
  </r>
  <r>
    <s v="Hudson's Real : Mayonnaise"/>
    <n v="7"/>
    <n v="33"/>
    <s v="1 x 1 ltr"/>
    <s v="Mayonnaise"/>
    <x v="2"/>
    <n v="33"/>
  </r>
  <r>
    <s v="PAPER STRAW 8” BLACK"/>
    <n v="7"/>
    <n v="33"/>
    <s v="250 x 1 each"/>
    <s v="Straws"/>
    <x v="2"/>
    <n v="33"/>
  </r>
  <r>
    <s v="7 PIZZA BOX BROWN"/>
    <n v="7"/>
    <n v="33"/>
    <s v="100 x 1 Box"/>
    <s v="Food Trays &amp; Boxes"/>
    <x v="2"/>
    <n v="33"/>
  </r>
  <r>
    <s v="Green Scourer"/>
    <n v="6"/>
    <n v="33"/>
    <s v="10 x 1 each"/>
    <s v="Cloths, Scourers And Wiping"/>
    <x v="2"/>
    <n v="33"/>
  </r>
  <r>
    <s v="Anna Chick Peas"/>
    <n v="5"/>
    <n v="33"/>
    <s v="1 x 400 g"/>
    <s v="Peas"/>
    <x v="2"/>
    <n v="33"/>
  </r>
  <r>
    <s v="Haday Light Soy Sauce : Superior"/>
    <n v="3"/>
    <n v="33"/>
    <s v="2 x 4.9 ltr"/>
    <s v="Oriental Sauce"/>
    <x v="2"/>
    <n v="33"/>
  </r>
  <r>
    <s v="Sandwich Platter : Fish"/>
    <n v="3"/>
    <n v="33"/>
    <s v="1 x 1 each"/>
    <s v="Buffet Platters"/>
    <x v="2"/>
    <n v="33"/>
  </r>
  <r>
    <s v="Ardeche Chardonnay - Louis Latour : French"/>
    <n v="1"/>
    <n v="33"/>
    <s v="1 x 75 cl"/>
    <s v="White Wine"/>
    <x v="2"/>
    <n v="33"/>
  </r>
  <r>
    <s v="Banana : Fairtrade"/>
    <n v="4"/>
    <n v="32.5"/>
    <s v="1 x 1 each"/>
    <s v="Banana"/>
    <x v="2"/>
    <n v="32.5"/>
  </r>
  <r>
    <s v="Peppers : Mixed : Catering"/>
    <n v="30"/>
    <n v="32"/>
    <s v="1 x 5 kg"/>
    <s v="Peppers"/>
    <x v="2"/>
    <n v="32"/>
  </r>
  <r>
    <s v="Corona Extra : Lager : Draught : Keg"/>
    <n v="30"/>
    <n v="32"/>
    <s v="11 x 1 gal"/>
    <s v="Beer - Draught"/>
    <x v="2"/>
    <n v="32"/>
  </r>
  <r>
    <s v="Monster Energy : Can"/>
    <n v="23"/>
    <n v="32"/>
    <s v="12 x 500 ml"/>
    <s v="Energy"/>
    <x v="2"/>
    <n v="32"/>
  </r>
  <r>
    <s v="D10 Suma-Bac Cleaner Sanitiser"/>
    <n v="23"/>
    <n v="32"/>
    <s v="4 x 1.5ltr"/>
    <s v="Kitchen Chemicals"/>
    <x v="2"/>
    <n v="32"/>
  </r>
  <r>
    <s v="Copella Apple Juice"/>
    <n v="17"/>
    <n v="32"/>
    <s v="8 x 250ml"/>
    <s v="Fruit Juice"/>
    <x v="2"/>
    <n v="32"/>
  </r>
  <r>
    <s v="Basil"/>
    <n v="16"/>
    <n v="32"/>
    <s v="1 x 100g"/>
    <s v="Basil"/>
    <x v="2"/>
    <n v="32"/>
  </r>
  <r>
    <s v="SILICONISED GREASEPROOF WHITE 450x750mm"/>
    <n v="16"/>
    <n v="32"/>
    <s v="2 x 500 x 1 Box"/>
    <s v="Film, Foil &amp; Parchments"/>
    <x v="2"/>
    <n v="32"/>
  </r>
  <r>
    <s v="33cm 2ply KRAFT RECYCLED NAPKIN   1x2000"/>
    <n v="15"/>
    <n v="32"/>
    <s v="2000 x 1 each"/>
    <s v="Napkins &amp; Tableware"/>
    <x v="2"/>
    <n v="32"/>
  </r>
  <r>
    <s v="Sicilian Lemon &amp;amp; Earl Grey Layer Cake : 14 Portion"/>
    <n v="14"/>
    <n v="32"/>
    <s v="1 x 1 each"/>
    <s v="Cakes (Frozen)"/>
    <x v="2"/>
    <n v="32"/>
  </r>
  <r>
    <s v="Aberdeen Angus : Premiere"/>
    <n v="13"/>
    <n v="32"/>
    <s v="20 x 170 g"/>
    <s v="Burgers (Frozen)"/>
    <x v="2"/>
    <n v="32"/>
  </r>
  <r>
    <s v="Potato : Machine Diced : 15mm."/>
    <n v="13"/>
    <n v="32"/>
    <s v="1 x 1 kg"/>
    <s v="Fruit &amp; Veg, Salad, Herbs (Chilled)"/>
    <x v="2"/>
    <n v="32"/>
  </r>
  <r>
    <s v="Radish : Cone"/>
    <n v="11"/>
    <n v="32"/>
    <s v="1 x 1 each"/>
    <s v="Radish"/>
    <x v="2"/>
    <n v="32"/>
  </r>
  <r>
    <s v="12oz White Premium Single Wall Hot Cup"/>
    <n v="10"/>
    <n v="32"/>
    <s v="1000 each"/>
    <s v="Paper Hot Cups &amp; Lids"/>
    <x v="2"/>
    <n v="32"/>
  </r>
  <r>
    <s v="Ratatouille : Machine Cut : 15mm"/>
    <n v="10"/>
    <n v="32"/>
    <s v="kg"/>
    <s v="Ratatouille Mix"/>
    <x v="2"/>
    <n v="32"/>
  </r>
  <r>
    <s v="Sausage Melt Breakfast Muffin"/>
    <n v="9"/>
    <n v="32"/>
    <s v="1 each"/>
    <s v="Chilled - Other"/>
    <x v="2"/>
    <n v="32"/>
  </r>
  <r>
    <s v="Anna : Butter Beans"/>
    <n v="6"/>
    <n v="32"/>
    <s v="1 x 2.6 kg"/>
    <s v="Beans"/>
    <x v="2"/>
    <n v="32"/>
  </r>
  <r>
    <s v="Blue : Vinyl Gloves : Powder Free : Medium"/>
    <n v="5"/>
    <n v="32"/>
    <s v="100 x 1 each"/>
    <s v="Gloves &amp; Aprons"/>
    <x v="2"/>
    <n v="32"/>
  </r>
  <r>
    <s v="Yellow Bean Sauce : Vegan"/>
    <n v="4"/>
    <n v="32"/>
    <s v="1 x 450 g"/>
    <s v="Oriental Sauce"/>
    <x v="2"/>
    <n v="32"/>
  </r>
  <r>
    <s v="Harrogate Spring Water"/>
    <n v="3"/>
    <n v="32"/>
    <s v="12 x 1.5 ltr"/>
    <s v="Water - Still"/>
    <x v="2"/>
    <n v="32"/>
  </r>
  <r>
    <s v="Vietnamese Pho Soup Base"/>
    <n v="3"/>
    <n v="32"/>
    <s v="1 x 1 kg"/>
    <s v="Soup Flavour (Frozen)"/>
    <x v="2"/>
    <n v="32"/>
  </r>
  <r>
    <s v="Eggs : Free Range"/>
    <n v="3"/>
    <n v="32"/>
    <s v="30 x 1 each"/>
    <s v="Eggs &amp; Egg Products (Chilled"/>
    <x v="2"/>
    <n v="32"/>
  </r>
  <r>
    <s v="Quorn Southern Style Burger : 63g"/>
    <n v="2"/>
    <n v="32"/>
    <s v="1 x 1 kg"/>
    <s v="Other Meat Free Products (Frozen)"/>
    <x v="2"/>
    <n v="32"/>
  </r>
  <r>
    <s v="Chicken : Skewer : Oven Ready : Halal : Piri Pori"/>
    <n v="2"/>
    <n v="32"/>
    <s v="10 x 1 each"/>
    <s v="Chicken (Chilled)"/>
    <x v="2"/>
    <n v="32"/>
  </r>
  <r>
    <s v="Pollock : 140-170g (5-6oz) : Fillet : Alaskan : IQF : MSC"/>
    <n v="1"/>
    <n v="32"/>
    <s v="1 x 25 x 1each"/>
    <s v="Frozen Fish"/>
    <x v="2"/>
    <n v="32"/>
  </r>
  <r>
    <s v="Spring Onions : Bunch"/>
    <n v="31"/>
    <n v="31"/>
    <s v="12 x 1 each"/>
    <s v="Onions"/>
    <x v="2"/>
    <n v="31"/>
  </r>
  <r>
    <s v="Lion Eggs : Hard Boiled"/>
    <n v="29"/>
    <n v="31"/>
    <s v="48 x 1 each"/>
    <s v="Eggs &amp; Egg Products (Chilled"/>
    <x v="2"/>
    <n v="31"/>
  </r>
  <r>
    <s v="Snacking Essentials Fruit Berry Mix : Fruit &amp;amp; Berry Mix"/>
    <n v="28"/>
    <n v="31"/>
    <s v="12 x 100 g"/>
    <s v="Healthier Options - Fruit Snacks"/>
    <x v="2"/>
    <n v="31"/>
  </r>
  <r>
    <s v="Tomatoes : Cherry Red"/>
    <n v="26"/>
    <n v="31"/>
    <s v="9 x 250 g"/>
    <s v="Tomatoes"/>
    <x v="2"/>
    <n v="31"/>
  </r>
  <r>
    <s v="Monster Zero : Energy Ultra"/>
    <n v="23"/>
    <n v="31"/>
    <s v="12 x 500 ml"/>
    <s v="Energy"/>
    <x v="2"/>
    <n v="31"/>
  </r>
  <r>
    <s v="Greens Green Valley Salad : Cuisin'easy"/>
    <n v="23"/>
    <n v="31"/>
    <s v="1 x 1.25 kg"/>
    <s v="Vegetarian - Multi Portion (Frozen)"/>
    <x v="2"/>
    <n v="31"/>
  </r>
  <r>
    <s v="TEAVANA Fltrbg Eng Bkfst 24Sac 6x60g GB"/>
    <n v="23"/>
    <n v="31"/>
    <s v="6 x 24 each"/>
    <s v="Beverage"/>
    <x v="2"/>
    <n v="31"/>
  </r>
  <r>
    <s v="Paper Plsd Lids Starbucks 8oz Regular"/>
    <n v="23"/>
    <n v="31"/>
    <s v="1000 x 1 each"/>
    <s v="Non Food"/>
    <x v="2"/>
    <n v="31"/>
  </r>
  <r>
    <s v="Clipper Green Tea : Envelope : FT"/>
    <n v="19"/>
    <n v="31"/>
    <s v="250 x 1 each"/>
    <s v="Tea - Speciality"/>
    <x v="2"/>
    <n v="31"/>
  </r>
  <r>
    <s v="Carrots : Diced : 15mm : Machine Cut."/>
    <n v="17"/>
    <n v="31"/>
    <s v="1 x 1 kg"/>
    <s v="Fruit &amp; Veg, Salad, Herbs (Chilled)"/>
    <x v="2"/>
    <n v="31"/>
  </r>
  <r>
    <s v="Orange"/>
    <n v="14"/>
    <n v="31"/>
    <s v="10 x 1 each"/>
    <s v="Orange"/>
    <x v="2"/>
    <n v="31"/>
  </r>
  <r>
    <s v="LA6 SUMA COMBI + DISHWASH + RINSE AID"/>
    <n v="12"/>
    <n v="31"/>
    <s v="2 x 5 ltr"/>
    <s v="Kitchen Chemicals"/>
    <x v="2"/>
    <n v="31"/>
  </r>
  <r>
    <s v="Pulled Pork in BBQ Sauce"/>
    <n v="11"/>
    <n v="31"/>
    <s v="6 x 500 g"/>
    <s v="Ready  Meals Prepared (Fzn)"/>
    <x v="2"/>
    <n v="31"/>
  </r>
  <r>
    <s v="Wing's Udon Noodles"/>
    <n v="11"/>
    <n v="31"/>
    <s v="30 x 200 g"/>
    <s v="Noodles"/>
    <x v="2"/>
    <n v="31"/>
  </r>
  <r>
    <s v="Jumbo : Pork : 4's (4/lb) : Sausages"/>
    <n v="11"/>
    <n v="31"/>
    <s v="24 x 1each"/>
    <s v="Sausages (Frozen)"/>
    <x v="2"/>
    <n v="31"/>
  </r>
  <r>
    <s v="Eggs Shell : Medium"/>
    <n v="10"/>
    <n v="31"/>
    <s v="18 x 1 each"/>
    <s v="Eggs &amp; Egg Products (Chilled"/>
    <x v="2"/>
    <n v="31"/>
  </r>
  <r>
    <s v="Brotherhood Sesame Oil : Blended"/>
    <n v="10"/>
    <n v="31"/>
    <s v="6 x 2.5 ltr"/>
    <s v="Speciality Oil"/>
    <x v="2"/>
    <n v="31"/>
  </r>
  <r>
    <s v="British Cooked : Diced Beef : RT"/>
    <n v="9"/>
    <n v="31"/>
    <s v="2 x 1.5 kg"/>
    <s v="Beef (Frozen)"/>
    <x v="2"/>
    <n v="31"/>
  </r>
  <r>
    <s v="Naan Bread : Garlic &amp;amp; Coriander : Mini"/>
    <n v="8"/>
    <n v="31"/>
    <s v="16 x 6 x 210 g"/>
    <s v="Bakery (Frozen)"/>
    <x v="2"/>
    <n v="31"/>
  </r>
  <r>
    <s v="Jacob's Biscuits for Cheese"/>
    <n v="8"/>
    <n v="31"/>
    <s v="1 x 900 g"/>
    <s v="Savoury Biscuits"/>
    <x v="2"/>
    <n v="31"/>
  </r>
  <r>
    <s v="Radish"/>
    <n v="8"/>
    <n v="31"/>
    <s v="20 x 1 each"/>
    <s v="Radish"/>
    <x v="2"/>
    <n v="31"/>
  </r>
  <r>
    <s v="Sandwich - Malted : Smoked Salmon &amp;amp; Cream Cheese"/>
    <n v="8"/>
    <n v="31"/>
    <s v="1 x 1 each"/>
    <s v="Filled Rolls, Sandwiches &amp; Baguettes"/>
    <x v="2"/>
    <n v="31"/>
  </r>
  <r>
    <s v="Salmon Goujons : breaded : 45/65"/>
    <n v="7"/>
    <n v="31"/>
    <s v="1 x 1 kg"/>
    <s v="Fish &amp; Seafood (Frozen)"/>
    <x v="6"/>
    <n v="31"/>
  </r>
  <r>
    <s v="Quinoa : White"/>
    <n v="6"/>
    <n v="31"/>
    <s v="1 x 1 kg"/>
    <s v="Other"/>
    <x v="2"/>
    <n v="31"/>
  </r>
  <r>
    <s v="Kolios Greek Style"/>
    <n v="6"/>
    <n v="31"/>
    <s v="1 x 1 kg"/>
    <s v="Yoghurt (Chilled)"/>
    <x v="0"/>
    <n v="31"/>
  </r>
  <r>
    <s v="Vinyl Gloves : Blue : Extra Large"/>
    <n v="5"/>
    <n v="31"/>
    <s v="1 x 100 each"/>
    <s v="Gloves &amp; Aprons"/>
    <x v="2"/>
    <n v="31"/>
  </r>
  <r>
    <s v="Pollock Fillets : 115-140g : Skinless &amp;amp; Boneless : Alaskan"/>
    <n v="4"/>
    <n v="31"/>
    <s v="25 x aw127.5 g"/>
    <s v="Frozen Fish"/>
    <x v="2"/>
    <n v="31"/>
  </r>
  <r>
    <s v="Chapattis"/>
    <n v="3"/>
    <n v="31"/>
    <s v="96 x 1 each"/>
    <s v="Accompaniments"/>
    <x v="2"/>
    <n v="31"/>
  </r>
  <r>
    <s v="McCain Potato Wedges : 5% Fat"/>
    <n v="3"/>
    <n v="31"/>
    <s v="2.27 kg"/>
    <s v="Potato (Frozen)"/>
    <x v="2"/>
    <n v="31"/>
  </r>
  <r>
    <s v="Carrots"/>
    <n v="13"/>
    <n v="30.59"/>
    <s v="kg"/>
    <s v="Carrots"/>
    <x v="2"/>
    <n v="30.59"/>
  </r>
  <r>
    <s v="Lamb Chops : New Zealand : Halal"/>
    <n v="2"/>
    <n v="30.28"/>
    <s v="kg"/>
    <s v="Lamb (Chilled)"/>
    <x v="2"/>
    <n v="30.28"/>
  </r>
  <r>
    <s v="Pork Chops : Spare Rib : Boneless"/>
    <n v="4"/>
    <n v="30.04"/>
    <s v="kg"/>
    <s v="Pork (Chilled)"/>
    <x v="2"/>
    <n v="30.04"/>
  </r>
  <r>
    <s v="Brakes Lemon Juice : concentrated"/>
    <n v="27"/>
    <n v="30"/>
    <s v="12 x 500ml"/>
    <s v="Citrus Juice"/>
    <x v="2"/>
    <n v="30"/>
  </r>
  <r>
    <s v="Pipers Crisps : Chorizo"/>
    <n v="26"/>
    <n v="30"/>
    <s v="24 x 40 g"/>
    <s v="Crisps"/>
    <x v="2"/>
    <n v="30"/>
  </r>
  <r>
    <s v="Dalston's Ginger Beer"/>
    <n v="26"/>
    <n v="30"/>
    <s v="24 x 330 ml"/>
    <s v="Carbonated Drinks"/>
    <x v="2"/>
    <n v="30"/>
  </r>
  <r>
    <s v="Dalston's Cherryade"/>
    <n v="26"/>
    <n v="30"/>
    <s v="24 x 330 ml"/>
    <s v="Carbonated Drinks"/>
    <x v="2"/>
    <n v="30"/>
  </r>
  <r>
    <s v="Rosemary"/>
    <n v="17"/>
    <n v="30"/>
    <s v="1 x 100 g"/>
    <s v="Rosemary"/>
    <x v="2"/>
    <n v="30"/>
  </r>
  <r>
    <s v="RATIONAL DETERGENT TABLETS"/>
    <n v="15"/>
    <n v="30"/>
    <s v="1 x 100 each"/>
    <s v="Non Foods - Non Foods Cleaning"/>
    <x v="2"/>
    <n v="30"/>
  </r>
  <r>
    <s v="Fennel"/>
    <n v="15"/>
    <n v="30"/>
    <s v="1 x 5 kg"/>
    <s v="Fennel"/>
    <x v="2"/>
    <n v="30"/>
  </r>
  <r>
    <s v="Mushrooms : Shitake"/>
    <n v="14"/>
    <n v="30"/>
    <s v="1 x 2 kg"/>
    <s v="Mushrooms"/>
    <x v="2"/>
    <n v="30"/>
  </r>
  <r>
    <s v="Red Hot Salmon Onigiri"/>
    <n v="13"/>
    <n v="30"/>
    <s v="1 x 1 each"/>
    <s v="Sushi Nori"/>
    <x v="2"/>
    <n v="30"/>
  </r>
  <r>
    <s v="Sausage : Pork : Cooked : Cocktail"/>
    <n v="11"/>
    <n v="30"/>
    <s v="128 x 1 each"/>
    <s v="Sausages (Frozen)"/>
    <x v="2"/>
    <n v="30"/>
  </r>
  <r>
    <s v="Lemon Sole Goujons : breaded"/>
    <n v="9"/>
    <n v="30"/>
    <s v="1 x 1 kg"/>
    <s v="Fish &amp; Seafood (Frozen)"/>
    <x v="6"/>
    <n v="30"/>
  </r>
  <r>
    <s v="Thyme : Living Pots : Various"/>
    <n v="9"/>
    <n v="30"/>
    <s v="1 x 200 g"/>
    <s v="Thyme"/>
    <x v="2"/>
    <n v="30"/>
  </r>
  <r>
    <s v="Lime"/>
    <n v="9"/>
    <n v="30"/>
    <s v="6 x 1 each"/>
    <s v="Lime"/>
    <x v="2"/>
    <n v="30"/>
  </r>
  <r>
    <s v="Thai Basil"/>
    <n v="8"/>
    <n v="30"/>
    <s v="1 x 1 each"/>
    <s v="Basil"/>
    <x v="2"/>
    <n v="30"/>
  </r>
  <r>
    <s v="Spring Onion"/>
    <n v="6"/>
    <n v="30"/>
    <s v="1 x 1 each"/>
    <s v="Spring Onion"/>
    <x v="2"/>
    <n v="30"/>
  </r>
  <r>
    <s v="Milk Whole : Blue"/>
    <n v="6"/>
    <n v="30"/>
    <s v="1 x 2 ltr"/>
    <s v="Fresh Milk (Chilled)"/>
    <x v="2"/>
    <n v="30"/>
  </r>
  <r>
    <s v="Vegan Sandwich Platter"/>
    <n v="6"/>
    <n v="30"/>
    <s v="1 x 1034 g"/>
    <s v="Chilled - Other"/>
    <x v="2"/>
    <n v="30"/>
  </r>
  <r>
    <s v="Custard : Powder"/>
    <n v="5"/>
    <n v="30"/>
    <s v="1 x 3.5kg"/>
    <s v="Custard"/>
    <x v="2"/>
    <n v="30"/>
  </r>
  <r>
    <s v="PREEMA Vanilla Essence"/>
    <n v="4"/>
    <n v="30"/>
    <s v="1 x 500 ml"/>
    <s v="Essence"/>
    <x v="2"/>
    <n v="30"/>
  </r>
  <r>
    <s v="Paneer"/>
    <n v="3"/>
    <n v="30"/>
    <s v="1 x 900 g"/>
    <s v="Other (Chilled)"/>
    <x v="2"/>
    <n v="30"/>
  </r>
  <r>
    <s v="Hawkes Cider : 4.5% : Urban Orchard"/>
    <n v="3"/>
    <n v="30"/>
    <s v="24 x 330 ml"/>
    <s v="Cider - Bottle/Can"/>
    <x v="2"/>
    <n v="30"/>
  </r>
  <r>
    <s v="PINOT GRIGIO EMOTIVO 75CL"/>
    <n v="3"/>
    <n v="30"/>
    <s v="1x75cl"/>
    <s v="White Wine"/>
    <x v="2"/>
    <n v="30"/>
  </r>
  <r>
    <s v="Monterey Bay Chardonnay 12% 75Cl"/>
    <n v="3"/>
    <n v="30"/>
    <s v="1 x 75 cl"/>
    <s v="White Wine"/>
    <x v="2"/>
    <n v="30"/>
  </r>
  <r>
    <s v="Brie : Wedges"/>
    <n v="2"/>
    <n v="30"/>
    <s v="6 x 180 g"/>
    <s v="French (Chilled)"/>
    <x v="2"/>
    <n v="30"/>
  </r>
  <r>
    <s v="Sweet Potatoes"/>
    <n v="2"/>
    <n v="30"/>
    <s v="1 x 1 each"/>
    <s v="Sweet Potato"/>
    <x v="2"/>
    <n v="30"/>
  </r>
  <r>
    <s v="Radish"/>
    <n v="2"/>
    <n v="30"/>
    <s v="1 x 125g"/>
    <s v="Radish"/>
    <x v="2"/>
    <n v="30"/>
  </r>
  <r>
    <s v="Canapes Direct Tortilla Cup : Avocado Salsa &amp; Mexican Prawns"/>
    <n v="1"/>
    <n v="30"/>
    <s v="1 x 17 g"/>
    <s v="Canapé (Chilled)"/>
    <x v="2"/>
    <n v="30"/>
  </r>
  <r>
    <s v="D2 : Chicken Legs : Cajun : Red Tractor : Halal"/>
    <n v="1"/>
    <n v="30"/>
    <s v="10 x 1 each"/>
    <s v="Prepared Meat (Frozen)"/>
    <x v="2"/>
    <n v="30"/>
  </r>
  <r>
    <s v="D5 Mini Tikka Flavour : Chicken Skewers : Red Tractor Halal (Ovenroastable Bag)"/>
    <n v="1"/>
    <n v="30"/>
    <s v="10 x 1 each"/>
    <s v="Prepared Meat (Frozen)"/>
    <x v="2"/>
    <n v="30"/>
  </r>
  <r>
    <s v="D5 Mini Meditterranean Flavour : Chicken Skewers : Halal : Red Tractor (Ovenroastable Bag)"/>
    <n v="1"/>
    <n v="30"/>
    <s v="10 x 1 each"/>
    <s v="Prepared Meat (Frozen)"/>
    <x v="2"/>
    <n v="30"/>
  </r>
  <r>
    <s v="Saffron : Filaments"/>
    <n v="1"/>
    <n v="30"/>
    <s v="1 x 1g"/>
    <s v="Spices"/>
    <x v="2"/>
    <n v="30"/>
  </r>
  <r>
    <s v="Eat Real Veggie &amp;amp; Kale Straws"/>
    <n v="26"/>
    <n v="29"/>
    <s v="12 x 45 g"/>
    <s v="Crisp &amp; Snacks"/>
    <x v="2"/>
    <n v="29"/>
  </r>
  <r>
    <s v="Potatoes : Jacket : Box : (15g)"/>
    <n v="25"/>
    <n v="29"/>
    <s v="40 x 1 each"/>
    <s v="Potatoes"/>
    <x v="2"/>
    <n v="29"/>
  </r>
  <r>
    <s v="Perkier Peanut Bar : Crunchy"/>
    <n v="25"/>
    <n v="29"/>
    <s v="18 x 35 g"/>
    <s v="Other"/>
    <x v="2"/>
    <n v="29"/>
  </r>
  <r>
    <s v="Magners Pear Cider"/>
    <n v="25"/>
    <n v="29"/>
    <s v="1 x  12 x 568ml"/>
    <s v="Cider - Bottle/Can"/>
    <x v="2"/>
    <n v="29"/>
  </r>
  <r>
    <s v="Glove Nitrile Blue P/F GD19 (medium)"/>
    <n v="23"/>
    <n v="29"/>
    <s v="10 x 100 each"/>
    <s v="PPE"/>
    <x v="2"/>
    <n v="29"/>
  </r>
  <r>
    <s v="Carrot Cake : Flowerpot Muffins : Filled : Premium : Multiseed"/>
    <n v="22"/>
    <n v="29"/>
    <s v="24 x 115 g"/>
    <s v="Muffins (Frozen)"/>
    <x v="2"/>
    <n v="29"/>
  </r>
  <r>
    <s v="Red Onion Marmalade : W/Spoons"/>
    <n v="20"/>
    <n v="29"/>
    <s v="1.2 kg"/>
    <s v="Chutney"/>
    <x v="2"/>
    <n v="29"/>
  </r>
  <r>
    <s v="Ground : Black Pepper"/>
    <n v="18"/>
    <n v="29"/>
    <s v="1 x 500 g"/>
    <s v="Pepper"/>
    <x v="2"/>
    <n v="29"/>
  </r>
  <r>
    <s v="Quinoa Veg Stir Fry"/>
    <n v="17"/>
    <n v="29"/>
    <s v="1 x 1 kg"/>
    <s v="Stir Fry Mixes (Frozen)"/>
    <x v="2"/>
    <n v="29"/>
  </r>
  <r>
    <s v="Wrap : Brussels with Love : Vegan : Xmas"/>
    <n v="12"/>
    <n v="29"/>
    <s v="1 x 1 each"/>
    <s v="Filled Rolls, Sandwiches &amp; Baguettes"/>
    <x v="2"/>
    <n v="29"/>
  </r>
  <r>
    <s v="Parmesan"/>
    <n v="12"/>
    <n v="29"/>
    <s v="1 x 2.2 kg"/>
    <s v="Italian (Chilled)"/>
    <x v="2"/>
    <n v="29"/>
  </r>
  <r>
    <s v="Tarragon"/>
    <n v="12"/>
    <n v="29"/>
    <s v="1 x 100g"/>
    <s v="Tarragon"/>
    <x v="2"/>
    <n v="29"/>
  </r>
  <r>
    <s v="Country Mixed Vegetables"/>
    <n v="11"/>
    <n v="29"/>
    <s v="1 x 1.5 kg"/>
    <s v="Vegetable Mixes (Frozen)"/>
    <x v="2"/>
    <n v="29"/>
  </r>
  <r>
    <s v="Sweet Potatoes : Prepared Whole"/>
    <n v="11"/>
    <n v="29"/>
    <s v="1 x 2.5 kg"/>
    <s v="Sweet Potato"/>
    <x v="2"/>
    <n v="29"/>
  </r>
  <r>
    <s v="Streetfood : Curry Paste : Malay"/>
    <n v="10"/>
    <n v="29"/>
    <s v="1 kg"/>
    <s v="Oriental Paste"/>
    <x v="2"/>
    <n v="29"/>
  </r>
  <r>
    <s v="Blue Dragon Sriracha Sauce"/>
    <n v="10"/>
    <n v="29"/>
    <s v="1 x 730 ml"/>
    <s v="Oriental Sauce"/>
    <x v="2"/>
    <n v="29"/>
  </r>
  <r>
    <s v="Squeaky Bean Lincolnshire Style : Sausages : (Vegan)"/>
    <n v="10"/>
    <n v="29"/>
    <s v="1 x 1 kg"/>
    <s v="Other Meat Free Products (Frozen)"/>
    <x v="2"/>
    <n v="29"/>
  </r>
  <r>
    <s v="Lamb Weston Homestyle : Fries : Skin On"/>
    <n v="9"/>
    <n v="29"/>
    <s v="4 x 2.5 kg"/>
    <s v="Fries (Frozen)"/>
    <x v="2"/>
    <n v="29"/>
  </r>
  <r>
    <s v="Potatoes : Mids"/>
    <n v="9"/>
    <n v="29"/>
    <s v="1 x 10 kg"/>
    <s v="Potatoes"/>
    <x v="2"/>
    <n v="29"/>
  </r>
  <r>
    <s v="OwnSub Roll : Chicken Mayonnaise"/>
    <n v="9"/>
    <n v="29"/>
    <s v="1 x 1 each"/>
    <s v="Filled Rolls, Sandwiches &amp; Baguettes"/>
    <x v="2"/>
    <n v="29"/>
  </r>
  <r>
    <s v="KTC Crispy Fried Onions"/>
    <n v="8"/>
    <n v="29"/>
    <s v="1 x 400 g"/>
    <s v="Dried Vegetables"/>
    <x v="2"/>
    <n v="29"/>
  </r>
  <r>
    <s v="Radnor Still Water : Flat Cap"/>
    <n v="5"/>
    <n v="29"/>
    <s v="24 x 500 ml"/>
    <s v="Water - Still"/>
    <x v="2"/>
    <n v="29"/>
  </r>
  <r>
    <s v="Springbourne Still Water"/>
    <n v="4"/>
    <n v="29"/>
    <s v="12 x 750 ml"/>
    <s v="Water"/>
    <x v="2"/>
    <n v="29"/>
  </r>
  <r>
    <s v="Sunrise Three Bean Chilli"/>
    <n v="4"/>
    <n v="29"/>
    <s v="2 x 1.36 kg"/>
    <s v="Ready  Meals Prepared (Fzn)"/>
    <x v="2"/>
    <n v="29"/>
  </r>
  <r>
    <s v="Tortilla : Blue Corn : 15 cm : Soft"/>
    <n v="4"/>
    <n v="29"/>
    <s v="6 x 24 x 1 each"/>
    <s v="Tortillas &amp; Wraps (Frozen)"/>
    <x v="2"/>
    <n v="29"/>
  </r>
  <r>
    <s v="Coffee Portions : Freeze Dried : Sticks"/>
    <n v="3"/>
    <n v="29"/>
    <s v="500 x 1 each"/>
    <s v="Coffee - Instant"/>
    <x v="2"/>
    <n v="29"/>
  </r>
  <r>
    <s v="Leeks"/>
    <n v="7"/>
    <n v="28.48"/>
    <s v="kg"/>
    <s v="Leeks"/>
    <x v="2"/>
    <n v="28.48"/>
  </r>
  <r>
    <s v="Croissant : Plain : Vegan"/>
    <n v="27"/>
    <n v="28"/>
    <s v="60 x 1 each"/>
    <s v="Morning Goods/Viennoiserie (Frozen)"/>
    <x v="2"/>
    <n v="28"/>
  </r>
  <r>
    <s v="Schweppes Tonic Water : Slimline"/>
    <n v="26"/>
    <n v="28"/>
    <s v="1 x 24 x 200 ml"/>
    <s v="Mixers / Juices"/>
    <x v="2"/>
    <n v="28"/>
  </r>
  <r>
    <s v="Doughnut : Caramel Filling"/>
    <n v="26"/>
    <n v="28"/>
    <s v="6 x 6 x 75 g"/>
    <s v="Doughnuts (Frozen)"/>
    <x v="2"/>
    <n v="28"/>
  </r>
  <r>
    <s v="Becks Blue : Beer : 0% : NRB"/>
    <n v="26"/>
    <n v="28"/>
    <s v="24 x 275 ml"/>
    <s v="Beer - Bottle/Can"/>
    <x v="2"/>
    <n v="28"/>
  </r>
  <r>
    <s v="Belvita Strawberry Yoghurt Crunch : Duo"/>
    <n v="25"/>
    <n v="28"/>
    <s v="18 x 50.6 g"/>
    <s v="Cereal Bars"/>
    <x v="2"/>
    <n v="28"/>
  </r>
  <r>
    <s v="Set Sour Cream"/>
    <n v="18"/>
    <n v="28"/>
    <s v="1 kg"/>
    <s v="Chilled - Other"/>
    <x v="2"/>
    <n v="28"/>
  </r>
  <r>
    <s v="SUMA CAFE AUTOTAB 2.0g x 15mm C1.3 BREWER UNIT 2x6"/>
    <n v="16"/>
    <n v="28"/>
    <s v="2 x 60 each"/>
    <s v="Kitchen Chemicals"/>
    <x v="2"/>
    <n v="28"/>
  </r>
  <r>
    <s v="Camden Hells"/>
    <n v="15"/>
    <n v="28"/>
    <s v="1 x 30 ltr"/>
    <s v="Beer - Draught"/>
    <x v="2"/>
    <n v="28"/>
  </r>
  <r>
    <s v="Brakes Turmeric"/>
    <n v="14"/>
    <n v="28"/>
    <s v="1 x 500 g"/>
    <s v="Spices"/>
    <x v="2"/>
    <n v="28"/>
  </r>
  <r>
    <s v="Mushrooms : Flat : Large : (approx 12cm)"/>
    <n v="14"/>
    <n v="28"/>
    <s v="1 x 1.81kg"/>
    <s v="Mushrooms"/>
    <x v="2"/>
    <n v="28"/>
  </r>
  <r>
    <s v="Savoury Tart Case : 11cm"/>
    <n v="14"/>
    <n v="28"/>
    <s v="42 x 11  cm"/>
    <s v="Pastry Cases/Shells"/>
    <x v="2"/>
    <n v="28"/>
  </r>
  <r>
    <s v="Coriander : ground"/>
    <n v="13"/>
    <n v="28"/>
    <s v="1 x 450 g"/>
    <s v="Spices"/>
    <x v="2"/>
    <n v="28"/>
  </r>
  <r>
    <s v="Aubergine"/>
    <n v="12"/>
    <n v="28"/>
    <s v="1 x 5 kg"/>
    <s v="Aubergine"/>
    <x v="2"/>
    <n v="28"/>
  </r>
  <r>
    <s v="Everyday Favorites Cheddar Cheese : Grated"/>
    <n v="11"/>
    <n v="28"/>
    <s v="1 x 1 kg"/>
    <s v="Cheese"/>
    <x v="0"/>
    <n v="28"/>
  </r>
  <r>
    <s v="Big Al's Burger : Flame Cooked : 6oz"/>
    <n v="10"/>
    <n v="28"/>
    <s v="2 x 18 x 170 g"/>
    <s v="Meat &amp; Poultry (Frozen)"/>
    <x v="2"/>
    <n v="28"/>
  </r>
  <r>
    <s v="Triple Cheese Pizza Blend : Grated"/>
    <n v="10"/>
    <n v="28"/>
    <s v="1 x 1kg"/>
    <s v="Pizza Topping Flavours (Chilled)"/>
    <x v="2"/>
    <n v="28"/>
  </r>
  <r>
    <s v="Mayonnaise : Real"/>
    <n v="10"/>
    <n v="28"/>
    <s v="1 x 5ltr"/>
    <s v="Mayonnaise"/>
    <x v="2"/>
    <n v="28"/>
  </r>
  <r>
    <s v="Sprite Sprite : Can"/>
    <n v="10"/>
    <n v="28"/>
    <s v="1 x 24 x 330ml"/>
    <s v="Carbonated Drinks"/>
    <x v="2"/>
    <n v="28"/>
  </r>
  <r>
    <s v="Schweppes Coca Cola : BIB"/>
    <n v="10"/>
    <n v="28"/>
    <s v="1 x 7 ltr"/>
    <s v="Post Mix"/>
    <x v="2"/>
    <n v="28"/>
  </r>
  <r>
    <s v="Potatoes : Mids : Charlotte Hand Peeled."/>
    <n v="10"/>
    <n v="28"/>
    <s v="1 x 1 kg"/>
    <s v="Fruit &amp; Veg, Salad, Herbs (Chilled)"/>
    <x v="2"/>
    <n v="28"/>
  </r>
  <r>
    <s v="Quorn Cumberland Sausage : Vegan"/>
    <n v="9"/>
    <n v="28"/>
    <s v="1 x 2 kg"/>
    <s v="Sausages (Frozen)"/>
    <x v="2"/>
    <n v="28"/>
  </r>
  <r>
    <s v="Tomato Paste"/>
    <n v="8"/>
    <n v="28"/>
    <s v="1 x 800 g"/>
    <s v="Tomato Puree"/>
    <x v="2"/>
    <n v="28"/>
  </r>
  <r>
    <s v="Spinach : Baby"/>
    <n v="8"/>
    <n v="28"/>
    <s v="1 x 1 kg"/>
    <s v="Spinach"/>
    <x v="2"/>
    <n v="28"/>
  </r>
  <r>
    <s v="NEO Pizza Sauce"/>
    <n v="7"/>
    <n v="28"/>
    <s v="5 x 3 kg"/>
    <s v="Pizza Topping Flavours"/>
    <x v="2"/>
    <n v="28"/>
  </r>
  <r>
    <s v="Label : Friday : Green"/>
    <n v="6"/>
    <n v="28"/>
    <s v="1 x 1 each"/>
    <s v="Food Labelling"/>
    <x v="2"/>
    <n v="28"/>
  </r>
  <r>
    <s v="Fox's Fox's : Paprika : Sweet : Peppers"/>
    <n v="6"/>
    <n v="28"/>
    <s v="1 x 650 g"/>
    <s v="Seasoning"/>
    <x v="2"/>
    <n v="28"/>
  </r>
  <r>
    <s v="Carters Lemonade"/>
    <n v="5"/>
    <n v="28"/>
    <s v="8 x 2 ltr"/>
    <s v="Carbonated Drinks"/>
    <x v="2"/>
    <n v="28"/>
  </r>
  <r>
    <s v="Long Grain Rice Peacock"/>
    <n v="5"/>
    <n v="28"/>
    <s v="1 x 20 kg"/>
    <s v="Food"/>
    <x v="2"/>
    <n v="28"/>
  </r>
  <r>
    <s v="Tofu : Extra Firm : Plain: Organic: Vegan"/>
    <n v="5"/>
    <n v="28"/>
    <s v="1 x 1 kg"/>
    <s v="Tofu"/>
    <x v="2"/>
    <n v="28"/>
  </r>
  <r>
    <s v="Silver Spoon Caster Sugar"/>
    <n v="5"/>
    <n v="28"/>
    <s v="1 x 1 kg"/>
    <s v="Sugar"/>
    <x v="2"/>
    <n v="28"/>
  </r>
  <r>
    <s v="Apple : Red Delicious"/>
    <n v="5"/>
    <n v="28"/>
    <s v="8 x 1 each"/>
    <s v="Apple"/>
    <x v="2"/>
    <n v="28"/>
  </r>
  <r>
    <s v="Smoked Salmon"/>
    <n v="4"/>
    <n v="28"/>
    <s v="4 x 18 each"/>
    <s v="Canapés (Frozen)"/>
    <x v="2"/>
    <n v="28"/>
  </r>
  <r>
    <s v="Halloumi : Cheese"/>
    <n v="4"/>
    <n v="28"/>
    <s v="1 x 250 g"/>
    <s v="Continental (Chilled)"/>
    <x v="2"/>
    <n v="28"/>
  </r>
  <r>
    <s v="Radish : United Kingdom"/>
    <n v="3"/>
    <n v="28"/>
    <s v="1 x 125g"/>
    <s v="Radish"/>
    <x v="2"/>
    <n v="28"/>
  </r>
  <r>
    <s v="Violife Original : Sliced"/>
    <n v="3"/>
    <n v="28"/>
    <s v="1 x 200 g"/>
    <s v="British (Chilled)"/>
    <x v="2"/>
    <n v="28"/>
  </r>
  <r>
    <s v="A4 : Jumbo : Mixed Chicken Wings : Tikka Flavour : Halal : (Flats and Drumettes) - (Approx 60g - 80g) - (Approx 30 pieces)"/>
    <n v="3"/>
    <n v="28"/>
    <s v="1 x 2 kg"/>
    <s v="Prepared Poultry"/>
    <x v="2"/>
    <n v="28"/>
  </r>
  <r>
    <s v="Turkey : Bones"/>
    <n v="1"/>
    <n v="28"/>
    <s v="kg"/>
    <s v="Turkey (Chilled)"/>
    <x v="2"/>
    <n v="28"/>
  </r>
  <r>
    <s v="Beef : Bones"/>
    <n v="7"/>
    <n v="27.94"/>
    <s v="price per kg"/>
    <s v="Beef (Chilled)"/>
    <x v="2"/>
    <n v="27.94"/>
  </r>
  <r>
    <s v="Beef bones"/>
    <n v="2"/>
    <n v="27.29"/>
    <s v="1 kg"/>
    <s v="Meat &amp; Poultry (Chilled)"/>
    <x v="1"/>
    <n v="27.29"/>
  </r>
  <r>
    <s v="Starbucks Chocolate Sauce 4x2.5kg GB"/>
    <n v="18"/>
    <n v="27.25"/>
    <s v="4 x 1 each"/>
    <s v="Beverage"/>
    <x v="2"/>
    <n v="27.25"/>
  </r>
  <r>
    <s v="Thighs : Oyster Cut : Bone In : Diced with Bone"/>
    <n v="4"/>
    <n v="27.11"/>
    <s v="kg"/>
    <s v="Chicken (Chilled)"/>
    <x v="2"/>
    <n v="27.11"/>
  </r>
  <r>
    <s v="Doughnut : Colour"/>
    <n v="27"/>
    <n v="27"/>
    <s v="24 x 65 g"/>
    <s v="Doughnuts (Frozen)"/>
    <x v="2"/>
    <n v="27"/>
  </r>
  <r>
    <s v="Dawn Doughnut : Triple Chocolate"/>
    <n v="26"/>
    <n v="27"/>
    <s v="3 x 12 x 1 each"/>
    <s v="Doughnuts (Frozen)"/>
    <x v="2"/>
    <n v="27"/>
  </r>
  <r>
    <s v="Tzatsiki"/>
    <n v="21"/>
    <n v="27"/>
    <s v="1 x 1kg"/>
    <s v="Dips (Chilled)"/>
    <x v="2"/>
    <n v="27"/>
  </r>
  <r>
    <s v="Robinson RF Blackberry &amp; Bberry"/>
    <n v="20"/>
    <n v="27"/>
    <s v="24 x 500 each"/>
    <s v="Soft Drinks &amp; Post Mix"/>
    <x v="2"/>
    <n v="27"/>
  </r>
  <r>
    <s v="Starbucks Lemonade Citron 8x1L GB"/>
    <n v="15"/>
    <n v="27"/>
    <s v="6 x 1 Ltr"/>
    <s v="Beverage"/>
    <x v="2"/>
    <n v="27"/>
  </r>
  <r>
    <s v="Pumpkin Seeds"/>
    <n v="12"/>
    <n v="27"/>
    <s v="1 x 1kg"/>
    <s v="Culinary Nuts &amp; Seeds"/>
    <x v="2"/>
    <n v="27"/>
  </r>
  <r>
    <s v="Cornflour"/>
    <n v="11"/>
    <n v="27"/>
    <s v="1 x 3.5kg"/>
    <s v="Flour"/>
    <x v="2"/>
    <n v="27"/>
  </r>
  <r>
    <s v="Lettuce : Mix Leaf"/>
    <n v="11"/>
    <n v="27"/>
    <s v="1 x 250 g"/>
    <s v="Lettuce"/>
    <x v="2"/>
    <n v="27"/>
  </r>
  <r>
    <s v="Baguette : Yule Love it : Christmas"/>
    <n v="11"/>
    <n v="27"/>
    <s v="1 x 1 each"/>
    <s v="Filled Rolls, Sandwiches &amp; Baguettes"/>
    <x v="2"/>
    <n v="27"/>
  </r>
  <r>
    <s v="Gordons Pink Gin"/>
    <n v="11"/>
    <n v="27"/>
    <s v="1 x 70 cl"/>
    <s v="Gin"/>
    <x v="2"/>
    <n v="27"/>
  </r>
  <r>
    <s v="Pbgon107 10 Plain Brown Pizza Box"/>
    <n v="10"/>
    <n v="27"/>
    <s v="1 x 100 each"/>
    <s v="BOXES"/>
    <x v="2"/>
    <n v="27"/>
  </r>
  <r>
    <s v="Stir Fry"/>
    <n v="10"/>
    <n v="27"/>
    <s v="1 x 2.5 kg "/>
    <s v="Stirfry Mix"/>
    <x v="2"/>
    <n v="27"/>
  </r>
  <r>
    <s v="Chef William Ground : Black Pepper"/>
    <n v="9"/>
    <n v="27"/>
    <s v="1 x 525 g"/>
    <s v="Pepper"/>
    <x v="2"/>
    <n v="27"/>
  </r>
  <r>
    <s v="Penne Rigate"/>
    <n v="8"/>
    <n v="27"/>
    <s v="4 x 2.5 kg"/>
    <s v="Other (Frozen)"/>
    <x v="2"/>
    <n v="27"/>
  </r>
  <r>
    <s v="Baguette : Fully Baked : Presliced"/>
    <n v="8"/>
    <n v="27"/>
    <s v="40 x 1 each"/>
    <s v="Baguette (Frozen)"/>
    <x v="2"/>
    <n v="27"/>
  </r>
  <r>
    <s v="Love Joes : Garlic Mayonnaise"/>
    <n v="8"/>
    <n v="27"/>
    <s v="1 x 1 ltr"/>
    <s v="Mayonnaise"/>
    <x v="2"/>
    <n v="27"/>
  </r>
  <r>
    <s v="Salad Mix : Washed"/>
    <n v="8"/>
    <n v="27"/>
    <s v="1 x 500 g"/>
    <s v="Mixed Leaves"/>
    <x v="2"/>
    <n v="27"/>
  </r>
  <r>
    <s v="Chocolate Brownie : 15 portion"/>
    <n v="7"/>
    <n v="27"/>
    <s v="1 x 1 each"/>
    <s v="Flapjacks &amp; Brownies (Frozen)"/>
    <x v="2"/>
    <n v="27"/>
  </r>
  <r>
    <s v="Chicken Caesar Salad"/>
    <n v="7"/>
    <n v="27"/>
    <s v="1 x 165 g"/>
    <s v="Prepared / Dressed Salad - Other (Chilled)"/>
    <x v="2"/>
    <n v="27"/>
  </r>
  <r>
    <s v="Sprite Zero : Sprite : BIB"/>
    <n v="6"/>
    <n v="27"/>
    <s v="1 x 7 ltr"/>
    <s v="Post Mix"/>
    <x v="2"/>
    <n v="27"/>
  </r>
  <r>
    <s v="Quinoa Grain : Three Colour"/>
    <n v="5"/>
    <n v="27"/>
    <s v="1 x 500 g"/>
    <s v="Cereal, Pulses &amp; Potato"/>
    <x v="2"/>
    <n v="27"/>
  </r>
  <r>
    <s v="Swede"/>
    <n v="5"/>
    <n v="27"/>
    <s v="1 x 12 kg"/>
    <s v="Swede"/>
    <x v="2"/>
    <n v="27"/>
  </r>
  <r>
    <s v="Label : Wednesday : Red"/>
    <n v="5"/>
    <n v="27"/>
    <s v="1 x 1 each"/>
    <s v="Food Labelling"/>
    <x v="2"/>
    <n v="27"/>
  </r>
  <r>
    <s v="Label : Thursday : Brown"/>
    <n v="5"/>
    <n v="27"/>
    <s v="1 x 1 each"/>
    <s v="Food Labelling"/>
    <x v="2"/>
    <n v="27"/>
  </r>
  <r>
    <s v="Lettuce : Iceberg"/>
    <n v="5"/>
    <n v="27"/>
    <s v="1 x 1 each"/>
    <s v="Lettuce"/>
    <x v="2"/>
    <n v="27"/>
  </r>
  <r>
    <s v="Sour Cream"/>
    <n v="5"/>
    <n v="27"/>
    <s v="1 x 2 kg"/>
    <s v="Fresh Cream (Chilled)"/>
    <x v="2"/>
    <n v="27"/>
  </r>
  <r>
    <s v="Blue : Vinyl Gloves : Powder Free : Large"/>
    <n v="4"/>
    <n v="27"/>
    <s v="100 x 1 each"/>
    <s v="Gloves &amp; Aprons"/>
    <x v="2"/>
    <n v="27"/>
  </r>
  <r>
    <s v="Ultra : Monster : White Can"/>
    <n v="4"/>
    <n v="27"/>
    <s v="12 x 500 ml"/>
    <s v="Energy"/>
    <x v="2"/>
    <n v="27"/>
  </r>
  <r>
    <s v="Hawkes Cider : Dead &amp; Berried : 4%"/>
    <n v="3"/>
    <n v="27"/>
    <s v="24 x 330 ml"/>
    <s v="Cider - Bottle/Can"/>
    <x v="2"/>
    <n v="27"/>
  </r>
  <r>
    <s v="Sweet Chilli Meatballs : Vegan"/>
    <n v="3"/>
    <n v="27"/>
    <s v="1 x 1 kg"/>
    <s v="Savoury Fillings - Vegetarian (Chilled)"/>
    <x v="2"/>
    <n v="27"/>
  </r>
  <r>
    <s v="CHATEAU CISSAC HAUT MEDOC 75CL"/>
    <n v="2"/>
    <n v="27"/>
    <s v="75 cl"/>
    <s v="Red Wine"/>
    <x v="2"/>
    <n v="27"/>
  </r>
  <r>
    <s v="Lamb : Minced"/>
    <n v="1"/>
    <n v="26.85"/>
    <s v="1 x 1 kg"/>
    <s v="Lamb (Chilled)"/>
    <x v="4"/>
    <n v="26.85"/>
  </r>
  <r>
    <s v="Parsnips"/>
    <n v="11"/>
    <n v="26.51"/>
    <s v="kg"/>
    <s v="Parsnips"/>
    <x v="2"/>
    <n v="26.51"/>
  </r>
  <r>
    <s v="Chocolate : Doughnut : Ring"/>
    <n v="26"/>
    <n v="26"/>
    <s v="88 x 36 g"/>
    <s v="Doughnuts (Frozen)"/>
    <x v="2"/>
    <n v="26"/>
  </r>
  <r>
    <s v="Dark Cronut"/>
    <n v="26"/>
    <n v="26"/>
    <s v="22 x 95 g"/>
    <s v="Afternoon Tea / Teatime Treats (Frozen)"/>
    <x v="2"/>
    <n v="26"/>
  </r>
  <r>
    <s v="Belvita Honey &amp;amp; Nuts : Chocolate Chips"/>
    <n v="24"/>
    <n v="26"/>
    <s v="20 x 50 g"/>
    <s v="Cereal Bars"/>
    <x v="2"/>
    <n v="26"/>
  </r>
  <r>
    <s v="Hendrick's Gin : 41.4%"/>
    <n v="20"/>
    <n v="26"/>
    <s v="1 x 70cl"/>
    <s v="Gin"/>
    <x v="2"/>
    <n v="26"/>
  </r>
  <r>
    <s v="Orange : Easy Peel"/>
    <n v="18"/>
    <n v="26"/>
    <s v="10 kg"/>
    <s v="Orange"/>
    <x v="2"/>
    <n v="26"/>
  </r>
  <r>
    <s v="Clipper Peppermint Tea : Envelope : Fairtrade"/>
    <n v="18"/>
    <n v="26"/>
    <s v="250 x 1 each"/>
    <s v="Tea - Speciality"/>
    <x v="2"/>
    <n v="26"/>
  </r>
  <r>
    <s v="Pineapple"/>
    <n v="15"/>
    <n v="26"/>
    <s v="1 x 1 each"/>
    <s v="Pineapple"/>
    <x v="2"/>
    <n v="26"/>
  </r>
  <r>
    <s v="Dr Scharr Pizza Base : Stone Baked : Gluten Free"/>
    <n v="12"/>
    <n v="26"/>
    <s v="10 x 170 g"/>
    <s v="Pizza (Frozen)"/>
    <x v="2"/>
    <n v="26"/>
  </r>
  <r>
    <s v="Natural Yoghurt : Greek Style"/>
    <n v="12"/>
    <n v="26"/>
    <s v="1 kg"/>
    <s v="Yoghurt (Chilled)"/>
    <x v="0"/>
    <n v="26"/>
  </r>
  <r>
    <s v="Salt Tablet : Dishwash Hydrosoft"/>
    <n v="11"/>
    <n v="26"/>
    <s v="1 x 25 kg"/>
    <s v="Chemicals"/>
    <x v="2"/>
    <n v="26"/>
  </r>
  <r>
    <s v="Schweppes Tonic : Slimline : NRB"/>
    <n v="10"/>
    <n v="26"/>
    <s v="1 x 24 x 200ml"/>
    <s v="Soft Drinks"/>
    <x v="2"/>
    <n v="26"/>
  </r>
  <r>
    <s v="CHOCOLATE FUDGE CAKE : 14 Portion : Gluten Free"/>
    <n v="10"/>
    <n v="26"/>
    <s v="1 x 1 each"/>
    <s v="Cakes (Frozen)"/>
    <x v="2"/>
    <n v="26"/>
  </r>
  <r>
    <s v="Plum : Black"/>
    <n v="9"/>
    <n v="26"/>
    <s v="kg"/>
    <s v="Plum"/>
    <x v="2"/>
    <n v="26"/>
  </r>
  <r>
    <s v="P/West : Prawns : Chilli Mango"/>
    <n v="7"/>
    <n v="26"/>
    <s v="1 x 500g"/>
    <s v="Frozen Prawns &amp; Frozen Other"/>
    <x v="2"/>
    <n v="26"/>
  </r>
  <r>
    <s v="Brownie : Chocolate : Info: flow wrapped"/>
    <n v="5"/>
    <n v="26"/>
    <s v="1 x 24 x 1 each"/>
    <s v="Flapjacks &amp; Brownies"/>
    <x v="2"/>
    <n v="26"/>
  </r>
  <r>
    <s v="Label : Tuesday : Yellow"/>
    <n v="5"/>
    <n v="26"/>
    <s v="1 x 1 each"/>
    <s v="Food Labelling"/>
    <x v="2"/>
    <n v="26"/>
  </r>
  <r>
    <s v="Green Beans : Fine : Whole"/>
    <n v="5"/>
    <n v="26"/>
    <s v="2.5 kg"/>
    <s v="Beans (Frozen)"/>
    <x v="2"/>
    <n v="26"/>
  </r>
  <r>
    <s v="Kikkoman Tamari Soy Sauce : Gluten Free"/>
    <n v="5"/>
    <n v="26"/>
    <s v="1 x 1 ltr"/>
    <s v="Oriental Sauce"/>
    <x v="2"/>
    <n v="26"/>
  </r>
  <r>
    <s v="SUSTAIN 160MM WOODEN KNIFE"/>
    <n v="4"/>
    <n v="26"/>
    <s v="1000 x 1 case"/>
    <s v="Cutlery"/>
    <x v="2"/>
    <n v="26"/>
  </r>
  <r>
    <s v="Jaffa Gold Apple Juice Drink(12 x 1Ltr)"/>
    <n v="3"/>
    <n v="26"/>
    <s v="12 x 1Ltr"/>
    <s v="Non Alcoholic Drinks - Cold Beverages"/>
    <x v="2"/>
    <n v="26"/>
  </r>
  <r>
    <s v="Pineapple Juice 1 Litre(12 x 1LTR)"/>
    <n v="3"/>
    <n v="26"/>
    <s v="12 x 1LTR"/>
    <s v="Non Alcoholic Drinks - Cold Beverages"/>
    <x v="2"/>
    <n v="26"/>
  </r>
  <r>
    <s v="Green Lentils : (Vegan)"/>
    <n v="3"/>
    <n v="26"/>
    <s v="1 x 1 kg"/>
    <s v="Lentils"/>
    <x v="2"/>
    <n v="26"/>
  </r>
  <r>
    <s v="Victorian Lemonade"/>
    <n v="2"/>
    <n v="26"/>
    <s v="12 x 275 ml"/>
    <s v="Soft Drinks"/>
    <x v="2"/>
    <n v="26"/>
  </r>
  <r>
    <s v="Chicken Thighs : Meat : Whole : Halal"/>
    <n v="2"/>
    <n v="26"/>
    <s v="kg"/>
    <s v="Chicken (Chilled)"/>
    <x v="2"/>
    <n v="26"/>
  </r>
  <r>
    <s v="Perkier Peanut Quinoa Bar"/>
    <n v="2"/>
    <n v="26"/>
    <s v="18 x 35 g"/>
    <s v="Other"/>
    <x v="2"/>
    <n v="26"/>
  </r>
  <r>
    <s v="G6 : Chicken Legs : Chinese 5 Spice : Red Tractor"/>
    <n v="1"/>
    <n v="26"/>
    <s v="10 x 1 each"/>
    <s v="Prepared Meat (Frozen)"/>
    <x v="2"/>
    <n v="26"/>
  </r>
  <r>
    <s v="Turkey Breast : Minced"/>
    <n v="1"/>
    <n v="25.2"/>
    <s v="kg"/>
    <s v="Turkey (Chilled)"/>
    <x v="2"/>
    <n v="25.2"/>
  </r>
  <r>
    <s v="Kettle Chips Sweet Chilli"/>
    <n v="24"/>
    <n v="25"/>
    <s v="1 x 18 x 40g"/>
    <s v="Crisps"/>
    <x v="2"/>
    <n v="25"/>
  </r>
  <r>
    <s v="Pukka pie : Beef &amp;amp; Onion : Baked"/>
    <n v="23"/>
    <n v="25"/>
    <s v="12 x 1 each"/>
    <s v="Pies (Frozen)"/>
    <x v="2"/>
    <n v="25"/>
  </r>
  <r>
    <s v="Mars Galaxy : Info: Caramel"/>
    <n v="23"/>
    <n v="25"/>
    <s v="1 x 24 x 1 each"/>
    <s v="Chocolate - Bars"/>
    <x v="2"/>
    <n v="25"/>
  </r>
  <r>
    <s v="Prosecco : Serenello"/>
    <n v="21"/>
    <n v="25"/>
    <s v="24 x 20 cl"/>
    <s v="Sparkling Wine"/>
    <x v="2"/>
    <n v="25"/>
  </r>
  <r>
    <s v="Chicago Town Pepperoni : Stuffed Crust"/>
    <n v="17"/>
    <n v="25"/>
    <s v="8 x 645 g"/>
    <s v="Pizza (Frozen)"/>
    <x v="2"/>
    <n v="25"/>
  </r>
  <r>
    <s v="Artichoke hearts : Chargrilled"/>
    <n v="14"/>
    <n v="25"/>
    <s v="1 x 1 kg"/>
    <s v="Artichoke"/>
    <x v="2"/>
    <n v="25"/>
  </r>
  <r>
    <s v="Erdinger Beer : Weissbier"/>
    <n v="14"/>
    <n v="25"/>
    <s v="12 x 500 ml"/>
    <s v="Beer - Bottle/Can"/>
    <x v="2"/>
    <n v="25"/>
  </r>
  <r>
    <s v="Danish : Assortment"/>
    <n v="13"/>
    <n v="25"/>
    <s v="1 x 45 x 129g"/>
    <s v="Morning Goods/Viennoiserie (Frozen)"/>
    <x v="2"/>
    <n v="25"/>
  </r>
  <r>
    <s v="Iceberg : Shredded"/>
    <n v="12"/>
    <n v="25"/>
    <s v="1 x 500 g"/>
    <s v="Lettuce"/>
    <x v="2"/>
    <n v="25"/>
  </r>
  <r>
    <s v="LaBo FB : Brioche Bun : Sliced : Glazed"/>
    <n v="11"/>
    <n v="25"/>
    <s v="48 x 40 g"/>
    <s v="Rolls &amp; Buns (Frozen)"/>
    <x v="2"/>
    <n v="25"/>
  </r>
  <r>
    <s v="Garam Masala"/>
    <n v="10"/>
    <n v="25"/>
    <s v="1 x 450g"/>
    <s v="Curry Powder"/>
    <x v="2"/>
    <n v="25"/>
  </r>
  <r>
    <s v="Soy Sauce : Light : Premium"/>
    <n v="10"/>
    <n v="25"/>
    <s v="2 x 1.9 ltr"/>
    <s v="Sauces"/>
    <x v="2"/>
    <n v="25"/>
  </r>
  <r>
    <s v="BBQ Chicken Wings : 43-53"/>
    <n v="9"/>
    <n v="25"/>
    <s v="1 x 2 kg"/>
    <s v="Chicken Bites (Frozen)"/>
    <x v="2"/>
    <n v="25"/>
  </r>
  <r>
    <s v="Black Compactor Sack 20/34/46 20k"/>
    <n v="8"/>
    <n v="25"/>
    <s v="100 x 1 each"/>
    <s v="Refuse Sacks"/>
    <x v="2"/>
    <n v="25"/>
  </r>
  <r>
    <s v="Anna : Cannellini Beans"/>
    <n v="8"/>
    <n v="25"/>
    <s v="1 x 2.55 kg"/>
    <s v="Beans"/>
    <x v="2"/>
    <n v="25"/>
  </r>
  <r>
    <s v="Omelette : Mini/Round"/>
    <n v="7"/>
    <n v="25"/>
    <s v="50 x 50 g"/>
    <s v="Traditional British Buffet (Chilled)"/>
    <x v="2"/>
    <n v="25"/>
  </r>
  <r>
    <s v="Sadec Prawn Crackers : Vietnamese"/>
    <n v="6"/>
    <n v="25"/>
    <s v="6 x 2 kg"/>
    <s v="Snacks"/>
    <x v="2"/>
    <n v="25"/>
  </r>
  <r>
    <s v="Potatoes : Maris Piper : Cut Roast"/>
    <n v="6"/>
    <n v="25"/>
    <s v="kg"/>
    <s v="Potatoes"/>
    <x v="2"/>
    <n v="25"/>
  </r>
  <r>
    <s v="Sub Roll : Triple Cheese"/>
    <n v="6"/>
    <n v="25"/>
    <s v="1 x 213 g"/>
    <s v="Filled Rolls, Sandwiches &amp; Baguettes"/>
    <x v="2"/>
    <n v="25"/>
  </r>
  <r>
    <s v="Professional Caterer's Scourers"/>
    <n v="5"/>
    <n v="25"/>
    <s v="10 x 1 each"/>
    <s v="Non Foods - Non Foods Consumables"/>
    <x v="2"/>
    <n v="25"/>
  </r>
  <r>
    <s v="Garofalo Spaghetti : Gluten Free"/>
    <n v="5"/>
    <n v="25"/>
    <s v="1 x 400 g"/>
    <s v="Spaghetti"/>
    <x v="2"/>
    <n v="25"/>
  </r>
  <r>
    <s v="Chinatown Long Grain Rice"/>
    <n v="4"/>
    <n v="25"/>
    <s v="1 x 20 kg"/>
    <s v="Long Grain"/>
    <x v="2"/>
    <n v="25"/>
  </r>
  <r>
    <s v="Lion Piri Piri : Hot Sauce"/>
    <n v="3"/>
    <n v="25"/>
    <s v="2 x 2.27 ltr"/>
    <s v="Cooking Sauce"/>
    <x v="2"/>
    <n v="25"/>
  </r>
  <r>
    <s v="Szechuan Char Siu : Pork"/>
    <n v="3"/>
    <n v="25"/>
    <s v="1 x 3 kg"/>
    <s v="Pork - Multi Portion (Frozen)"/>
    <x v="2"/>
    <n v="25"/>
  </r>
  <r>
    <s v="Jaffa Gold Orange Juice"/>
    <n v="2"/>
    <n v="25"/>
    <s v="12 x 1ltr"/>
    <s v="Fruit Juice"/>
    <x v="2"/>
    <n v="25"/>
  </r>
  <r>
    <s v="White - Sliced : 3mm"/>
    <n v="2"/>
    <n v="25"/>
    <s v="kg"/>
    <s v="Cabbage"/>
    <x v="2"/>
    <n v="25"/>
  </r>
  <r>
    <s v="Biodegradable : Knives : Wooden"/>
    <n v="2"/>
    <n v="25"/>
    <s v="100 x 1 each"/>
    <s v="Cutlery"/>
    <x v="2"/>
    <n v="25"/>
  </r>
  <r>
    <s v="Big Al's Burger : Hereford"/>
    <n v="1"/>
    <n v="25"/>
    <s v="48 x 170 g"/>
    <s v="Burgers (Frozen)"/>
    <x v="2"/>
    <n v="25"/>
  </r>
  <r>
    <s v="Elephant Roti Pp"/>
    <n v="1"/>
    <n v="25"/>
    <s v="12 x 8 each"/>
    <s v="Food"/>
    <x v="2"/>
    <n v="25"/>
  </r>
  <r>
    <s v="Chicken : Supreme : Corn fed"/>
    <n v="1"/>
    <n v="25"/>
    <s v="1 x 230 g"/>
    <s v="Chicken (Chilled)"/>
    <x v="2"/>
    <n v="25"/>
  </r>
  <r>
    <s v="Almonds : Flaked"/>
    <n v="24"/>
    <n v="24"/>
    <s v="1 x 1kg"/>
    <s v="Culinary Nuts &amp; Seeds"/>
    <x v="2"/>
    <n v="24"/>
  </r>
  <r>
    <s v="Select Sunblaze Tomato : Tapenade"/>
    <n v="23"/>
    <n v="24"/>
    <s v="1 x 1 kg"/>
    <s v="Peppers"/>
    <x v="2"/>
    <n v="24"/>
  </r>
  <r>
    <s v="Dalston's Fizzy Elderflower"/>
    <n v="21"/>
    <n v="24"/>
    <s v="24 x 330 ml"/>
    <s v="Carbonated Drinks"/>
    <x v="2"/>
    <n v="24"/>
  </r>
  <r>
    <s v="KIND : Caramel, Almond &amp;amp; Sea Salt"/>
    <n v="16"/>
    <n v="24"/>
    <s v="1 x 12 x 40 g"/>
    <s v="Cereal Bars"/>
    <x v="2"/>
    <n v="24"/>
  </r>
  <r>
    <s v="Heavenly Whip Cream Aerosol : UHT"/>
    <n v="13"/>
    <n v="24"/>
    <s v="12 x 200 ml"/>
    <s v="Cream (UHT) (Chilled)"/>
    <x v="2"/>
    <n v="24"/>
  </r>
  <r>
    <s v="Coca Cola Coke Zero : PET"/>
    <n v="13"/>
    <n v="24"/>
    <s v="12 x 500 ml"/>
    <s v="Carbonated Drinks"/>
    <x v="2"/>
    <n v="24"/>
  </r>
  <r>
    <s v="Essential Cuisine Aromatic : Stock Base"/>
    <n v="10"/>
    <n v="24"/>
    <s v="1 x 1 kg"/>
    <s v="Stock Mixes"/>
    <x v="2"/>
    <n v="24"/>
  </r>
  <r>
    <s v="Eggs Shell : Medium"/>
    <n v="9"/>
    <n v="24"/>
    <s v="15 x 12 x 1 each"/>
    <s v="Eggs &amp; Egg Products (Chilled"/>
    <x v="2"/>
    <n v="24"/>
  </r>
  <r>
    <s v="Chamomile : Tea Bags : Tag &amp;amp; Envelope"/>
    <n v="9"/>
    <n v="24"/>
    <s v="6 x 20 x 1 each"/>
    <s v="Tea - Speciality"/>
    <x v="2"/>
    <n v="24"/>
  </r>
  <r>
    <s v="Mushy Peas"/>
    <n v="8"/>
    <n v="24"/>
    <s v="1 x 2.6 kg"/>
    <s v="Canned Vegetables"/>
    <x v="2"/>
    <n v="24"/>
  </r>
  <r>
    <s v="Flowers : Edible"/>
    <n v="8"/>
    <n v="24"/>
    <s v="1 x 1 punnet"/>
    <s v="Flavouring"/>
    <x v="2"/>
    <n v="24"/>
  </r>
  <r>
    <s v="Everyday Favorites Sweet Potato Fries"/>
    <n v="7"/>
    <n v="24"/>
    <s v="4 x 2.5 kg"/>
    <s v="Vegetables (Frozen)"/>
    <x v="2"/>
    <n v="24"/>
  </r>
  <r>
    <s v="Rocket : Salad"/>
    <n v="7"/>
    <n v="24"/>
    <s v="1 x 250 g"/>
    <s v="Salad"/>
    <x v="2"/>
    <n v="24"/>
  </r>
  <r>
    <s v="Carrots : Sliced"/>
    <n v="7"/>
    <n v="24"/>
    <s v="1 x 2.5kg"/>
    <s v="Carrots"/>
    <x v="2"/>
    <n v="24"/>
  </r>
  <r>
    <s v="Pauleys Tomatoes : Beef : Spain"/>
    <n v="7"/>
    <n v="24"/>
    <s v="5 x 1 each"/>
    <s v="Tomatoes"/>
    <x v="2"/>
    <n v="24"/>
  </r>
  <r>
    <s v="Tetley Tea : Tea Bags : Drawstring"/>
    <n v="6"/>
    <n v="24"/>
    <s v="100 x 1 each"/>
    <s v="Tea - Speciality"/>
    <x v="2"/>
    <n v="24"/>
  </r>
  <r>
    <s v="Ardo : Mixed Peppers : Sliced"/>
    <n v="6"/>
    <n v="24"/>
    <s v="1 x 1 kg"/>
    <s v="Peppers (Frozen)"/>
    <x v="2"/>
    <n v="24"/>
  </r>
  <r>
    <s v="Moving Mountains Frankfurter"/>
    <n v="5"/>
    <n v="24"/>
    <s v="4 x 5 x 155 g"/>
    <s v="Sausages (Frozen)"/>
    <x v="2"/>
    <n v="24"/>
  </r>
  <r>
    <s v="Colman's Horseradish : Creamed"/>
    <n v="5"/>
    <n v="24"/>
    <s v="1 x 2 ltr"/>
    <s v="OTHER Sauces"/>
    <x v="2"/>
    <n v="24"/>
  </r>
  <r>
    <s v="Tomato Ketchup"/>
    <n v="5"/>
    <n v="24"/>
    <s v="10 x 1 ltr"/>
    <s v="Tomato Ketchup"/>
    <x v="2"/>
    <n v="24"/>
  </r>
  <r>
    <s v="Beans Extra Fine : Topped &amp;amp; Tailed"/>
    <n v="5"/>
    <n v="24"/>
    <s v="1 x 1 kg"/>
    <s v="Beans"/>
    <x v="2"/>
    <n v="24"/>
  </r>
  <r>
    <s v="Piri Piri Glaze"/>
    <n v="5"/>
    <n v="24"/>
    <s v="1 x 2.5 kg"/>
    <s v="Glazes"/>
    <x v="2"/>
    <n v="24"/>
  </r>
  <r>
    <s v="Coronet Tomato Ketchup : Portions"/>
    <n v="4"/>
    <n v="24"/>
    <s v="1 x 200 x 1 each"/>
    <s v="Table Sauce &amp; Condiments"/>
    <x v="2"/>
    <n v="24"/>
  </r>
  <r>
    <s v="Kerrymaid Kerrymaid Double"/>
    <n v="4"/>
    <n v="24"/>
    <s v="1 x 1 ltr"/>
    <s v="Cream (UHT)"/>
    <x v="2"/>
    <n v="24"/>
  </r>
  <r>
    <s v="Davinci Chocolate Sauce : Gourmet"/>
    <n v="3"/>
    <n v="24"/>
    <s v="1 x 2.5 kg"/>
    <s v="Toppings"/>
    <x v="2"/>
    <n v="24"/>
  </r>
  <r>
    <s v="Solid Pack"/>
    <n v="3"/>
    <n v="24"/>
    <s v="1 x 2.84kg"/>
    <s v="Rhubarb"/>
    <x v="2"/>
    <n v="24"/>
  </r>
  <r>
    <s v="Kombu"/>
    <n v="3"/>
    <n v="24"/>
    <s v="1 x 115 g"/>
    <s v="All Other"/>
    <x v="2"/>
    <n v="24"/>
  </r>
  <r>
    <s v="Monterey Bay Merlot 12% 75Cl"/>
    <n v="3"/>
    <n v="24"/>
    <s v="1 x 75 cl"/>
    <s v="Red Wine"/>
    <x v="2"/>
    <n v="24"/>
  </r>
  <r>
    <s v="Lettuce : Radicchio"/>
    <n v="3"/>
    <n v="24"/>
    <s v="1 x 1 each"/>
    <s v="Lettuce"/>
    <x v="2"/>
    <n v="24"/>
  </r>
  <r>
    <s v="Lettuce : Iceberg"/>
    <n v="2"/>
    <n v="24"/>
    <s v="1 x 1 each"/>
    <s v="Salad"/>
    <x v="2"/>
    <n v="24"/>
  </r>
  <r>
    <s v="SANCERRE BOISJOLI 12% 75CL"/>
    <n v="2"/>
    <n v="24"/>
    <s v="1 x 75 cl"/>
    <s v="Red Wine"/>
    <x v="2"/>
    <n v="24"/>
  </r>
  <r>
    <s v="Organic Union : Tempranillo"/>
    <n v="2"/>
    <n v="24"/>
    <s v="1x75 cl"/>
    <s v="Red Wine"/>
    <x v="2"/>
    <n v="24"/>
  </r>
  <r>
    <s v="Inkosi Chenin Blanc 12.5% 75Cl"/>
    <n v="1"/>
    <n v="24"/>
    <s v="1 x 75 cl"/>
    <s v="White Wine"/>
    <x v="2"/>
    <n v="24"/>
  </r>
  <r>
    <s v="Apple Juice"/>
    <n v="1"/>
    <n v="24"/>
    <s v="1 x 1 ltr"/>
    <s v="Fruit Juice"/>
    <x v="2"/>
    <n v="24"/>
  </r>
  <r>
    <s v="Gammon Knuckle"/>
    <n v="1"/>
    <n v="23.27"/>
    <s v="1 x 1.5 kg"/>
    <s v="Gammon (Chilled)"/>
    <x v="2"/>
    <n v="23.27"/>
  </r>
  <r>
    <s v="Plain Flour"/>
    <n v="23"/>
    <n v="23"/>
    <s v="1 x 25kg"/>
    <s v="Flour"/>
    <x v="2"/>
    <n v="23"/>
  </r>
  <r>
    <s v="Sweetened : Strawberry Puree : Pastuerised"/>
    <n v="23"/>
    <n v="23"/>
    <s v="1 x 1kg"/>
    <s v="Frozen Fruit Puree"/>
    <x v="2"/>
    <n v="23"/>
  </r>
  <r>
    <s v="Brakes Table Salt"/>
    <n v="18"/>
    <n v="23"/>
    <s v="1 x 6kg"/>
    <s v="Salt"/>
    <x v="2"/>
    <n v="23"/>
  </r>
  <r>
    <s v="Sourdough Loaf : Artisan"/>
    <n v="18"/>
    <n v="23"/>
    <s v="1 x 4 each"/>
    <s v="Bread (Frozen)"/>
    <x v="2"/>
    <n v="23"/>
  </r>
  <r>
    <s v="Twix"/>
    <n v="18"/>
    <n v="23"/>
    <s v="32 x 50 g"/>
    <s v="Chocolate - Bars"/>
    <x v="2"/>
    <n v="23"/>
  </r>
  <r>
    <s v="Firefly Natural Drink : Lemon, Lime &amp;amp; Ginger"/>
    <n v="17"/>
    <n v="23"/>
    <s v="12 x 400 ml"/>
    <s v="Fruit Juice"/>
    <x v="2"/>
    <n v="23"/>
  </r>
  <r>
    <s v="Chicago Town Four Cheese Pizza"/>
    <n v="16"/>
    <n v="23"/>
    <s v="8 x 630 g"/>
    <s v="Pizza (Frozen)"/>
    <x v="2"/>
    <n v="23"/>
  </r>
  <r>
    <s v="Skittles"/>
    <n v="16"/>
    <n v="23"/>
    <s v="1 x 36 x 1 each"/>
    <s v="Sweets"/>
    <x v="2"/>
    <n v="23"/>
  </r>
  <r>
    <s v="Fine Lady Plain Flour"/>
    <n v="14"/>
    <n v="23"/>
    <s v="1 x 1.5kg"/>
    <s v="Flour"/>
    <x v="2"/>
    <n v="23"/>
  </r>
  <r>
    <s v="Tomatoes : Heritage : Local"/>
    <n v="13"/>
    <n v="23"/>
    <s v="1 x 3 kg"/>
    <s v="Tomatoes"/>
    <x v="2"/>
    <n v="23"/>
  </r>
  <r>
    <s v="Tartare Sauce : Portions : sachet"/>
    <n v="12"/>
    <n v="23"/>
    <s v="1 x 200 x 1 each"/>
    <s v="OTHER Sauces"/>
    <x v="2"/>
    <n v="23"/>
  </r>
  <r>
    <s v="Greek Feta"/>
    <n v="11"/>
    <n v="23"/>
    <s v="1 x 900g"/>
    <s v="Continental (Chilled)"/>
    <x v="2"/>
    <n v="23"/>
  </r>
  <r>
    <s v="Cranberry Sauce"/>
    <n v="11"/>
    <n v="23"/>
    <s v="1 x 2.5kg"/>
    <s v="OTHER Sauces"/>
    <x v="2"/>
    <n v="23"/>
  </r>
  <r>
    <s v="Feta DOP : Cubes : In Brine : 15mm"/>
    <n v="11"/>
    <n v="23"/>
    <s v="1 x 800 g"/>
    <s v="Continental (Chilled)"/>
    <x v="2"/>
    <n v="23"/>
  </r>
  <r>
    <s v="Brakes : Dessert : Blackcurrant : Vegan"/>
    <n v="11"/>
    <n v="23"/>
    <s v="24 x 1 each"/>
    <s v="Individual Desserts (Frozen)"/>
    <x v="2"/>
    <n v="23"/>
  </r>
  <r>
    <s v="Finlays Tea : Tagged &amp;amp; Enveloped"/>
    <n v="11"/>
    <n v="23"/>
    <s v="300 x 1 each"/>
    <s v="Tea"/>
    <x v="2"/>
    <n v="23"/>
  </r>
  <r>
    <s v="Clear Blossom Honey"/>
    <n v="10"/>
    <n v="23"/>
    <s v="1 x 3.17kg"/>
    <s v="Honey"/>
    <x v="2"/>
    <n v="23"/>
  </r>
  <r>
    <s v="Parsley"/>
    <n v="9"/>
    <n v="23"/>
    <s v="1 x 110g"/>
    <s v="Herbs"/>
    <x v="2"/>
    <n v="23"/>
  </r>
  <r>
    <s v="Riverdene Red Peppers : Roasted : Whole"/>
    <n v="9"/>
    <n v="23"/>
    <s v="1 x 2.5 kg"/>
    <s v="Peppers"/>
    <x v="2"/>
    <n v="23"/>
  </r>
  <r>
    <s v="Parsley : Flat"/>
    <n v="8"/>
    <n v="23"/>
    <s v="1 x 400 g"/>
    <s v="Herbs (Fresh)"/>
    <x v="2"/>
    <n v="23"/>
  </r>
  <r>
    <s v="Onions : Sliced"/>
    <n v="8"/>
    <n v="23"/>
    <s v="1 x 1.25 kg"/>
    <s v="Onions"/>
    <x v="2"/>
    <n v="23"/>
  </r>
  <r>
    <s v="Cinnamon : Sticks"/>
    <n v="8"/>
    <n v="23"/>
    <s v="1 x 180 g"/>
    <s v="Spices"/>
    <x v="2"/>
    <n v="23"/>
  </r>
  <r>
    <s v="Belgian Chocolate : Cake : 14 Portion : Vegan"/>
    <n v="8"/>
    <n v="23"/>
    <s v="1 x 1 each"/>
    <s v="Cakes (Frozen)"/>
    <x v="2"/>
    <n v="23"/>
  </r>
  <r>
    <s v="Brakes Birchstead BeefBurger"/>
    <n v="7"/>
    <n v="23"/>
    <s v="36 x 170 g"/>
    <s v="Burgers (Frozen)"/>
    <x v="2"/>
    <n v="23"/>
  </r>
  <r>
    <s v="Healthy : French Dressing"/>
    <n v="7"/>
    <n v="23"/>
    <s v="1 x 2.27ltr"/>
    <s v="Dressing"/>
    <x v="2"/>
    <n v="23"/>
  </r>
  <r>
    <s v="Riverdene Chopped Tomatoes"/>
    <n v="7"/>
    <n v="23"/>
    <s v="1 x 2.5 kg"/>
    <s v="Tomatoes"/>
    <x v="2"/>
    <n v="23"/>
  </r>
  <r>
    <s v="Red Wine Vinegar"/>
    <n v="7"/>
    <n v="23"/>
    <s v="1 x 5ltr"/>
    <s v="Vinegar"/>
    <x v="2"/>
    <n v="23"/>
  </r>
  <r>
    <s v="Silverskin Onions"/>
    <n v="6"/>
    <n v="23"/>
    <s v="1 x 1 kg"/>
    <s v="Vegetables (Frozen)"/>
    <x v="2"/>
    <n v="23"/>
  </r>
  <r>
    <s v="Meredith &amp; Drew : Assorted : Mini Packs"/>
    <n v="6"/>
    <n v="23"/>
    <s v="100 x 28 g"/>
    <s v="Biscuits &amp; Cakes"/>
    <x v="2"/>
    <n v="23"/>
  </r>
  <r>
    <s v="Whitby Cod Fillet : Goujons : Breaded"/>
    <n v="6"/>
    <n v="23"/>
    <s v="450 g"/>
    <s v="Frozen Prepared Fish"/>
    <x v="2"/>
    <n v="23"/>
  </r>
  <r>
    <s v="Paella Rice : Santo Tomas"/>
    <n v="6"/>
    <n v="23"/>
    <s v="1 x 1 kg"/>
    <s v="Speciality"/>
    <x v="2"/>
    <n v="23"/>
  </r>
  <r>
    <s v="Ocean Pearl King Prawns : 21/25 : Peeled"/>
    <n v="6"/>
    <n v="23"/>
    <s v="1 x 700 g"/>
    <s v="Frozen Prawns &amp; Frozen Other"/>
    <x v="2"/>
    <n v="23"/>
  </r>
  <r>
    <s v="Sandwich - Malted : Prawn Mayo"/>
    <n v="6"/>
    <n v="23"/>
    <s v="1 x 1 each"/>
    <s v="Filled Rolls, Sandwiches &amp; Baguettes"/>
    <x v="2"/>
    <n v="23"/>
  </r>
  <r>
    <s v="Asparagus : Large"/>
    <n v="6"/>
    <n v="23"/>
    <s v="1 x 500 g"/>
    <s v="Asparagus"/>
    <x v="2"/>
    <n v="23"/>
  </r>
  <r>
    <s v="Mackies Honeycomb"/>
    <n v="5"/>
    <n v="23"/>
    <s v="12 x 120 ml"/>
    <s v="Ice Cream Tub"/>
    <x v="2"/>
    <n v="23"/>
  </r>
  <r>
    <s v="Cajun : Seasoning"/>
    <n v="4"/>
    <n v="23"/>
    <s v="1 x 650 g"/>
    <s v="Seasoning"/>
    <x v="2"/>
    <n v="23"/>
  </r>
  <r>
    <s v="Carrots : Diced : (10mm) : Machine Diced."/>
    <n v="4"/>
    <n v="23"/>
    <s v="1 x 1 kg"/>
    <s v="Fruit &amp; Veg, Salad, Herbs (Chilled)"/>
    <x v="2"/>
    <n v="23"/>
  </r>
  <r>
    <s v="Cafe Bronte : Traditional Assorted : Biscuit : Mini Pack 5x20"/>
    <n v="4"/>
    <n v="23"/>
    <s v="100 x 1 each"/>
    <s v="Sweet Biscuits"/>
    <x v="2"/>
    <n v="23"/>
  </r>
  <r>
    <s v="Bronte Mini Pack : Twin Pack"/>
    <n v="4"/>
    <n v="23"/>
    <s v="100 x 18 g"/>
    <s v="Sweet Biscuits"/>
    <x v="2"/>
    <n v="23"/>
  </r>
  <r>
    <s v="Feuille de Bricke"/>
    <n v="4"/>
    <n v="23"/>
    <s v="10 x 1 each"/>
    <s v="Raw Pastry"/>
    <x v="2"/>
    <n v="23"/>
  </r>
  <r>
    <s v="Coffee Sticks : Decaffeinated"/>
    <n v="3"/>
    <n v="23"/>
    <s v="500 x 1 each"/>
    <s v="Coffee - Instant"/>
    <x v="2"/>
    <n v="23"/>
  </r>
  <r>
    <s v="Halal : Lamb : Minced : Vac Pac"/>
    <n v="2"/>
    <n v="23"/>
    <s v="kg"/>
    <s v="Lamb (Chilled)"/>
    <x v="2"/>
    <n v="23"/>
  </r>
  <r>
    <s v="Naan Bread : Tear Drop Shaped"/>
    <n v="2"/>
    <n v="23"/>
    <s v="24 x 130g"/>
    <s v="Accompaniments (Frozen)"/>
    <x v="2"/>
    <n v="23"/>
  </r>
  <r>
    <s v="Grapes : Green : Seedless"/>
    <n v="17"/>
    <n v="22.32"/>
    <s v="kg"/>
    <s v="Grapes"/>
    <x v="2"/>
    <n v="22.32"/>
  </r>
  <r>
    <s v="Quaker Oat So Simple : Original"/>
    <n v="21"/>
    <n v="22"/>
    <s v="8 x 45 g"/>
    <s v="Cereal"/>
    <x v="2"/>
    <n v="22"/>
  </r>
  <r>
    <s v="Old Jamaica Ginger Beer : Soft Drink : Cans"/>
    <n v="21"/>
    <n v="22"/>
    <s v="24 x 330 ml"/>
    <s v="Carbonated Drinks"/>
    <x v="2"/>
    <n v="22"/>
  </r>
  <r>
    <s v="S/Bake : Chocolate Chip : Muffin : Mini"/>
    <n v="20"/>
    <n v="22"/>
    <s v="72 x 30 g"/>
    <s v="Muffins (Frozen)"/>
    <x v="2"/>
    <n v="22"/>
  </r>
  <r>
    <s v="Traycake : Crazy Carrot : 18 Portion : Vegan"/>
    <n v="19"/>
    <n v="22"/>
    <s v="1 x 1 each"/>
    <s v="Tray Bakes (Frozen)"/>
    <x v="2"/>
    <n v="22"/>
  </r>
  <r>
    <s v="Starbucks Cup Hot 8Oz 1000Pc GB"/>
    <n v="17"/>
    <n v="22"/>
    <s v="1000 x 1 each"/>
    <s v="Non Food"/>
    <x v="2"/>
    <n v="22"/>
  </r>
  <r>
    <s v="Banana : medium/large"/>
    <n v="15"/>
    <n v="22"/>
    <s v="18 x 1 kg"/>
    <s v="Banana"/>
    <x v="2"/>
    <n v="22"/>
  </r>
  <r>
    <s v="Tomatoes : Heritage"/>
    <n v="15"/>
    <n v="22"/>
    <s v="1 x 3 kg"/>
    <s v="Tomatoes"/>
    <x v="2"/>
    <n v="22"/>
  </r>
  <r>
    <s v="Quorn Cumberland Sausage : Vegan"/>
    <n v="15"/>
    <n v="22"/>
    <s v="1 x 2 kg"/>
    <s v="Sausages (Frozen)"/>
    <x v="2"/>
    <n v="22"/>
  </r>
  <r>
    <s v="CareFree Floor Maintainer"/>
    <n v="14"/>
    <n v="22"/>
    <s v="2 x 5ltr"/>
    <s v="Specialist Flooring"/>
    <x v="2"/>
    <n v="22"/>
  </r>
  <r>
    <s v="Chives : Large"/>
    <n v="13"/>
    <n v="22"/>
    <s v="1 x 100g"/>
    <s v="Chives"/>
    <x v="2"/>
    <n v="22"/>
  </r>
  <r>
    <s v="Spinach : Baby"/>
    <n v="13"/>
    <n v="22"/>
    <s v="1 x 200 g"/>
    <s v="Spinach"/>
    <x v="2"/>
    <n v="22"/>
  </r>
  <r>
    <s v=" : Coconut Macaroon's with chocolate flavored coating"/>
    <n v="12"/>
    <n v="22"/>
    <s v="1 x 20 each"/>
    <s v="Biscuits &amp; Cakes"/>
    <x v="2"/>
    <n v="22"/>
  </r>
  <r>
    <s v="PUREFOODS Platter : Mixed Quinoa Broccoli Vegetables"/>
    <n v="12"/>
    <n v="22"/>
    <s v="1 x 1 each"/>
    <s v="Buffet Platters"/>
    <x v="2"/>
    <n v="22"/>
  </r>
  <r>
    <s v="Bay Leaf"/>
    <n v="12"/>
    <n v="22"/>
    <s v="1 x 80 g"/>
    <s v="Bay Leaf"/>
    <x v="2"/>
    <n v="22"/>
  </r>
  <r>
    <s v="English Mustard : Sachets"/>
    <n v="12"/>
    <n v="22"/>
    <s v="200 x 1 each"/>
    <s v="Mustard"/>
    <x v="2"/>
    <n v="22"/>
  </r>
  <r>
    <s v="Chef Selection Brown Sauce : Sachets"/>
    <n v="12"/>
    <n v="22"/>
    <s v="200 x 1 each"/>
    <s v="Brown Sauce"/>
    <x v="2"/>
    <n v="22"/>
  </r>
  <r>
    <s v="Centaur Quinoa : Black"/>
    <n v="11"/>
    <n v="22"/>
    <s v="1 x 1 kg"/>
    <s v="Other"/>
    <x v="2"/>
    <n v="22"/>
  </r>
  <r>
    <s v="Discovery Fajita Seasoning"/>
    <n v="10"/>
    <n v="22"/>
    <s v="1 x 650g"/>
    <s v="Tex Mex, Caribbean Sauce &amp; Seasoning"/>
    <x v="2"/>
    <n v="22"/>
  </r>
  <r>
    <s v="Chillies : Red : PQ"/>
    <n v="10"/>
    <n v="22"/>
    <s v="1 x 1 kg"/>
    <s v="Chillies"/>
    <x v="2"/>
    <n v="22"/>
  </r>
  <r>
    <s v="Greens Peas : Fancy"/>
    <n v="9"/>
    <n v="22"/>
    <s v="1 x 1 kg"/>
    <s v="Peas (Frozen)"/>
    <x v="2"/>
    <n v="22"/>
  </r>
  <r>
    <s v="Curly Parsley : Growing : Various : Potted"/>
    <n v="8"/>
    <n v="22"/>
    <s v="1 x 200 g"/>
    <s v="Parsley"/>
    <x v="2"/>
    <n v="22"/>
  </r>
  <r>
    <s v="Thai Fish Cakes"/>
    <n v="8"/>
    <n v="22"/>
    <s v="1 x 30 each"/>
    <s v="Other Ethnic Bites (Frozen)"/>
    <x v="2"/>
    <n v="22"/>
  </r>
  <r>
    <s v="Tuna"/>
    <n v="7"/>
    <n v="22"/>
    <s v="1x 1.88 kg"/>
    <s v="Tuna"/>
    <x v="2"/>
    <n v="22"/>
  </r>
  <r>
    <s v="Quiche Cases : Feuilletee : 11cm"/>
    <n v="6"/>
    <n v="22"/>
    <s v="42 x 1 each"/>
    <s v="Pastry Cases/Shells"/>
    <x v="2"/>
    <n v="22"/>
  </r>
  <r>
    <s v="Orange : Small"/>
    <n v="6"/>
    <n v="22"/>
    <s v="10 x 1 each"/>
    <s v="Orange"/>
    <x v="2"/>
    <n v="22"/>
  </r>
  <r>
    <s v="Breaded : Butterfly King Prawns : 21/25"/>
    <n v="6"/>
    <n v="22"/>
    <s v="1 x 500 g"/>
    <s v="Frozen Prawns &amp; Frozen Other"/>
    <x v="2"/>
    <n v="22"/>
  </r>
  <r>
    <s v="Vanilla Bean Paste"/>
    <n v="6"/>
    <n v="22"/>
    <s v="1 x 65 g"/>
    <s v="Flavouring"/>
    <x v="2"/>
    <n v="22"/>
  </r>
  <r>
    <s v="Onions : Diced : Prep - 10mm"/>
    <n v="5"/>
    <n v="22"/>
    <s v="1 x 1 kg"/>
    <s v="Onions"/>
    <x v="2"/>
    <n v="22"/>
  </r>
  <r>
    <s v="Oregano"/>
    <n v="5"/>
    <n v="22"/>
    <s v="1 x 100g"/>
    <s v="Oregano"/>
    <x v="2"/>
    <n v="22"/>
  </r>
  <r>
    <s v="Quiche : Cheese &amp;amp; Onion : Fully Baked : 10"/>
    <n v="4"/>
    <n v="22"/>
    <s v="1 x 1 each"/>
    <s v="Quiche (Chilled)"/>
    <x v="2"/>
    <n v="22"/>
  </r>
  <r>
    <s v="Assorted Jam : Portion"/>
    <n v="4"/>
    <n v="22"/>
    <s v="1 x 100 x 20g"/>
    <s v="Jam"/>
    <x v="2"/>
    <n v="22"/>
  </r>
  <r>
    <s v="Brakes : Chocolate Bar : Alcazar"/>
    <n v="4"/>
    <n v="22"/>
    <s v="20 x 1 each"/>
    <s v="Chocolate - Bars"/>
    <x v="2"/>
    <n v="22"/>
  </r>
  <r>
    <s v="Chorizo : Mini : Spicy"/>
    <n v="4"/>
    <n v="22"/>
    <s v="300 g"/>
    <s v="Sausages (Chilled)"/>
    <x v="2"/>
    <n v="22"/>
  </r>
  <r>
    <s v="Oumph Vegetarian Steak : The Chunk"/>
    <n v="3"/>
    <n v="22"/>
    <s v="1 x 1 kg"/>
    <s v="Other Meat Free Products (Frozen)"/>
    <x v="2"/>
    <n v="22"/>
  </r>
  <r>
    <s v="Easy Peeler"/>
    <n v="3"/>
    <n v="22"/>
    <s v="1 x 1 each"/>
    <s v="All Other"/>
    <x v="2"/>
    <n v="22"/>
  </r>
  <r>
    <s v="Mooli"/>
    <n v="3"/>
    <n v="22"/>
    <s v="1 x 1 kg"/>
    <s v="Mooli"/>
    <x v="2"/>
    <n v="22"/>
  </r>
  <r>
    <s v="Lnw07 Econ' 33Cm 2Ply White Napkin"/>
    <n v="2"/>
    <n v="22"/>
    <s v="1 x 2000 each"/>
    <s v="Napkins"/>
    <x v="2"/>
    <n v="22"/>
  </r>
  <r>
    <s v="Lasagne Sheets"/>
    <n v="2"/>
    <n v="22"/>
    <s v="1 x 250 g"/>
    <s v="Lasagne"/>
    <x v="2"/>
    <n v="22"/>
  </r>
  <r>
    <s v="D2 : Chicken Legs : Piri Piri : Red Tractor : Halal"/>
    <n v="2"/>
    <n v="22"/>
    <s v="10 x 1 each"/>
    <s v="Prepared Meat (Frozen)"/>
    <x v="2"/>
    <n v="22"/>
  </r>
  <r>
    <s v="Chef William Chilli Powder"/>
    <n v="2"/>
    <n v="22"/>
    <s v="450 g"/>
    <s v="Spices"/>
    <x v="2"/>
    <n v="22"/>
  </r>
  <r>
    <s v="Tofu : Firm : Silken"/>
    <n v="2"/>
    <n v="22"/>
    <s v="1 x 349 g"/>
    <s v="Tofu"/>
    <x v="2"/>
    <n v="22"/>
  </r>
  <r>
    <s v="Filigrano Tartelette Round Savoury 5.3cm"/>
    <n v="1"/>
    <n v="22"/>
    <s v="1 each"/>
    <s v="Food"/>
    <x v="2"/>
    <n v="22"/>
  </r>
  <r>
    <s v="Filigrano Tartelette Round Sweet 5.3cm"/>
    <n v="1"/>
    <n v="22"/>
    <s v="1 each"/>
    <s v="Food"/>
    <x v="2"/>
    <n v="22"/>
  </r>
  <r>
    <s v="Pork Baby Back : Ribs"/>
    <n v="3"/>
    <n v="21.77"/>
    <s v="kg"/>
    <s v="Pork (Chilled)"/>
    <x v="2"/>
    <n v="21.77"/>
  </r>
  <r>
    <s v="Sirloin Steak : Cut : End"/>
    <n v="2"/>
    <n v="21.35"/>
    <s v="kg"/>
    <s v="Beef (Chilled)"/>
    <x v="2"/>
    <n v="21.35"/>
  </r>
  <r>
    <s v="Salmon : 1-2kg : Smoked : Side : Long Cut"/>
    <n v="8"/>
    <n v="21.07"/>
    <s v="kg"/>
    <s v="Smoked Fish (Chilled)"/>
    <x v="2"/>
    <n v="21.07"/>
  </r>
  <r>
    <s v="Kettle Chips Hand Cooked : Sea Salt &amp;amp; Balsamic Vinegar : Premium"/>
    <n v="21"/>
    <n v="21"/>
    <s v="18 x 40 g"/>
    <s v="Crisps"/>
    <x v="2"/>
    <n v="21"/>
  </r>
  <r>
    <s v="Tony's Chocolonely Milk Chocolate"/>
    <n v="18"/>
    <n v="21"/>
    <s v="35 x 50 g"/>
    <s v="Confectionery"/>
    <x v="2"/>
    <n v="21"/>
  </r>
  <r>
    <s v="Mixed Platter : Deluxe"/>
    <n v="18"/>
    <n v="21"/>
    <s v="10 x 1 each"/>
    <s v="Buffet Platters"/>
    <x v="2"/>
    <n v="21"/>
  </r>
  <r>
    <s v="KIND : Dark Chocolate Nuts &amp;amp; Sea Salt"/>
    <n v="14"/>
    <n v="21"/>
    <s v="1 x 12 x 40 g"/>
    <s v="Crisp &amp; Snacks"/>
    <x v="2"/>
    <n v="21"/>
  </r>
  <r>
    <s v="PUREFOODS Roasted Chickpea, Freekeh Salad"/>
    <n v="14"/>
    <n v="21"/>
    <s v="1 x 1 each"/>
    <s v="Prepared / Dressed Salad - Vegetable Based (Chilled)"/>
    <x v="2"/>
    <n v="21"/>
  </r>
  <r>
    <s v="Courvoisier VS : Cognac : 40%"/>
    <n v="14"/>
    <n v="21"/>
    <s v="1 x 70cl"/>
    <s v="Brandy"/>
    <x v="2"/>
    <n v="21"/>
  </r>
  <r>
    <s v="Aubergine"/>
    <n v="12"/>
    <n v="21"/>
    <s v="1 x 5 kg"/>
    <s v="Aubergine"/>
    <x v="2"/>
    <n v="21"/>
  </r>
  <r>
    <s v="Mushrooms : Portobello"/>
    <n v="12"/>
    <n v="21"/>
    <s v="1 x 1.5 kg"/>
    <s v="Mushrooms"/>
    <x v="2"/>
    <n v="21"/>
  </r>
  <r>
    <s v="Metcalfe Rice Cakes : Yoghurt &amp;amp; Strawberry"/>
    <n v="11"/>
    <n v="21"/>
    <s v="12 x 34 g"/>
    <s v="Crisp &amp; Snacks"/>
    <x v="2"/>
    <n v="21"/>
  </r>
  <r>
    <s v="Heinz Tomato Ketchup : squeezy"/>
    <n v="11"/>
    <n v="21"/>
    <s v="10 x 342g"/>
    <s v="Tomato Ketchup"/>
    <x v="2"/>
    <n v="21"/>
  </r>
  <r>
    <s v="Sugar Portions : White : Sachet"/>
    <n v="11"/>
    <n v="21"/>
    <s v="1 x 1000 x 1 each"/>
    <s v="Sugar"/>
    <x v="2"/>
    <n v="21"/>
  </r>
  <r>
    <s v="Vegware Lid : 12oz : Bon Appetit"/>
    <n v="11"/>
    <n v="21"/>
    <s v="300 x 1 each"/>
    <s v="Other Containers"/>
    <x v="2"/>
    <n v="21"/>
  </r>
  <r>
    <s v="Swiss Style"/>
    <n v="11"/>
    <n v="21"/>
    <s v="4 x 2kg"/>
    <s v="Muesli"/>
    <x v="2"/>
    <n v="21"/>
  </r>
  <r>
    <s v="Original style Cheese : Mozzarisell (GF)(Vegan)"/>
    <n v="11"/>
    <n v="21"/>
    <s v="1 x 500 g"/>
    <s v="Italian (Chilled)"/>
    <x v="2"/>
    <n v="21"/>
  </r>
  <r>
    <s v="Suma Drain GTS Plus 7514131"/>
    <n v="11"/>
    <n v="21"/>
    <s v="20 ltr"/>
    <s v="Kitchen Chemicals"/>
    <x v="2"/>
    <n v="21"/>
  </r>
  <r>
    <s v="Mushrooms : Portabello"/>
    <n v="10"/>
    <n v="21"/>
    <s v="kg"/>
    <s v="Mushrooms"/>
    <x v="2"/>
    <n v="21"/>
  </r>
  <r>
    <s v="PUREFOODS Platter : Smoked Salmon &amp;amp; Broccoli Salad"/>
    <n v="9"/>
    <n v="21"/>
    <s v="1 x 1 each"/>
    <s v="Buffet Platters"/>
    <x v="2"/>
    <n v="21"/>
  </r>
  <r>
    <s v="Apple : Red : Small"/>
    <n v="8"/>
    <n v="21"/>
    <s v="12 x 1 each"/>
    <s v="Apple"/>
    <x v="2"/>
    <n v="21"/>
  </r>
  <r>
    <s v="White Wine : Cooking : 5%"/>
    <n v="8"/>
    <n v="21"/>
    <s v="1 x 3 ltr"/>
    <s v="Cooking Wine &amp; Other"/>
    <x v="2"/>
    <n v="21"/>
  </r>
  <r>
    <s v="Hudson's Burger Sauce"/>
    <n v="7"/>
    <n v="21"/>
    <s v="1 x 1 ltr"/>
    <s v="OTHER Sauces"/>
    <x v="2"/>
    <n v="21"/>
  </r>
  <r>
    <s v="Coriander : Growing"/>
    <n v="7"/>
    <n v="21"/>
    <s v="1 x 200 g"/>
    <s v="Coriander"/>
    <x v="2"/>
    <n v="21"/>
  </r>
  <r>
    <s v="Knorr Vegetable : Bouillon Paste"/>
    <n v="7"/>
    <n v="21"/>
    <s v="1 x 1 kg"/>
    <s v="Bouillon Paste"/>
    <x v="2"/>
    <n v="21"/>
  </r>
  <r>
    <s v="Coleslaw"/>
    <n v="7"/>
    <n v="21"/>
    <s v="1 x 2.5 kg"/>
    <s v="Coleslaw Mix"/>
    <x v="2"/>
    <n v="21"/>
  </r>
  <r>
    <s v="LaBo Flatbreads : Garlic Oval"/>
    <n v="6"/>
    <n v="21"/>
    <s v="36 x 100 g"/>
    <s v="Bread (Frozen)"/>
    <x v="2"/>
    <n v="21"/>
  </r>
  <r>
    <s v="Lettuce : Cos"/>
    <n v="6"/>
    <n v="21"/>
    <s v="1 x 1 each"/>
    <s v="Lettuce"/>
    <x v="2"/>
    <n v="21"/>
  </r>
  <r>
    <s v="Cajun : Spice"/>
    <n v="6"/>
    <n v="21"/>
    <s v="1 x 1 kg"/>
    <s v="Seasoning"/>
    <x v="2"/>
    <n v="21"/>
  </r>
  <r>
    <s v="Tomatoes : Cherry Vine"/>
    <n v="6"/>
    <n v="21"/>
    <s v="1 x 4 kg"/>
    <s v="Tomatoes"/>
    <x v="2"/>
    <n v="21"/>
  </r>
  <r>
    <s v="Tuna Chunks : in brine"/>
    <n v="5"/>
    <n v="21"/>
    <s v="6 x 400 g"/>
    <s v="Tuna"/>
    <x v="2"/>
    <n v="21"/>
  </r>
  <r>
    <s v="Ham Hock &amp; Chunky Egg (Farmhouse)"/>
    <n v="5"/>
    <n v="21"/>
    <s v="1 x 255 g"/>
    <s v="Chilled - Other"/>
    <x v="2"/>
    <n v="21"/>
  </r>
  <r>
    <s v="King Prawns : 26/30 : Raw, Peeled &amp;amp; Deveined"/>
    <n v="4"/>
    <n v="21"/>
    <s v="1 x 700 g"/>
    <s v="Fish &amp; Seafood (Fzn)"/>
    <x v="2"/>
    <n v="21"/>
  </r>
  <r>
    <s v="Oranges : Large"/>
    <n v="3"/>
    <n v="21"/>
    <s v="5 x 1 each"/>
    <s v="Fruit  (Fresh)"/>
    <x v="2"/>
    <n v="21"/>
  </r>
  <r>
    <s v="Peppers : Green"/>
    <n v="3"/>
    <n v="21"/>
    <s v="1 x 1  each"/>
    <s v="Salad"/>
    <x v="2"/>
    <n v="21"/>
  </r>
  <r>
    <s v="Vinyl Gloves : Blue : Large"/>
    <n v="3"/>
    <n v="21"/>
    <s v="1 x 100 each"/>
    <s v="Gloves &amp; Aprons"/>
    <x v="2"/>
    <n v="21"/>
  </r>
  <r>
    <s v="Spicentice : Harissa Rub"/>
    <n v="3"/>
    <n v="21"/>
    <s v="1 x 180 g"/>
    <s v="Spices"/>
    <x v="2"/>
    <n v="21"/>
  </r>
  <r>
    <s v="Banana : PQ"/>
    <n v="3"/>
    <n v="21"/>
    <s v="1 x 1 kg"/>
    <s v="Banana"/>
    <x v="2"/>
    <n v="21"/>
  </r>
  <r>
    <s v="Clipper Tea : Fairtrade : Envelope"/>
    <n v="2"/>
    <n v="21"/>
    <s v="1 x 250 each"/>
    <s v="Hot Drinks"/>
    <x v="2"/>
    <n v="21"/>
  </r>
  <r>
    <s v="Sysco Prem Chunky Skin on Chips"/>
    <n v="2"/>
    <n v="21"/>
    <s v="4 x 2.5 each"/>
    <s v="Frozen - All"/>
    <x v="2"/>
    <n v="21"/>
  </r>
  <r>
    <s v="Sandwich : Tuna sweetcorn : Oatmeal Bread"/>
    <n v="2"/>
    <n v="21"/>
    <s v="1 x 1 each"/>
    <s v="Filled Rolls, Sandwiches &amp; Baguettes"/>
    <x v="2"/>
    <n v="21"/>
  </r>
  <r>
    <s v="Vegetarian Tortilla Wrap Platter"/>
    <n v="2"/>
    <n v="21"/>
    <s v="1 x 1093 g"/>
    <s v="Chilled - Other"/>
    <x v="2"/>
    <n v="21"/>
  </r>
  <r>
    <s v="Fentimans Wild Elderflower"/>
    <n v="1"/>
    <n v="21"/>
    <s v="12 x 275 ml"/>
    <s v="Soft Drinks"/>
    <x v="2"/>
    <n v="21"/>
  </r>
  <r>
    <s v="Sausages : Cumberland : Pork : 32's"/>
    <n v="3"/>
    <n v="20.356999999999999"/>
    <s v="1 x 1.4 kg"/>
    <s v="Sausages (Chilled)"/>
    <x v="2"/>
    <n v="20.356999999999999"/>
  </r>
  <r>
    <s v="Courgette : Green"/>
    <n v="4"/>
    <n v="20.29"/>
    <s v="1 x 1 each"/>
    <s v="Courgette"/>
    <x v="2"/>
    <n v="20.29"/>
  </r>
  <r>
    <s v="Onions : Large"/>
    <n v="6"/>
    <n v="20.22"/>
    <s v="kg"/>
    <s v="Onions"/>
    <x v="2"/>
    <n v="20.22"/>
  </r>
  <r>
    <s v="Metcalf's Popcorn : Sweet : Skinny Cinema"/>
    <n v="20"/>
    <n v="20"/>
    <s v="24 x 20 g"/>
    <s v="Snacks"/>
    <x v="2"/>
    <n v="20"/>
  </r>
  <r>
    <s v="Barebells Chocolate"/>
    <n v="20"/>
    <n v="20"/>
    <s v="8 x 330 ml"/>
    <s v="Build Up Drinks"/>
    <x v="2"/>
    <n v="20"/>
  </r>
  <r>
    <s v="Quaker Porridge Pot : Apple &amp; Blueberry"/>
    <n v="19"/>
    <n v="20"/>
    <s v="8 x 57g"/>
    <s v="Cereal"/>
    <x v="2"/>
    <n v="20"/>
  </r>
  <r>
    <s v="Amoy Coconut Milk"/>
    <n v="18"/>
    <n v="20"/>
    <s v="12 x 400ml"/>
    <s v="Coconut Creamed &amp; Milk"/>
    <x v="2"/>
    <n v="20"/>
  </r>
  <r>
    <s v="Tony's Chocolonely Milk Chocolate : Sea Salt &amp;amp; Caramel"/>
    <n v="17"/>
    <n v="20"/>
    <s v="35 x 47 g"/>
    <s v="Confectionery"/>
    <x v="2"/>
    <n v="20"/>
  </r>
  <r>
    <s v="Perkier Goji &amp;amp; Cranberry Quinoa Bar"/>
    <n v="17"/>
    <n v="20"/>
    <s v="1 x 18 x 35 g"/>
    <s v="Cereal Bars"/>
    <x v="2"/>
    <n v="20"/>
  </r>
  <r>
    <s v="Brakes Tomato, Mozzarella &amp;amp; Basil : Bake"/>
    <n v="17"/>
    <n v="20"/>
    <s v="36 x 174 g"/>
    <s v="Savoury Slices (Frozen)"/>
    <x v="2"/>
    <n v="20"/>
  </r>
  <r>
    <s v="Monster Absolut Zero"/>
    <n v="17"/>
    <n v="20"/>
    <s v="12 x 500 ml"/>
    <s v="Energy"/>
    <x v="2"/>
    <n v="20"/>
  </r>
  <r>
    <s v="Eat Natural Maple Syrup, Pecan &amp; Peanut"/>
    <n v="17"/>
    <n v="20"/>
    <s v="12 x 45 g"/>
    <s v="Protein Bars"/>
    <x v="2"/>
    <n v="20"/>
  </r>
  <r>
    <s v="Lipton Lime &amp;amp; Mint Green Tea : Ice Tea"/>
    <n v="17"/>
    <n v="20"/>
    <s v="12 x 500 ml"/>
    <s v="Iced Tea"/>
    <x v="2"/>
    <n v="20"/>
  </r>
  <r>
    <s v="Dalston's Fizzy Rhubarb"/>
    <n v="17"/>
    <n v="20"/>
    <s v="24 x 330 ml"/>
    <s v="Carbonated Drinks"/>
    <x v="2"/>
    <n v="20"/>
  </r>
  <r>
    <s v="Potatoes : Baking : 50's"/>
    <n v="16"/>
    <n v="20"/>
    <s v="1 x 15 kg"/>
    <s v="Potatoes"/>
    <x v="2"/>
    <n v="20"/>
  </r>
  <r>
    <s v="Hash Browns : Bars"/>
    <n v="15"/>
    <n v="20"/>
    <s v="1 x 2.5 kg"/>
    <s v="Potato (Frozen)"/>
    <x v="2"/>
    <n v="20"/>
  </r>
  <r>
    <s v="Sweet Potatoes"/>
    <n v="15"/>
    <n v="20"/>
    <s v="1 x 6 kg"/>
    <s v="Sweet Potato"/>
    <x v="2"/>
    <n v="20"/>
  </r>
  <r>
    <s v="Apple : Golden Delicious"/>
    <n v="14"/>
    <n v="20"/>
    <s v="1 x 18kg "/>
    <s v="Apple"/>
    <x v="2"/>
    <n v="20"/>
  </r>
  <r>
    <s v="M&amp;M's M &amp;amp; M's : Peanut"/>
    <n v="14"/>
    <n v="20"/>
    <s v="24 x 45 g"/>
    <s v="Chocolate - Bitesize"/>
    <x v="2"/>
    <n v="20"/>
  </r>
  <r>
    <s v="Butternut Squash"/>
    <n v="13"/>
    <n v="20"/>
    <s v="1 x 10 kg"/>
    <s v="Butternut Squash"/>
    <x v="2"/>
    <n v="20"/>
  </r>
  <r>
    <s v="Clipper Lemon &amp;amp; Ginger Tea : Envelope : Organic"/>
    <n v="12"/>
    <n v="20"/>
    <s v="250 x 1 each"/>
    <s v="Tea - Speciality"/>
    <x v="2"/>
    <n v="20"/>
  </r>
  <r>
    <s v="Orzo Pasta : Roasted Tomato"/>
    <n v="11"/>
    <n v="20"/>
    <s v="1 x 2 kg"/>
    <s v="Prepared / Dressed Salad - Pasta Based (Chilled)"/>
    <x v="2"/>
    <n v="20"/>
  </r>
  <r>
    <s v="WOODEN COFFEE STIRRER 14CM$"/>
    <n v="10"/>
    <n v="20"/>
    <s v="10 x 1000 each"/>
    <s v="Non Foods - Non Foods Consumables"/>
    <x v="2"/>
    <n v="20"/>
  </r>
  <r>
    <s v="Paprika"/>
    <n v="10"/>
    <n v="20"/>
    <s v="1 x 500g"/>
    <s v="Spices"/>
    <x v="2"/>
    <n v="20"/>
  </r>
  <r>
    <s v="Brakes Milk Portions : UHT Whole Milk Portions"/>
    <n v="9"/>
    <n v="20"/>
    <s v="120 x 10 ml"/>
    <s v="Milk (UHT)"/>
    <x v="2"/>
    <n v="20"/>
  </r>
  <r>
    <s v="Chocolate, Orange &amp;amp; Vanilla : Gluten Free"/>
    <n v="9"/>
    <n v="20"/>
    <s v="14 x 75 g"/>
    <s v="Tray Bakes (Frozen)"/>
    <x v="2"/>
    <n v="20"/>
  </r>
  <r>
    <s v="Carrot Cake : 14 Portion"/>
    <n v="9"/>
    <n v="20"/>
    <s v="1 x 150 g"/>
    <s v="Cakes (Frozen)"/>
    <x v="2"/>
    <n v="20"/>
  </r>
  <r>
    <s v="White : Mild Cheddar : Slices"/>
    <n v="9"/>
    <n v="20"/>
    <s v="1 x 1 kg"/>
    <s v="British (Chilled)"/>
    <x v="2"/>
    <n v="20"/>
  </r>
  <r>
    <s v="Vegetarian Kiev : Creamy"/>
    <n v="7"/>
    <n v="20"/>
    <s v="12 x 1 each"/>
    <s v="Other Meat Free Products (Frozen)"/>
    <x v="2"/>
    <n v="20"/>
  </r>
  <r>
    <s v="Battered Crispy : Cod Bites"/>
    <n v="7"/>
    <n v="20"/>
    <s v="1 x 1kg"/>
    <s v="Fish &amp; Seafood (Frozen)"/>
    <x v="2"/>
    <n v="20"/>
  </r>
  <r>
    <s v="Mango Chutney"/>
    <n v="7"/>
    <n v="20"/>
    <s v="1 x 1 x 5 kg"/>
    <s v="Food"/>
    <x v="2"/>
    <n v="20"/>
  </r>
  <r>
    <s v="Dried : Apricots"/>
    <n v="7"/>
    <n v="20"/>
    <s v="1 x 1 kg"/>
    <s v="Dried Fruit"/>
    <x v="2"/>
    <n v="20"/>
  </r>
  <r>
    <s v="Melon : Yellow"/>
    <n v="7"/>
    <n v="20"/>
    <s v="1 x 1 each"/>
    <s v="Melon"/>
    <x v="2"/>
    <n v="20"/>
  </r>
  <r>
    <s v="Goats Log : 900g - 1kg"/>
    <n v="7"/>
    <n v="20"/>
    <s v="kg"/>
    <s v="British (Chilled)"/>
    <x v="2"/>
    <n v="20"/>
  </r>
  <r>
    <s v="Chinese Five Spice"/>
    <n v="6"/>
    <n v="20"/>
    <s v="1 x 450g"/>
    <s v="Seasoning"/>
    <x v="2"/>
    <n v="20"/>
  </r>
  <r>
    <s v="Sandwich Platter : Vegetarian"/>
    <n v="6"/>
    <n v="20"/>
    <s v="1 x 994 g"/>
    <s v="Buffet Platters"/>
    <x v="2"/>
    <n v="20"/>
  </r>
  <r>
    <s v="Ravioli : Pea &amp;amp; Shallot : Vegan"/>
    <n v="6"/>
    <n v="20"/>
    <s v="1 x 1 kg"/>
    <s v="Ravioli (Chilled)"/>
    <x v="2"/>
    <n v="20"/>
  </r>
  <r>
    <s v="Chives : Air Dried"/>
    <n v="5"/>
    <n v="20"/>
    <s v="1 x 70 g"/>
    <s v="Herbs"/>
    <x v="2"/>
    <n v="20"/>
  </r>
  <r>
    <s v="Quiche : Roast Mushroom : Fully Baked : 10"/>
    <n v="5"/>
    <n v="20"/>
    <s v="1 x 1 each"/>
    <s v="Quiche (Chilled)"/>
    <x v="2"/>
    <n v="20"/>
  </r>
  <r>
    <s v="Brake Conchiglie : shells"/>
    <n v="5"/>
    <n v="20"/>
    <s v="1 x 5 kg"/>
    <s v="Conchiglie"/>
    <x v="2"/>
    <n v="20"/>
  </r>
  <r>
    <s v="Brakes Fusilli : Tricolour"/>
    <n v="5"/>
    <n v="20"/>
    <s v="1 x 5 kg"/>
    <s v="Fusilli"/>
    <x v="2"/>
    <n v="20"/>
  </r>
  <r>
    <s v="Johnsons Lemon Juice"/>
    <n v="5"/>
    <n v="20"/>
    <s v="1 x 1 ltr"/>
    <s v="Fruit Juice"/>
    <x v="2"/>
    <n v="20"/>
  </r>
  <r>
    <s v="Butter Beans"/>
    <n v="5"/>
    <n v="20"/>
    <s v="1 x 800g"/>
    <s v="Beans"/>
    <x v="2"/>
    <n v="20"/>
  </r>
  <r>
    <s v="Watercress"/>
    <n v="5"/>
    <n v="20"/>
    <s v="1 x 125g"/>
    <s v="Watercress"/>
    <x v="2"/>
    <n v="20"/>
  </r>
  <r>
    <s v="Rosemary"/>
    <n v="4"/>
    <n v="20"/>
    <s v="1 x 250 g"/>
    <s v="Herbs"/>
    <x v="2"/>
    <n v="20"/>
  </r>
  <r>
    <s v="Lettuce : Lollo Rosso"/>
    <n v="4"/>
    <n v="20"/>
    <s v="1 x 1 each"/>
    <s v="Lettuce"/>
    <x v="2"/>
    <n v="20"/>
  </r>
  <r>
    <s v="Charlotte : Mids : Machine Peeled."/>
    <n v="4"/>
    <n v="20"/>
    <s v="1 x 1 kg"/>
    <s v="Fruit &amp; Veg, Salad, Herbs (Chilled)"/>
    <x v="2"/>
    <n v="20"/>
  </r>
  <r>
    <s v="Riso Vignola : Risotto Rice"/>
    <n v="4"/>
    <n v="20"/>
    <s v="1 x 1 kg"/>
    <s v="Arborio"/>
    <x v="2"/>
    <n v="20"/>
  </r>
  <r>
    <s v="Quartered"/>
    <n v="3"/>
    <n v="20"/>
    <s v="1 x 1kg"/>
    <s v="Parsnips"/>
    <x v="2"/>
    <n v="20"/>
  </r>
  <r>
    <s v="Asparagus : BB"/>
    <n v="3"/>
    <n v="20"/>
    <s v="1 x  500 g"/>
    <s v="Asparagus"/>
    <x v="2"/>
    <n v="20"/>
  </r>
  <r>
    <s v="Neo Branded : Pizza Box : 7"/>
    <n v="3"/>
    <n v="20"/>
    <s v="100 x 1 each"/>
    <s v="Pizza Packaging"/>
    <x v="2"/>
    <n v="20"/>
  </r>
  <r>
    <s v="Biscuits : Assorted : Mini Packs"/>
    <n v="3"/>
    <n v="20"/>
    <s v="100 x 1 each"/>
    <s v="Sweet Biscuits"/>
    <x v="2"/>
    <n v="20"/>
  </r>
  <r>
    <s v="Roasting Parsnips : Quarter Cut, Pre-Fried"/>
    <n v="2"/>
    <n v="20"/>
    <s v="1 x 1.5 kg"/>
    <s v="Parsnips (Frozen)"/>
    <x v="2"/>
    <n v="20"/>
  </r>
  <r>
    <s v="Jerk Seasoning : (Vegan)"/>
    <n v="2"/>
    <n v="20"/>
    <s v="1 x 500 g"/>
    <s v="Seasoning"/>
    <x v="2"/>
    <n v="20"/>
  </r>
  <r>
    <s v="Tsingtao Vegetable Samosa"/>
    <n v="2"/>
    <n v="20"/>
    <s v="10 x 750 g"/>
    <s v="Indian Buffet (Frozen)"/>
    <x v="2"/>
    <n v="20"/>
  </r>
  <r>
    <s v="Halloumi : Cheese"/>
    <n v="2"/>
    <n v="20"/>
    <s v="1 x 250 g"/>
    <s v="Continental (Chilled)"/>
    <x v="2"/>
    <n v="20"/>
  </r>
  <r>
    <s v="French Macaroons"/>
    <n v="1"/>
    <n v="20"/>
    <s v="1 x 36 pack"/>
    <s v="Bakery (Frozen)"/>
    <x v="2"/>
    <n v="20"/>
  </r>
  <r>
    <s v="Vegetable Oil : Soya"/>
    <n v="1"/>
    <n v="20"/>
    <s v="1 x 20ltr"/>
    <s v="Vegetable Oil"/>
    <x v="2"/>
    <n v="20"/>
  </r>
  <r>
    <s v="Deer Rose Rice Noodles : Vermicelli"/>
    <n v="1"/>
    <n v="20"/>
    <s v="1 x 400 g"/>
    <s v="Noodles"/>
    <x v="2"/>
    <n v="20"/>
  </r>
  <r>
    <s v="Cous Cous : White"/>
    <n v="1"/>
    <n v="20"/>
    <s v="1 x 1kg"/>
    <s v="Cous Cous"/>
    <x v="2"/>
    <n v="20"/>
  </r>
  <r>
    <s v="Freekeh : Greenwheat (Cracked) (vegan)"/>
    <n v="1"/>
    <n v="20"/>
    <s v="1 x 1 kg"/>
    <s v="Spices"/>
    <x v="2"/>
    <n v="20"/>
  </r>
  <r>
    <s v="Orzo Pasta"/>
    <n v="1"/>
    <n v="20"/>
    <s v="1 x 500 g"/>
    <s v="Risoni"/>
    <x v="2"/>
    <n v="20"/>
  </r>
  <r>
    <s v="NO.1 LION CHOP SUEY NOODLE"/>
    <n v="1"/>
    <n v="20"/>
    <s v="9 kg"/>
    <s v="Deli &amp; Fine &amp; Speciality Foods"/>
    <x v="2"/>
    <n v="20"/>
  </r>
  <r>
    <s v="Thai Crown Fragrant Rice"/>
    <n v="1"/>
    <n v="20"/>
    <s v="1 x 20 kg"/>
    <s v="Speciality"/>
    <x v="2"/>
    <n v="20"/>
  </r>
  <r>
    <s v="Pollock : 170-230g : Fillet"/>
    <n v="1"/>
    <n v="20"/>
    <s v="1 x 4.54 kg"/>
    <s v="Frozen Fish"/>
    <x v="2"/>
    <n v="20"/>
  </r>
  <r>
    <s v="Bagel : Scottish Smoked Salmon"/>
    <n v="1"/>
    <n v="20"/>
    <s v="1 x 1 each"/>
    <s v="Filled Rolls, Sandwiches &amp; Baguettes"/>
    <x v="2"/>
    <n v="20"/>
  </r>
  <r>
    <s v="Tart : Dark Chocolate &amp;amp; Raspberry : 2"/>
    <n v="1"/>
    <n v="20"/>
    <s v="1 x 1 each"/>
    <s v="Tartes (Chilled)"/>
    <x v="2"/>
    <n v="20"/>
  </r>
  <r>
    <s v="Tart : Lemon : 2"/>
    <n v="1"/>
    <n v="20"/>
    <s v="1 x 1 each"/>
    <s v="Tartes (Chilled)"/>
    <x v="2"/>
    <n v="20"/>
  </r>
  <r>
    <s v="Butternut Squash : Soup Mix : Machine Cut."/>
    <n v="1"/>
    <n v="20"/>
    <s v="1 x 1 kg"/>
    <s v="Fruit &amp; Veg, Salad, Herbs (Chilled)"/>
    <x v="2"/>
    <n v="20"/>
  </r>
  <r>
    <s v="Trout : 170-200g (6-7oz) : Fillet : Scaled"/>
    <n v="1"/>
    <n v="20"/>
    <s v="1 x 1 each"/>
    <s v="Fresh Fish (Chilled)"/>
    <x v="2"/>
    <n v="20"/>
  </r>
  <r>
    <s v="2 Joint Chicken Wing : Buffalo Flavour : A3 : Red Tractor : Jumbo : Halal"/>
    <n v="1"/>
    <n v="20"/>
    <s v="1 x 2 kg"/>
    <s v="Prepared Poultry"/>
    <x v="2"/>
    <n v="20"/>
  </r>
  <r>
    <s v="Grana Padano : Grated"/>
    <n v="1"/>
    <n v="20"/>
    <s v="1 x 1kg"/>
    <s v="Italian (Chilled)"/>
    <x v="2"/>
    <n v="20"/>
  </r>
  <r>
    <s v="Chilli Beef in Batter"/>
    <n v="1"/>
    <n v="20"/>
    <s v="1 x 2 kg"/>
    <s v="Indian &amp; Oriental Meals - Individual (Frozen)"/>
    <x v="2"/>
    <n v="20"/>
  </r>
  <r>
    <s v="Butter : Salted"/>
    <n v="1"/>
    <n v="20"/>
    <s v="2 x 250 g"/>
    <s v="Butter (Chilled)"/>
    <x v="2"/>
    <n v="20"/>
  </r>
  <r>
    <s v="Lime : PQ"/>
    <n v="1"/>
    <n v="20"/>
    <s v="1 x 1 each"/>
    <s v="Lime"/>
    <x v="2"/>
    <n v="20"/>
  </r>
  <r>
    <s v="Potatoes : Peeled Whole"/>
    <n v="1"/>
    <n v="20"/>
    <s v="1 x 1kg"/>
    <s v="Potatoes"/>
    <x v="2"/>
    <n v="20"/>
  </r>
  <r>
    <s v="Sirloin Steak : Imported : Cut"/>
    <n v="5"/>
    <n v="19.98"/>
    <s v="kg"/>
    <s v="Beef (Chilled)"/>
    <x v="2"/>
    <n v="19.98"/>
  </r>
  <r>
    <s v="Chicken : Whole : Corn fed : 1.3kg - 1.4kg"/>
    <n v="1"/>
    <n v="19.2"/>
    <s v="kg"/>
    <s v="Chicken (Chilled)"/>
    <x v="2"/>
    <n v="19.2"/>
  </r>
  <r>
    <s v="Eat Real Quinoa Chips : Sun Dried Tomato &amp;amp; Garlic"/>
    <n v="19"/>
    <n v="19"/>
    <s v="12 x 30 g"/>
    <s v="Crisp &amp; Snacks"/>
    <x v="2"/>
    <n v="19"/>
  </r>
  <r>
    <s v="Chocolate Twist"/>
    <n v="19"/>
    <n v="19"/>
    <s v="1 x 48 x 1 each"/>
    <s v="Morning Goods/Viennoiserie (Frozen)"/>
    <x v="2"/>
    <n v="19"/>
  </r>
  <r>
    <s v="White &amp;amp; Dark Chocolate"/>
    <n v="19"/>
    <n v="19"/>
    <s v="1 x 36 x 75g"/>
    <s v="Doughnuts (Frozen)"/>
    <x v="2"/>
    <n v="19"/>
  </r>
  <r>
    <s v="Tartare Sauce"/>
    <n v="17"/>
    <n v="19"/>
    <s v="1 x 2.27 ltr"/>
    <s v="OTHER Sauces"/>
    <x v="2"/>
    <n v="19"/>
  </r>
  <r>
    <s v="Garlic &amp;amp; Herb Slices"/>
    <n v="16"/>
    <n v="19"/>
    <s v="150 x 1 each"/>
    <s v="Accompaniments (Frozen)"/>
    <x v="2"/>
    <n v="19"/>
  </r>
  <r>
    <s v="Mozzarella : Slices"/>
    <n v="15"/>
    <n v="19"/>
    <s v="1 x 500 g"/>
    <s v="Italian (Chilled)"/>
    <x v="2"/>
    <n v="19"/>
  </r>
  <r>
    <s v="McCain Chips : Signature Gastro"/>
    <n v="15"/>
    <n v="19"/>
    <s v="4 x 2.27 kg"/>
    <s v="Chips (Frozen)"/>
    <x v="2"/>
    <n v="19"/>
  </r>
  <r>
    <s v="Broad Beans"/>
    <n v="13"/>
    <n v="19"/>
    <s v="1 x 2.5 kg"/>
    <s v="Beans (Frozen)"/>
    <x v="2"/>
    <n v="19"/>
  </r>
  <r>
    <s v="Dr Pepper No Added Sugar : Dr Pepper Zero : Can"/>
    <n v="13"/>
    <n v="19"/>
    <s v="1 x 24 x 330ml"/>
    <s v="Carbonated Drinks"/>
    <x v="2"/>
    <n v="19"/>
  </r>
  <r>
    <s v="Brown Sauce : Portions"/>
    <n v="12"/>
    <n v="19"/>
    <s v="200 x 1 each"/>
    <s v="Brown Sauce"/>
    <x v="2"/>
    <n v="19"/>
  </r>
  <r>
    <s v="Sesame Seaweed : Chuka Wakame"/>
    <n v="12"/>
    <n v="19"/>
    <s v="1 x 1 kg"/>
    <s v="Frozen Prawns &amp; Frozen Other"/>
    <x v="6"/>
    <n v="19"/>
  </r>
  <r>
    <s v="Celeriac : Grated"/>
    <n v="12"/>
    <n v="19"/>
    <s v="1 x 1 kg"/>
    <s v="Celeriac"/>
    <x v="2"/>
    <n v="19"/>
  </r>
  <r>
    <s v="Coca Cola Cherry Coke : PET"/>
    <n v="11"/>
    <n v="19"/>
    <s v="12 x 500 ml"/>
    <s v="Carbonated Drinks"/>
    <x v="2"/>
    <n v="19"/>
  </r>
  <r>
    <s v="STARBUCKS Cup Cold 12oz 1000Pcs N2 GB"/>
    <n v="11"/>
    <n v="19"/>
    <s v="1000 each"/>
    <s v="Non Food"/>
    <x v="2"/>
    <n v="19"/>
  </r>
  <r>
    <s v="Garlic Purée"/>
    <n v="11"/>
    <n v="19"/>
    <s v="1 x 1kg"/>
    <s v="Garlic"/>
    <x v="2"/>
    <n v="19"/>
  </r>
  <r>
    <s v="Garlic &amp;amp; Herb : Oven Baked"/>
    <n v="10"/>
    <n v="19"/>
    <s v="1 x 1kg"/>
    <s v="Croutons"/>
    <x v="2"/>
    <n v="19"/>
  </r>
  <r>
    <s v="Machine Diced : 12mm"/>
    <n v="10"/>
    <n v="19"/>
    <s v="1 x 1 kg"/>
    <s v="Butternut Squash"/>
    <x v="2"/>
    <n v="19"/>
  </r>
  <r>
    <s v="Suma Cafe Powder C2.1 Removeable Part"/>
    <n v="9"/>
    <n v="19"/>
    <s v="2 x 566 g"/>
    <s v="Kitchen Chemicals"/>
    <x v="2"/>
    <n v="19"/>
  </r>
  <r>
    <s v="Blue Dragon Soy Sauce"/>
    <n v="8"/>
    <n v="19"/>
    <s v="1 x 1ltr"/>
    <s v="Oriental Sauce"/>
    <x v="2"/>
    <n v="19"/>
  </r>
  <r>
    <s v="Fruit Salad"/>
    <n v="8"/>
    <n v="19"/>
    <s v="1 x 1 kg"/>
    <s v="Fruit Salad (Chilled)"/>
    <x v="2"/>
    <n v="19"/>
  </r>
  <r>
    <s v="Amstel Lager : Draught"/>
    <n v="8"/>
    <n v="19"/>
    <s v="1 x 11 x gal (50ltr)"/>
    <s v="Beer - Draught"/>
    <x v="2"/>
    <n v="19"/>
  </r>
  <r>
    <s v="Salted Caramel : Muffin"/>
    <n v="7"/>
    <n v="19"/>
    <s v="24 x 115 g"/>
    <s v="Bakery (Frozen)"/>
    <x v="2"/>
    <n v="19"/>
  </r>
  <r>
    <s v="Hash Rounds"/>
    <n v="7"/>
    <n v="19"/>
    <s v="1 x 2.5 kg"/>
    <s v="Potato (Frozen)"/>
    <x v="2"/>
    <n v="19"/>
  </r>
  <r>
    <s v="Nut Roast : Slice - Individual : Vegan"/>
    <n v="7"/>
    <n v="19"/>
    <s v="24 x 140 g"/>
    <s v="Other Meat Free Products (Frozen)"/>
    <x v="2"/>
    <n v="19"/>
  </r>
  <r>
    <s v="Royal Crown Soya Beans"/>
    <n v="6"/>
    <n v="19"/>
    <s v="1 x 1 kg"/>
    <s v="Beans (Frozen)"/>
    <x v="2"/>
    <n v="19"/>
  </r>
  <r>
    <s v="Chicken Breast : United Kingdom : Diced : Cooked"/>
    <n v="6"/>
    <n v="19"/>
    <s v="2 x 1.75 kg"/>
    <s v="Chicken (Frozen)"/>
    <x v="2"/>
    <n v="19"/>
  </r>
  <r>
    <s v="Tanpopo Poke Salad : Spicy Salmon"/>
    <n v="6"/>
    <n v="19"/>
    <s v="1 x 1 each"/>
    <s v="Prepared / Dressed Salad - Other (Chilled)"/>
    <x v="2"/>
    <n v="19"/>
  </r>
  <r>
    <s v="China Chef Bamboo Shoots : sliced"/>
    <n v="6"/>
    <n v="19"/>
    <s v="6 x 2.95 kg"/>
    <s v="Speciality"/>
    <x v="2"/>
    <n v="19"/>
  </r>
  <r>
    <s v="Cod : Goujons : MSC G/D Free"/>
    <n v="6"/>
    <n v="19"/>
    <s v="1 x 454 g"/>
    <s v="Frozen Prepared Fish"/>
    <x v="2"/>
    <n v="19"/>
  </r>
  <r>
    <s v="PEKA Mashed Potato : Freshline"/>
    <n v="6"/>
    <n v="19"/>
    <s v="1 x 2 kg"/>
    <s v="Potatoes"/>
    <x v="2"/>
    <n v="19"/>
  </r>
  <r>
    <s v="OwnSub Roll : Tuna &amp; Cucumber"/>
    <n v="6"/>
    <n v="19"/>
    <s v="1 x 1 each"/>
    <s v="Filled Rolls, Sandwiches &amp; Baguettes"/>
    <x v="2"/>
    <n v="19"/>
  </r>
  <r>
    <s v="Egg Noodles : Medium"/>
    <n v="5"/>
    <n v="19"/>
    <s v="4 x 250g"/>
    <s v="Noodles"/>
    <x v="2"/>
    <n v="19"/>
  </r>
  <r>
    <s v="Stick : Bamboo : 90mm : Loop End"/>
    <n v="5"/>
    <n v="19"/>
    <s v="1000 x 1 each"/>
    <s v="Chopsticks &amp; Skewers"/>
    <x v="2"/>
    <n v="19"/>
  </r>
  <r>
    <s v="Brakes Spaghetti : Spaghetti"/>
    <n v="5"/>
    <n v="19"/>
    <s v="1 x 5 kg"/>
    <s v="Spaghetti"/>
    <x v="2"/>
    <n v="19"/>
  </r>
  <r>
    <s v="Lee Kum Kee Light Soy Sauce"/>
    <n v="5"/>
    <n v="19"/>
    <s v="2 x 8 ltr"/>
    <s v="Oriental Sauce"/>
    <x v="2"/>
    <n v="19"/>
  </r>
  <r>
    <s v="Sandwich - GF bread : Chicken Salad"/>
    <n v="5"/>
    <n v="19"/>
    <s v="1 x 1 each"/>
    <s v="Filled Rolls, Sandwiches &amp; Baguettes"/>
    <x v="2"/>
    <n v="19"/>
  </r>
  <r>
    <s v="Kettle Chips Hand Cooked : Lightly Salted : Info: Premium"/>
    <n v="4"/>
    <n v="19"/>
    <s v="1 x12 x 150g"/>
    <s v="Crisp &amp; Snacks"/>
    <x v="2"/>
    <n v="19"/>
  </r>
  <r>
    <s v="Pinguin Broccoli"/>
    <n v="4"/>
    <n v="19"/>
    <s v="1 x 2.5 kg"/>
    <s v="Broccoli (Frozen)"/>
    <x v="2"/>
    <n v="19"/>
  </r>
  <r>
    <s v="Coronation Chicken Sub Roll"/>
    <n v="4"/>
    <n v="19"/>
    <s v="1 x 188 g"/>
    <s v="Chilled - Other"/>
    <x v="2"/>
    <n v="19"/>
  </r>
  <r>
    <s v="Aubergine : Baby"/>
    <n v="4"/>
    <n v="19"/>
    <s v="kg "/>
    <s v="Aubergine"/>
    <x v="2"/>
    <n v="19"/>
  </r>
  <r>
    <s v="Laila : Jasmine Rice"/>
    <n v="3"/>
    <n v="19"/>
    <s v="1 x 5kg"/>
    <s v="Speciality"/>
    <x v="2"/>
    <n v="19"/>
  </r>
  <r>
    <s v="Lasagne Verdi : non pre-cook"/>
    <n v="3"/>
    <n v="19"/>
    <s v="6 x 500g"/>
    <s v="Lasagne"/>
    <x v="2"/>
    <n v="19"/>
  </r>
  <r>
    <s v="Blue Dragon Hoi Sin Sauce : Info: stir fry"/>
    <n v="3"/>
    <n v="19"/>
    <s v="1 x 1ltr"/>
    <s v="Oriental Sauce"/>
    <x v="2"/>
    <n v="19"/>
  </r>
  <r>
    <s v="Jackfruit : in brine : (GF)"/>
    <n v="3"/>
    <n v="19"/>
    <s v="1 x 2.9 kg"/>
    <s v="Speciality"/>
    <x v="2"/>
    <n v="19"/>
  </r>
  <r>
    <s v="Potato : Cut Roast: Processing."/>
    <n v="3"/>
    <n v="19"/>
    <s v="1 x 1 kg"/>
    <s v="Fruit &amp; Veg, Salad, Herbs (Chilled)"/>
    <x v="2"/>
    <n v="19"/>
  </r>
  <r>
    <s v="Celery : Diced"/>
    <n v="3"/>
    <n v="19"/>
    <s v="kg"/>
    <s v="Celery"/>
    <x v="2"/>
    <n v="19"/>
  </r>
  <r>
    <s v="Jacket Potato : Large"/>
    <n v="3"/>
    <n v="19"/>
    <s v="7 x 1 each"/>
    <s v="Potato (Frozen)"/>
    <x v="2"/>
    <n v="19"/>
  </r>
  <r>
    <s v="Cammino d'Oro Mozzarella Ball"/>
    <n v="3"/>
    <n v="19"/>
    <s v="1 x 125 g"/>
    <s v="Italian (Chilled)"/>
    <x v="2"/>
    <n v="19"/>
  </r>
  <r>
    <s v="Maggi Tomato Sauce : Rich &amp; Rustic"/>
    <n v="2"/>
    <n v="19"/>
    <s v="3 kg"/>
    <s v="Italian &amp; Mediterranean Sauce"/>
    <x v="2"/>
    <n v="19"/>
  </r>
  <r>
    <s v="Green Gourmet Pork Meatballs : Gluten Free : Great British"/>
    <n v="2"/>
    <n v="19"/>
    <s v="200 x 20 g"/>
    <s v="Prepared Meat (Frozen)"/>
    <x v="2"/>
    <n v="19"/>
  </r>
  <r>
    <s v="Fentimans Victorian Lemonade"/>
    <n v="2"/>
    <n v="19"/>
    <s v="12 x 275 ml"/>
    <s v="Carbonated Drinks"/>
    <x v="2"/>
    <n v="19"/>
  </r>
  <r>
    <s v="PIDY Quiche Feuilletee : 8.5cm"/>
    <n v="2"/>
    <n v="19"/>
    <s v="144 x 1 each"/>
    <s v="Pastry Cases/Shells"/>
    <x v="2"/>
    <n v="19"/>
  </r>
  <r>
    <s v="Redcurrants"/>
    <n v="2"/>
    <n v="19"/>
    <s v="1 x 150g"/>
    <s v="Redcurrants"/>
    <x v="2"/>
    <n v="19"/>
  </r>
  <r>
    <s v="Duck Breast : Small"/>
    <n v="7"/>
    <n v="18.95"/>
    <s v="1 x 220 g"/>
    <s v="Duck (Chilled)"/>
    <x v="2"/>
    <n v="18.95"/>
  </r>
  <r>
    <s v="Aubergine"/>
    <n v="6"/>
    <n v="18.21"/>
    <s v="1 x 1 each"/>
    <s v="Aubergine"/>
    <x v="2"/>
    <n v="18.21"/>
  </r>
  <r>
    <s v="Turkey : Legs : Boneless"/>
    <n v="1"/>
    <n v="18.09"/>
    <s v="kg"/>
    <s v="Turkey (Chilled)"/>
    <x v="2"/>
    <n v="18.09"/>
  </r>
  <r>
    <s v="Dawn Doughnut : Strawberry Sprinkle"/>
    <n v="18"/>
    <n v="18"/>
    <s v="3 x 12 x 1 each"/>
    <s v="Doughnuts (Frozen)"/>
    <x v="2"/>
    <n v="18"/>
  </r>
  <r>
    <s v="San Pellegrino Pomegranate"/>
    <n v="18"/>
    <n v="18"/>
    <s v="24 x 330 ml"/>
    <s v="Carbonated Drinks"/>
    <x v="2"/>
    <n v="18"/>
  </r>
  <r>
    <s v="Divine Milk Chocolate"/>
    <n v="17"/>
    <n v="18"/>
    <s v="30 x 35 g"/>
    <s v="Chocolate - Bars"/>
    <x v="2"/>
    <n v="18"/>
  </r>
  <r>
    <s v="Mission Foods Tortilla Chips : Salted"/>
    <n v="17"/>
    <n v="18"/>
    <s v="12 x 500 g"/>
    <s v="Corn Snacks"/>
    <x v="2"/>
    <n v="18"/>
  </r>
  <r>
    <s v="Yeo Valley Strawberry"/>
    <n v="15"/>
    <n v="18"/>
    <s v="12 x 80 g"/>
    <s v="Yoghurt (Chilled)"/>
    <x v="2"/>
    <n v="18"/>
  </r>
  <r>
    <s v="Pepper : Sachet"/>
    <n v="15"/>
    <n v="18"/>
    <s v="1 x 2000 x 1each"/>
    <s v="Pepper"/>
    <x v="2"/>
    <n v="18"/>
  </r>
  <r>
    <s v="Haddock : 170-200g (6-7oz) : Fillets : skinless &amp;amp; boneless"/>
    <n v="12"/>
    <n v="18"/>
    <s v="1 x 20 x 1 each"/>
    <s v="Frozen Fish"/>
    <x v="2"/>
    <n v="18"/>
  </r>
  <r>
    <s v="Clipper Organic Chamomile Tea : Fairtrade"/>
    <n v="12"/>
    <n v="18"/>
    <s v="250 x 1 each"/>
    <s v="Tea - Speciality"/>
    <x v="2"/>
    <n v="18"/>
  </r>
  <r>
    <s v="Suma Multi D2 Multi Purpose Cleaner(4 x 1.5ltr)"/>
    <n v="11"/>
    <n v="18"/>
    <s v="4 x 1.5ltr"/>
    <s v="Non Foods - Non Foods Cleaning"/>
    <x v="2"/>
    <n v="18"/>
  </r>
  <r>
    <s v="Rational 3 In 1 Care Tablets(1 x 100Ea)"/>
    <n v="11"/>
    <n v="18"/>
    <s v="1 x 100Ea"/>
    <s v="Non Foods - Non Foods Cleaning"/>
    <x v="2"/>
    <n v="18"/>
  </r>
  <r>
    <s v="LaBo Croissant : Mini"/>
    <n v="11"/>
    <n v="18"/>
    <s v="120 x 25g"/>
    <s v="Morning Goods/Viennoiserie (Frozen)"/>
    <x v="2"/>
    <n v="18"/>
  </r>
  <r>
    <s v="Floured : Bap : Sliced : 4 : WW"/>
    <n v="11"/>
    <n v="18"/>
    <s v="4 x 12 each"/>
    <s v="Rolls &amp; Buns (Frozen)"/>
    <x v="2"/>
    <n v="18"/>
  </r>
  <r>
    <s v="Rowan Glen Yogurt : Assorted Yoghurts : Rich &amp; Creamy"/>
    <n v="11"/>
    <n v="18"/>
    <s v="12 x 85 g"/>
    <s v="Yoghurt (Chilled)"/>
    <x v="2"/>
    <n v="18"/>
  </r>
  <r>
    <s v="Broccoli : Tenderstem"/>
    <n v="11"/>
    <n v="18"/>
    <s v="4 x 500 g"/>
    <s v="Broccoli"/>
    <x v="2"/>
    <n v="18"/>
  </r>
  <r>
    <s v="Beer : Birra Morett : Draught"/>
    <n v="8"/>
    <n v="18"/>
    <s v="1 x 30 ltr"/>
    <s v="Beer - Draught"/>
    <x v="2"/>
    <n v="18"/>
  </r>
  <r>
    <s v="Mango : Ripe"/>
    <n v="8"/>
    <n v="18"/>
    <s v="1 x 1 each"/>
    <s v="Mango"/>
    <x v="2"/>
    <n v="18"/>
  </r>
  <r>
    <s v="Pork : Chops : (Aw 125-155g)"/>
    <n v="7"/>
    <n v="18"/>
    <s v="20 x 1 each"/>
    <s v="Pork (Frozen)"/>
    <x v="2"/>
    <n v="18"/>
  </r>
  <r>
    <s v="Panner Cubes"/>
    <n v="7"/>
    <n v="18"/>
    <s v="1 x 1 x 2 kg"/>
    <s v="Food"/>
    <x v="2"/>
    <n v="18"/>
  </r>
  <r>
    <s v="Green Beans : Whole"/>
    <n v="6"/>
    <n v="18"/>
    <s v="4 x 2.5 kg"/>
    <s v="Vegetables (Frozen)"/>
    <x v="2"/>
    <n v="18"/>
  </r>
  <r>
    <s v="Plantation Vegan Cheese : Grated"/>
    <n v="6"/>
    <n v="18"/>
    <s v="1 x 1 kg"/>
    <s v="Other (Chilled)"/>
    <x v="2"/>
    <n v="18"/>
  </r>
  <r>
    <s v="Mango Piccle"/>
    <n v="6"/>
    <n v="18"/>
    <s v="1 x 1 x 5 kg"/>
    <s v="Food"/>
    <x v="2"/>
    <n v="18"/>
  </r>
  <r>
    <s v="Mixed Piccle"/>
    <n v="6"/>
    <n v="18"/>
    <s v="1 x 1 x 5 kg"/>
    <s v="Food"/>
    <x v="2"/>
    <n v="18"/>
  </r>
  <r>
    <s v="Peanuts : Skinless"/>
    <n v="6"/>
    <n v="18"/>
    <s v="1 x 1kg"/>
    <s v="Culinary Nuts &amp; Seeds"/>
    <x v="2"/>
    <n v="18"/>
  </r>
  <r>
    <s v="LaBo Bagel : Cinnamon &amp;amp; Raisin"/>
    <n v="5"/>
    <n v="18"/>
    <s v="1 x 48 x 100g"/>
    <s v="Bagels &amp; Savoury Muffins"/>
    <x v="2"/>
    <n v="18"/>
  </r>
  <r>
    <s v="Kingfisher Coconut Milk : Kingfisher Coconut Milk Li"/>
    <n v="5"/>
    <n v="18"/>
    <s v="6 x 400 ml"/>
    <s v="Coconut Creamed &amp; Milk"/>
    <x v="2"/>
    <n v="18"/>
  </r>
  <r>
    <s v="All Purpose Cloth : Blue"/>
    <n v="5"/>
    <n v="18"/>
    <s v="1 x 50 x 1each"/>
    <s v="Cloths &amp; Sponges"/>
    <x v="2"/>
    <n v="18"/>
  </r>
  <r>
    <s v="Spinach : Pre Packed"/>
    <n v="5"/>
    <n v="18"/>
    <s v="1  x 250g"/>
    <s v="Spinach"/>
    <x v="2"/>
    <n v="18"/>
  </r>
  <r>
    <s v="Sandwich - Malted : Ham &amp;amp; Cheddar"/>
    <n v="5"/>
    <n v="18"/>
    <s v="1 x 1 each"/>
    <s v="Filled Rolls, Sandwiches &amp; Baguettes"/>
    <x v="2"/>
    <n v="18"/>
  </r>
  <r>
    <s v="Ham &amp; Cheese Topped Toastie"/>
    <n v="5"/>
    <n v="18"/>
    <s v="1 x 225 g"/>
    <s v="Chilled - Other"/>
    <x v="2"/>
    <n v="18"/>
  </r>
  <r>
    <s v="Brakes Bulgar Wheat : Medium"/>
    <n v="4"/>
    <n v="18"/>
    <s v="1 x 1 kg"/>
    <s v="Wheat Grain"/>
    <x v="2"/>
    <n v="18"/>
  </r>
  <r>
    <s v="Peppers : Yellow"/>
    <n v="4"/>
    <n v="18"/>
    <s v="1 x 1 kg"/>
    <s v="Peppers"/>
    <x v="2"/>
    <n v="18"/>
  </r>
  <r>
    <s v="Apple, Carrot &amp; Coleslaw Salad : Cooked."/>
    <n v="4"/>
    <n v="18"/>
    <s v="1 x 1 kg"/>
    <s v="Fruit &amp; Veg, Salad, Herbs (Chilled)"/>
    <x v="2"/>
    <n v="18"/>
  </r>
  <r>
    <s v="Tofu"/>
    <n v="4"/>
    <n v="18"/>
    <s v="1 x 250 g"/>
    <s v="Tofu"/>
    <x v="2"/>
    <n v="18"/>
  </r>
  <r>
    <s v="Ensedune : Malbec : IGP"/>
    <n v="3"/>
    <n v="18"/>
    <s v="1 x 75 cl"/>
    <s v="Red Wine"/>
    <x v="2"/>
    <n v="18"/>
  </r>
  <r>
    <s v="Milk Semi Skimmed"/>
    <n v="3"/>
    <n v="18"/>
    <s v="1 x 1 pint"/>
    <s v="Fresh Milk (Chilled)"/>
    <x v="2"/>
    <n v="18"/>
  </r>
  <r>
    <s v="Wooden Stirrers x 1000 (7 inch)"/>
    <n v="3"/>
    <n v="18"/>
    <s v="1000 x 1 pack"/>
    <s v="Disposables"/>
    <x v="2"/>
    <n v="18"/>
  </r>
  <r>
    <s v="Coca Cola Zero : Coca Cola : (Bag)"/>
    <n v="2"/>
    <n v="18"/>
    <s v="1 x 7 ltr"/>
    <s v="Post Mix"/>
    <x v="2"/>
    <n v="18"/>
  </r>
  <r>
    <s v="MONTAGNY LOUIS LATOUR"/>
    <n v="2"/>
    <n v="18"/>
    <s v="75 cl"/>
    <s v="White Wine"/>
    <x v="2"/>
    <n v="18"/>
  </r>
  <r>
    <s v="Passionfruit"/>
    <n v="2"/>
    <n v="18"/>
    <s v="1 x 1 each"/>
    <s v="Passion Fruit"/>
    <x v="2"/>
    <n v="18"/>
  </r>
  <r>
    <s v="Szechuan Sauce : Kin's Kitchen"/>
    <n v="2"/>
    <n v="18"/>
    <s v="2 x 2.2 ltr"/>
    <s v="Oriental Sauce"/>
    <x v="2"/>
    <n v="18"/>
  </r>
  <r>
    <s v="Pie Mix"/>
    <n v="1"/>
    <n v="18"/>
    <s v="kg"/>
    <s v="Fresh Fish (Chilled)"/>
    <x v="2"/>
    <n v="18"/>
  </r>
  <r>
    <s v="MACON LUGNY LES GENIEVRES LOUIS 75CL"/>
    <n v="1"/>
    <n v="18"/>
    <s v="1 x 75cl"/>
    <s v="White Wine"/>
    <x v="2"/>
    <n v="18"/>
  </r>
  <r>
    <s v="CHATEAU ROUTAS PROVENCE ROSE 75C"/>
    <n v="1"/>
    <n v="18"/>
    <s v="1 x 75 cl"/>
    <s v="Rosé Wine"/>
    <x v="2"/>
    <n v="18"/>
  </r>
  <r>
    <s v="Colman's Mint Sauce"/>
    <n v="1"/>
    <n v="18"/>
    <s v="8 x 165 g"/>
    <s v="OTHER Sauces"/>
    <x v="2"/>
    <n v="18"/>
  </r>
  <r>
    <s v="Brakes Self Raising Flour"/>
    <n v="17"/>
    <n v="17"/>
    <s v="1 x 25 kg"/>
    <s v="Flour"/>
    <x v="2"/>
    <n v="17"/>
  </r>
  <r>
    <s v="Sweetened : Passion Fruit Puree : Pastuerised"/>
    <n v="17"/>
    <n v="17"/>
    <s v="1 x 1kg"/>
    <s v="Frozen Fruit Puree"/>
    <x v="2"/>
    <n v="17"/>
  </r>
  <r>
    <s v="Pukka Large : Steak &amp;amp; Kidney : Baked"/>
    <n v="16"/>
    <n v="17"/>
    <s v="12 x 1 each"/>
    <s v="Pies (Frozen)"/>
    <x v="2"/>
    <n v="17"/>
  </r>
  <r>
    <s v="Kent Crisps Crisps : Cheese &amp;amp; Onion"/>
    <n v="16"/>
    <n v="17"/>
    <s v="20 x 40 g"/>
    <s v="Crisps"/>
    <x v="2"/>
    <n v="17"/>
  </r>
  <r>
    <s v="Smoothie : Strawberry Delight"/>
    <n v="15"/>
    <n v="17"/>
    <s v="30 x 150 g"/>
    <s v="Smoothie Mix"/>
    <x v="2"/>
    <n v="17"/>
  </r>
  <r>
    <s v="Sprite Sprite Zero : Can"/>
    <n v="13"/>
    <n v="17"/>
    <s v="1 x 24 x 330ml"/>
    <s v="Carbonated Drinks"/>
    <x v="2"/>
    <n v="17"/>
  </r>
  <r>
    <s v="The Meatless Farm Burger"/>
    <n v="13"/>
    <n v="17"/>
    <s v="36 x 113 g"/>
    <s v="Burgers &amp; Grills (Frozen)"/>
    <x v="2"/>
    <n v="17"/>
  </r>
  <r>
    <s v="Havana Club White Rum : 40% : 3YO"/>
    <n v="13"/>
    <n v="17"/>
    <s v="1 x 70 cl"/>
    <s v="Rum"/>
    <x v="2"/>
    <n v="17"/>
  </r>
  <r>
    <s v="Coronet Butter Portion : Size 7"/>
    <n v="12"/>
    <n v="17"/>
    <s v="100 x 1 each"/>
    <s v="Chilled Fats - Spreads"/>
    <x v="2"/>
    <n v="17"/>
  </r>
  <r>
    <s v="Custard Creams"/>
    <n v="12"/>
    <n v="17"/>
    <s v="12 x 150g"/>
    <s v="Sweet Biscuits"/>
    <x v="2"/>
    <n v="17"/>
  </r>
  <r>
    <s v="Brakes Margherita Pizza : 10 : WoodFired"/>
    <n v="12"/>
    <n v="17"/>
    <s v="10 x 1 each"/>
    <s v="Pizza (Frozen)"/>
    <x v="2"/>
    <n v="17"/>
  </r>
  <r>
    <s v="Demi Baguette"/>
    <n v="12"/>
    <n v="17"/>
    <s v="50 x 140 g"/>
    <s v="Baguette (Frozen)"/>
    <x v="2"/>
    <n v="17"/>
  </r>
  <r>
    <s v="Caramelised : Red Onion Chutney"/>
    <n v="11"/>
    <n v="17"/>
    <s v="1 x 1.3 kg"/>
    <s v="Pickles &amp; Relish"/>
    <x v="2"/>
    <n v="17"/>
  </r>
  <r>
    <s v="Disaronno Amaretto : 28%"/>
    <n v="10"/>
    <n v="17"/>
    <s v="1 x 70cl"/>
    <s v="Liqueurs &amp; Other"/>
    <x v="2"/>
    <n v="17"/>
  </r>
  <r>
    <s v="Tomatoes : Beef"/>
    <n v="9"/>
    <n v="17"/>
    <s v="1 x 6.5 kg"/>
    <s v="Tomatoes"/>
    <x v="2"/>
    <n v="17"/>
  </r>
  <r>
    <s v="Sprite Sprite : Can"/>
    <n v="9"/>
    <n v="17"/>
    <s v="1 x 24 x 330ml"/>
    <s v="Carbonated Drinks"/>
    <x v="2"/>
    <n v="17"/>
  </r>
  <r>
    <s v="Real Italian Pizza : Margherita Pizza"/>
    <n v="9"/>
    <n v="17"/>
    <s v="1 x 10 x 1 each"/>
    <s v="Pizza (Frozen)"/>
    <x v="2"/>
    <n v="17"/>
  </r>
  <r>
    <s v="Baileys Irish Cream : 17.00%"/>
    <n v="9"/>
    <n v="17"/>
    <s v="1 x 70 cl"/>
    <s v="Liqueurs &amp; Other"/>
    <x v="2"/>
    <n v="17"/>
  </r>
  <r>
    <s v="Clipper Decaffeinated Tea : Fairtrade : Everyday"/>
    <n v="8"/>
    <n v="17"/>
    <s v="250 x 1 each"/>
    <s v="Tea - Speciality"/>
    <x v="2"/>
    <n v="17"/>
  </r>
  <r>
    <s v="Yellow Rubber Glove (large)"/>
    <n v="8"/>
    <n v="17"/>
    <s v="12 x 1 each"/>
    <s v="PPE"/>
    <x v="2"/>
    <n v="17"/>
  </r>
  <r>
    <s v="Rockstar Blueberry, Pomegranate &amp;amp; Acai : Xdurance"/>
    <n v="7"/>
    <n v="17"/>
    <s v="12 x 500 ml"/>
    <s v="Soft Drinks"/>
    <x v="2"/>
    <n v="17"/>
  </r>
  <r>
    <s v="Rockstar Original : Rockstar"/>
    <n v="7"/>
    <n v="17"/>
    <s v="12 x 500 ml"/>
    <s v="Soft Drinks"/>
    <x v="2"/>
    <n v="17"/>
  </r>
  <r>
    <s v="Rockstar Juiced : Tropical Punch"/>
    <n v="7"/>
    <n v="17"/>
    <s v="12 x 500 ml"/>
    <s v="Soft Drinks"/>
    <x v="2"/>
    <n v="17"/>
  </r>
  <r>
    <s v="Tortilla : Flour : 12"/>
    <n v="7"/>
    <n v="17"/>
    <s v="4 x 18 pack"/>
    <s v="Bakery (Frozen)"/>
    <x v="2"/>
    <n v="17"/>
  </r>
  <r>
    <s v="Mild Cheddar : Grated, White"/>
    <n v="7"/>
    <n v="17"/>
    <s v="1 x 1kg"/>
    <s v="British (Chilled)"/>
    <x v="2"/>
    <n v="17"/>
  </r>
  <r>
    <s v="Brake : Chocolate Brownie"/>
    <n v="7"/>
    <n v="17"/>
    <s v="4 x 1250 g"/>
    <s v="Flapjacks &amp; Brownies (Frozen)"/>
    <x v="2"/>
    <n v="17"/>
  </r>
  <r>
    <s v="Quorn Vegan Nuggets : Southern Fried"/>
    <n v="7"/>
    <n v="17"/>
    <s v="1 x 1 kg"/>
    <s v="Other Meat Free Products (Frozen)"/>
    <x v="2"/>
    <n v="17"/>
  </r>
  <r>
    <s v="Long Grain Rice : Par-Boiled Easy Cook"/>
    <n v="7"/>
    <n v="17"/>
    <s v="1 x 15kg"/>
    <s v="Long Grain"/>
    <x v="2"/>
    <n v="17"/>
  </r>
  <r>
    <s v="Lids for 12oz &amp; 16oz cups - Black, compostable (case of 1000)"/>
    <n v="7"/>
    <n v="17"/>
    <s v="1000 x 1 each"/>
    <s v="Disposables"/>
    <x v="2"/>
    <n v="17"/>
  </r>
  <r>
    <s v="Lettuce : Mix Leaf"/>
    <n v="7"/>
    <n v="17"/>
    <s v="4 x 250 g"/>
    <s v="Lettuce"/>
    <x v="2"/>
    <n v="17"/>
  </r>
  <r>
    <s v="Halloumi &amp; Guacamole  Muffin (V)"/>
    <n v="7"/>
    <n v="17"/>
    <s v="1 each"/>
    <s v="Chilled - Other"/>
    <x v="2"/>
    <n v="17"/>
  </r>
  <r>
    <s v="Blue Dragon Hoi Sin Sauce : Concentrated Sauce"/>
    <n v="7"/>
    <n v="17"/>
    <s v="1 x 1.1 ltr"/>
    <s v="Oriental Sauce"/>
    <x v="2"/>
    <n v="17"/>
  </r>
  <r>
    <s v="HBCP0005 125x125 TASTE WINDOW BOX"/>
    <n v="6"/>
    <n v="17"/>
    <s v="270 x 1 case"/>
    <s v="Food Containers"/>
    <x v="2"/>
    <n v="17"/>
  </r>
  <r>
    <s v="Mild Cheddar : Slices, Coloured"/>
    <n v="6"/>
    <n v="17"/>
    <s v="1 x 500 g"/>
    <s v="British (Chilled)"/>
    <x v="2"/>
    <n v="17"/>
  </r>
  <r>
    <s v="Broccoli"/>
    <n v="6"/>
    <n v="17"/>
    <s v="1 x 500 g"/>
    <s v="Broccoli"/>
    <x v="2"/>
    <n v="17"/>
  </r>
  <r>
    <s v="Salted Peanuts"/>
    <n v="6"/>
    <n v="17"/>
    <s v="1 x 1kg"/>
    <s v="Nuts"/>
    <x v="2"/>
    <n v="17"/>
  </r>
  <r>
    <s v="Onions : White : Peeled Whole"/>
    <n v="6"/>
    <n v="17"/>
    <s v="1 x 2.5kg"/>
    <s v="Onions"/>
    <x v="2"/>
    <n v="17"/>
  </r>
  <r>
    <s v="Feta : Cheese"/>
    <n v="6"/>
    <n v="17"/>
    <s v="1 x 900 g"/>
    <s v="Continental (Chilled)"/>
    <x v="2"/>
    <n v="17"/>
  </r>
  <r>
    <s v="Cream Double : Own Brand"/>
    <n v="6"/>
    <n v="17"/>
    <s v="1 x 2.27ltr"/>
    <s v="Fresh Cream (Chilled)"/>
    <x v="2"/>
    <n v="17"/>
  </r>
  <r>
    <s v="King Prawns : Crushed Filo Coated"/>
    <n v="5"/>
    <n v="17"/>
    <s v="50 x 1 each"/>
    <s v="Prepared Fish (Chilled)"/>
    <x v="2"/>
    <n v="17"/>
  </r>
  <r>
    <s v="Sugar Sticks : White"/>
    <n v="5"/>
    <n v="17"/>
    <s v="1 x 1000 x 1 each"/>
    <s v="Sugar"/>
    <x v="2"/>
    <n v="17"/>
  </r>
  <r>
    <s v="Sandwich - Malted : Chunky Egg &amp;amp; Bacon"/>
    <n v="5"/>
    <n v="17"/>
    <s v="1 x 1 each"/>
    <s v="Filled Rolls, Sandwiches &amp; Baguettes"/>
    <x v="2"/>
    <n v="17"/>
  </r>
  <r>
    <s v="Budweiser Beer : 4.80% : NRB"/>
    <n v="4"/>
    <n v="17"/>
    <s v="24 x 330 ml"/>
    <s v="Beer"/>
    <x v="2"/>
    <n v="17"/>
  </r>
  <r>
    <s v="Sweet Potato : Diced : 20mm"/>
    <n v="4"/>
    <n v="17"/>
    <s v="1 x 2.5 kg"/>
    <s v="Vegetables, Prepared"/>
    <x v="2"/>
    <n v="17"/>
  </r>
  <r>
    <s v="Brake Gourmet : Chunky Chips : Cut"/>
    <n v="4"/>
    <n v="17"/>
    <s v="4 x 2.5 kg"/>
    <s v="Chips (Frozen)"/>
    <x v="2"/>
    <n v="17"/>
  </r>
  <r>
    <s v="Brioche Burger Bun : 5"/>
    <n v="4"/>
    <n v="17"/>
    <s v="40 x 1 each"/>
    <s v="Rolls &amp; Buns"/>
    <x v="2"/>
    <n v="17"/>
  </r>
  <r>
    <s v="Turned : (30g)"/>
    <n v="4"/>
    <n v="17"/>
    <s v="kg"/>
    <s v="Swedes"/>
    <x v="2"/>
    <n v="17"/>
  </r>
  <r>
    <s v="Brussel Sprouts : Cross Cut."/>
    <n v="4"/>
    <n v="17"/>
    <s v="1 x 1 kg"/>
    <s v="Fruit &amp; Veg, Salad, Herbs (Chilled)"/>
    <x v="2"/>
    <n v="17"/>
  </r>
  <r>
    <s v="Grapefruit : Red"/>
    <n v="4"/>
    <n v="17"/>
    <s v="1 x 1 each"/>
    <s v="Grapefruit"/>
    <x v="2"/>
    <n v="17"/>
  </r>
  <r>
    <s v="Cornflour"/>
    <n v="4"/>
    <n v="17"/>
    <s v="1 x 3.5kg"/>
    <s v="Flour"/>
    <x v="2"/>
    <n v="17"/>
  </r>
  <r>
    <s v="Anchor Cream Aerosol"/>
    <n v="4"/>
    <n v="17"/>
    <s v="1 x 500 g"/>
    <s v="Cream (UHT)"/>
    <x v="2"/>
    <n v="17"/>
  </r>
  <r>
    <s v="Fiery 3 Bean"/>
    <n v="4"/>
    <n v="17"/>
    <s v="1 x 2.5 kg"/>
    <s v="Savoury Fillings - Vegetarian (Chilled)"/>
    <x v="2"/>
    <n v="17"/>
  </r>
  <r>
    <s v="Sultanas"/>
    <n v="4"/>
    <n v="17"/>
    <s v="1 x 3 kg"/>
    <s v="Dried Fruit"/>
    <x v="2"/>
    <n v="17"/>
  </r>
  <r>
    <s v="Chicken Escalopes : Breaded"/>
    <n v="4"/>
    <n v="17"/>
    <s v="10 x 220 g"/>
    <s v="Prepared Meat (Frozen)"/>
    <x v="2"/>
    <n v="17"/>
  </r>
  <r>
    <s v="Cream Double"/>
    <n v="4"/>
    <n v="17"/>
    <s v="1 x 2 ltr"/>
    <s v="Fresh Cream (Chilled)"/>
    <x v="2"/>
    <n v="17"/>
  </r>
  <r>
    <s v="Household Rubber Gloves Yellow"/>
    <n v="3"/>
    <n v="17"/>
    <s v="12 x 1 each"/>
    <s v="Non Foods - Non Foods Consumables"/>
    <x v="2"/>
    <n v="17"/>
  </r>
  <r>
    <s v="Grapefruit : Pink"/>
    <n v="3"/>
    <n v="17"/>
    <s v="1 x 1 each"/>
    <s v="Grapefruit"/>
    <x v="2"/>
    <n v="17"/>
  </r>
  <r>
    <s v="Meatless Farm Duckless Spring Roll"/>
    <n v="3"/>
    <n v="17"/>
    <s v="20 x 20 g"/>
    <s v="Chinese Buffet (Frozen)"/>
    <x v="2"/>
    <n v="17"/>
  </r>
  <r>
    <s v="Bamboo Shoots : Sliced"/>
    <n v="3"/>
    <n v="17"/>
    <s v="1 x 540 g"/>
    <s v="Speciality"/>
    <x v="2"/>
    <n v="17"/>
  </r>
  <r>
    <s v="Butternut"/>
    <n v="3"/>
    <n v="17"/>
    <s v="kg"/>
    <s v="Squash"/>
    <x v="2"/>
    <n v="17"/>
  </r>
  <r>
    <s v="Lettuce : Lollo Rosso"/>
    <n v="3"/>
    <n v="17"/>
    <s v="1 x 1 each"/>
    <s v="Lettuce"/>
    <x v="2"/>
    <n v="17"/>
  </r>
  <r>
    <s v="Green Beans : Extra Fine"/>
    <n v="2"/>
    <n v="17"/>
    <s v="1 x 1.5kg"/>
    <s v="Beans (Frozen)"/>
    <x v="2"/>
    <n v="17"/>
  </r>
  <r>
    <s v="Jacob's Biscuits for Cheese"/>
    <n v="2"/>
    <n v="17"/>
    <s v="1 x 900 g"/>
    <s v="Savoury Biscuits"/>
    <x v="2"/>
    <n v="17"/>
  </r>
  <r>
    <s v="FILLET STEAK BARREL"/>
    <n v="2"/>
    <n v="16.87"/>
    <s v="1 kg"/>
    <s v="Meat &amp; Poultry (Chilled)"/>
    <x v="5"/>
    <n v="16.87"/>
  </r>
  <r>
    <s v="Kettle Chips Hand Cooked : Sea Salt &amp;amp; Crushed Black Peppercorns : Premium"/>
    <n v="16"/>
    <n v="16"/>
    <s v="18 x 40 g"/>
    <s v="Crisps"/>
    <x v="2"/>
    <n v="16"/>
  </r>
  <r>
    <s v="Barebells Vanilla"/>
    <n v="16"/>
    <n v="16"/>
    <s v="8 x 330 ml"/>
    <s v="Build Up Drinks"/>
    <x v="2"/>
    <n v="16"/>
  </r>
  <r>
    <s v="Eggs Boiled : Free Range"/>
    <n v="16"/>
    <n v="16"/>
    <s v="48 x 1 each"/>
    <s v="Eggs &amp; Egg Products (Chilled"/>
    <x v="2"/>
    <n v="16"/>
  </r>
  <r>
    <s v="Lakeland Butter : Salted"/>
    <n v="15"/>
    <n v="16"/>
    <s v="40 x 250 g"/>
    <s v="Butter (Chilled)"/>
    <x v="2"/>
    <n v="16"/>
  </r>
  <r>
    <s v="M&amp;M's Crispy : Standard Bag"/>
    <n v="15"/>
    <n v="16"/>
    <s v="24 each"/>
    <s v="Chocolate - Bitesize"/>
    <x v="2"/>
    <n v="16"/>
  </r>
  <r>
    <s v="Starbucks Decaf Fairtrade Espresso 250G (whole bean)"/>
    <n v="15"/>
    <n v="16"/>
    <s v="12 x 1 each"/>
    <s v="Beverage"/>
    <x v="2"/>
    <n v="16"/>
  </r>
  <r>
    <s v="Eat Natural Apple Ging &amp; Drk Choc 12x45g"/>
    <n v="14"/>
    <n v="16"/>
    <s v="12 x 45 g"/>
    <s v="Other"/>
    <x v="2"/>
    <n v="16"/>
  </r>
  <r>
    <s v="Taste Box Medium with Window &amp; Vents 125 x 125 x 60mm"/>
    <n v="14"/>
    <n v="16"/>
    <s v="270 x 1 each"/>
    <s v="Food Trays &amp; Boxes"/>
    <x v="2"/>
    <n v="16"/>
  </r>
  <r>
    <s v="Acai Kick"/>
    <n v="14"/>
    <n v="16"/>
    <s v="30 x 150 g"/>
    <s v="Smoothie"/>
    <x v="2"/>
    <n v="16"/>
  </r>
  <r>
    <s v="Stuffing Balls : Sage &amp;amp; Onion"/>
    <n v="14"/>
    <n v="16"/>
    <s v="1 x 4 kg"/>
    <s v="Accompaniments"/>
    <x v="2"/>
    <n v="16"/>
  </r>
  <r>
    <s v="Extra Thick : Mayonnaise"/>
    <n v="13"/>
    <n v="16"/>
    <s v="1 x 5 ltr"/>
    <s v="Mayonnaise"/>
    <x v="2"/>
    <n v="16"/>
  </r>
  <r>
    <s v="Brake Big : Victoria Sponge : 12 Portion"/>
    <n v="12"/>
    <n v="16"/>
    <s v="1 each"/>
    <s v="Cakes"/>
    <x v="2"/>
    <n v="16"/>
  </r>
  <r>
    <s v="Peashoots : Micro"/>
    <n v="12"/>
    <n v="16"/>
    <s v="1 x 100 g"/>
    <s v="Micro Salad"/>
    <x v="2"/>
    <n v="16"/>
  </r>
  <r>
    <s v="Bagasse Medium Meal Box"/>
    <n v="11"/>
    <n v="16"/>
    <s v="250 x 1 each"/>
    <s v="Food Trays &amp; Boxes"/>
    <x v="2"/>
    <n v="16"/>
  </r>
  <r>
    <s v="Chef William Crispy Fried Onion"/>
    <n v="10"/>
    <n v="16"/>
    <s v="10 x 500 g"/>
    <s v="Dried Vegetables"/>
    <x v="2"/>
    <n v="16"/>
  </r>
  <r>
    <s v="Prawns - King : 198/242 : Tail Off : Cooked &amp; Peeled"/>
    <n v="10"/>
    <n v="16"/>
    <s v="1 x 500 g"/>
    <s v="Frozen Prawns &amp; Frozen Other"/>
    <x v="2"/>
    <n v="16"/>
  </r>
  <r>
    <s v="Pukka Chicken &amp;amp; Mushroom : Wrapped : Baked : Vegan"/>
    <n v="10"/>
    <n v="16"/>
    <s v="12 x 1 each"/>
    <s v="Pies (Chilled)"/>
    <x v="2"/>
    <n v="16"/>
  </r>
  <r>
    <s v="D5.2 Suma-Scale Descaler"/>
    <n v="10"/>
    <n v="16"/>
    <s v="2 x 5ltr"/>
    <s v="Kitchen Chemicals"/>
    <x v="2"/>
    <n v="16"/>
  </r>
  <r>
    <s v="Garlic &amp;amp; Herb Slices"/>
    <n v="9"/>
    <n v="16"/>
    <s v="75 x 1 each"/>
    <s v="Accompaniments (Frozen)"/>
    <x v="2"/>
    <n v="16"/>
  </r>
  <r>
    <s v="Tarragon"/>
    <n v="9"/>
    <n v="16"/>
    <s v="1 x 100g"/>
    <s v="Tarragon"/>
    <x v="2"/>
    <n v="16"/>
  </r>
  <r>
    <s v="LaBo Demi Baguette : Malted Wheat : 10"/>
    <n v="9"/>
    <n v="16"/>
    <s v="30 x 135g"/>
    <s v="Baguette (Frozen)"/>
    <x v="2"/>
    <n v="16"/>
  </r>
  <r>
    <s v="CAREFREE FLOOR STRIPPER 040070"/>
    <n v="9"/>
    <n v="16"/>
    <s v="2 x 5 ltr"/>
    <s v="Kitchen Chemicals"/>
    <x v="2"/>
    <n v="16"/>
  </r>
  <r>
    <s v="Yogurt : Greek Yoghurt"/>
    <n v="9"/>
    <n v="16"/>
    <s v="1 x 500 g"/>
    <s v="Yoghurt (Chilled)"/>
    <x v="2"/>
    <n v="16"/>
  </r>
  <r>
    <s v="Lemon Drizzle Slice : Gluten Free"/>
    <n v="9"/>
    <n v="16"/>
    <s v="15 x 1 each"/>
    <s v="Cake Bars, Slices &amp; Squares (Frozen)"/>
    <x v="2"/>
    <n v="16"/>
  </r>
  <r>
    <s v="Pork : Cocktail Sausages : 32's"/>
    <n v="8"/>
    <n v="16"/>
    <s v="1 x 2.72 kg"/>
    <s v="Traditional British Buffet (Frozen)"/>
    <x v="2"/>
    <n v="16"/>
  </r>
  <r>
    <s v="Opies Gherkins : Sliced"/>
    <n v="8"/>
    <n v="16"/>
    <s v="1 x 2.3 kg"/>
    <s v="Pickles"/>
    <x v="2"/>
    <n v="16"/>
  </r>
  <r>
    <s v="Onions : White : Peeled Whole"/>
    <n v="8"/>
    <n v="16"/>
    <s v="1 x 2.5kg"/>
    <s v="Onions"/>
    <x v="2"/>
    <n v="16"/>
  </r>
  <r>
    <s v="Violife Mature : Grated : Vegan"/>
    <n v="8"/>
    <n v="16"/>
    <s v="1 x 500 g"/>
    <s v="British (Chilled)"/>
    <x v="2"/>
    <n v="16"/>
  </r>
  <r>
    <s v="Onions : Peeled"/>
    <n v="8"/>
    <n v="16"/>
    <s v="1 x 2.5 kg"/>
    <s v="Onions"/>
    <x v="2"/>
    <n v="16"/>
  </r>
  <r>
    <s v="13228 KC8 8OZ CLEAR ROUND POTS"/>
    <n v="7"/>
    <n v="16"/>
    <s v="500 x 1 case"/>
    <s v="SALAD CONTAINERS"/>
    <x v="2"/>
    <n v="16"/>
  </r>
  <r>
    <s v="Rockstar Punched Tropical Guava : Rockstar"/>
    <n v="7"/>
    <n v="16"/>
    <s v="12 x 500 ml"/>
    <s v="Soft Drinks"/>
    <x v="2"/>
    <n v="16"/>
  </r>
  <r>
    <s v="Onions : Red"/>
    <n v="7"/>
    <n v="16"/>
    <s v="1 x 1 kg"/>
    <s v="Onions"/>
    <x v="2"/>
    <n v="16"/>
  </r>
  <r>
    <s v="MOC : Alabama Choc Fudge Cake : Pre-Portioned : 16 Portion"/>
    <n v="7"/>
    <n v="16"/>
    <s v="1 x 1 each"/>
    <s v="Cakes (Frozen)"/>
    <x v="2"/>
    <n v="16"/>
  </r>
  <r>
    <s v="Tuna Mayo &amp;amp; Sweetcorn"/>
    <n v="7"/>
    <n v="16"/>
    <s v="1 x 1 kg"/>
    <s v="Savoury Fillings - Fish (Chilled)"/>
    <x v="2"/>
    <n v="16"/>
  </r>
  <r>
    <s v="Naan Bread : Garlic &amp;amp; Coriander"/>
    <n v="6"/>
    <n v="16"/>
    <s v="24 x 1 each"/>
    <s v="Accompaniments (Frozen)"/>
    <x v="2"/>
    <n v="16"/>
  </r>
  <r>
    <s v="Chicken Breast : Cooked : Strips"/>
    <n v="6"/>
    <n v="16"/>
    <s v="1 x 2.5kg"/>
    <s v="Chicken (Frozen)"/>
    <x v="2"/>
    <n v="16"/>
  </r>
  <r>
    <s v="Mixed Apples"/>
    <n v="6"/>
    <n v="16"/>
    <s v="9 x 1 each"/>
    <s v="Apple"/>
    <x v="2"/>
    <n v="16"/>
  </r>
  <r>
    <s v="Melon : Galia : Size: 6's"/>
    <n v="6"/>
    <n v="16"/>
    <s v="1 x 1 each"/>
    <s v="Melon"/>
    <x v="2"/>
    <n v="16"/>
  </r>
  <r>
    <s v="Mushrooms : Oyster"/>
    <n v="6"/>
    <n v="16"/>
    <s v="1 x 1.5 kg"/>
    <s v="Mushrooms"/>
    <x v="2"/>
    <n v="16"/>
  </r>
  <r>
    <s v="Eat Natural Protein : Bar"/>
    <n v="6"/>
    <n v="16"/>
    <s v="12 x 45  g"/>
    <s v="Healthier Options - Fruit Snacks"/>
    <x v="2"/>
    <n v="16"/>
  </r>
  <r>
    <s v="Egg Noodles : Medium"/>
    <n v="5"/>
    <n v="16"/>
    <s v="1 x 3kg"/>
    <s v="Dried Pasta &amp; Noodles"/>
    <x v="2"/>
    <n v="16"/>
  </r>
  <r>
    <s v="Aromatic : Duck : Shredded"/>
    <n v="5"/>
    <n v="16"/>
    <s v="1 x 1 kg"/>
    <s v="Duck (Frozen)"/>
    <x v="2"/>
    <n v="16"/>
  </r>
  <r>
    <s v="McCain Signatures French Fries : Sweet Potato"/>
    <n v="5"/>
    <n v="16"/>
    <s v="4 x 2.5kg"/>
    <s v="Fries (Frozen)"/>
    <x v="2"/>
    <n v="16"/>
  </r>
  <r>
    <s v="Celery : Diced : 10mm Machine Cut."/>
    <n v="5"/>
    <n v="16"/>
    <s v="1 x 1 kg"/>
    <s v="Fruit &amp; Veg, Salad, Herbs (Chilled)"/>
    <x v="2"/>
    <n v="16"/>
  </r>
  <r>
    <s v="Radish - Breakfast"/>
    <n v="5"/>
    <n v="16"/>
    <s v="1 x 1 each"/>
    <s v="Radish"/>
    <x v="2"/>
    <n v="16"/>
  </r>
  <r>
    <s v="Imag Cui : Lemon Oil : Garnishing"/>
    <n v="5"/>
    <n v="16"/>
    <s v="1 x 250 ml"/>
    <s v="Speciality Oil"/>
    <x v="2"/>
    <n v="16"/>
  </r>
  <r>
    <s v="Sourdough Ciabatta : Mozzarella and Tomato"/>
    <n v="5"/>
    <n v="16"/>
    <s v="1 x 196 g"/>
    <s v="Filled Panini &amp; Focaccia"/>
    <x v="2"/>
    <n v="16"/>
  </r>
  <r>
    <s v="Bottlegreen Presse Elderflower : Carbonated"/>
    <n v="4"/>
    <n v="16"/>
    <s v="12 x 275ml"/>
    <s v="Soft Drinks"/>
    <x v="2"/>
    <n v="16"/>
  </r>
  <r>
    <s v="Giant : Onion Rings : whole Battered"/>
    <n v="4"/>
    <n v="16"/>
    <s v="500 g"/>
    <s v="Coated Vegetables (Frozen)"/>
    <x v="2"/>
    <n v="16"/>
  </r>
  <r>
    <s v="Blue Dragon Oyster Sauce : Info: Wok Sauce"/>
    <n v="4"/>
    <n v="16"/>
    <s v="1 x 1ltr"/>
    <s v="Oriental Sauce"/>
    <x v="2"/>
    <n v="16"/>
  </r>
  <r>
    <s v="Butternut Squash : Chunky : 25mm."/>
    <n v="4"/>
    <n v="16"/>
    <s v="1 x 1 kg"/>
    <s v="Fruit &amp; Veg, Salad, Herbs (Chilled)"/>
    <x v="2"/>
    <n v="16"/>
  </r>
  <r>
    <s v="Coca Cola Coca Cola : NRB"/>
    <n v="4"/>
    <n v="16"/>
    <s v="24 x 330 ml"/>
    <s v="Carbonated Drinks"/>
    <x v="2"/>
    <n v="16"/>
  </r>
  <r>
    <s v="Sweet Potato Fries"/>
    <n v="4"/>
    <n v="16"/>
    <s v="1 x 2.5 kg"/>
    <s v="Fries (Frozen)"/>
    <x v="2"/>
    <n v="16"/>
  </r>
  <r>
    <s v="Brewdog Punk IPA"/>
    <n v="3"/>
    <n v="16"/>
    <s v="24 x 33 cl"/>
    <s v="Beer"/>
    <x v="2"/>
    <n v="16"/>
  </r>
  <r>
    <s v="egg yolk : liquid"/>
    <n v="3"/>
    <n v="16"/>
    <s v="1 x 1 kg"/>
    <s v="Dairy &amp; Eggs (Fzn)"/>
    <x v="2"/>
    <n v="16"/>
  </r>
  <r>
    <s v="Beanshoots/Sprouts"/>
    <n v="3"/>
    <n v="16"/>
    <s v="1  x  350 g"/>
    <s v="Beansprout"/>
    <x v="2"/>
    <n v="16"/>
  </r>
  <r>
    <s v="Mint"/>
    <n v="3"/>
    <n v="16"/>
    <s v="1 x 250 g"/>
    <s v="Mint"/>
    <x v="2"/>
    <n v="16"/>
  </r>
  <r>
    <s v="Blackberries"/>
    <n v="3"/>
    <n v="16"/>
    <s v="1 x 150 g"/>
    <s v="Blackberries"/>
    <x v="2"/>
    <n v="16"/>
  </r>
  <r>
    <s v="French Fries : Extra Thin"/>
    <n v="2"/>
    <n v="16"/>
    <s v="4 x 2.5kg"/>
    <s v="Fries (Frozen)"/>
    <x v="2"/>
    <n v="16"/>
  </r>
  <r>
    <s v="Purdeys Rejuvenate : Can"/>
    <n v="2"/>
    <n v="16"/>
    <s v="12 x 250 ml"/>
    <s v="Fruit Drinks"/>
    <x v="2"/>
    <n v="16"/>
  </r>
  <r>
    <s v="Dry Mix"/>
    <n v="2"/>
    <n v="16"/>
    <s v="1 x 2.5 kg"/>
    <s v="Coleslaw Mix"/>
    <x v="2"/>
    <n v="16"/>
  </r>
  <r>
    <s v="Potatoes Exotic Mix x 5kg"/>
    <n v="2"/>
    <n v="16"/>
    <s v="1 x 1 kg"/>
    <s v="Fruit &amp; Veg, Salad, Herbs (Chilled)"/>
    <x v="2"/>
    <n v="16"/>
  </r>
  <r>
    <s v="Owlet : Apple &amp;amp; Raspberry Juice"/>
    <n v="2"/>
    <n v="16"/>
    <s v="24 x 250 ml"/>
    <s v="Fruit Juice"/>
    <x v="2"/>
    <n v="16"/>
  </r>
  <r>
    <s v="Owlet : Apple &amp;amp; Elderflower Juice"/>
    <n v="2"/>
    <n v="16"/>
    <s v="24 x 250 ml"/>
    <s v="Fruit Juice"/>
    <x v="2"/>
    <n v="16"/>
  </r>
  <r>
    <s v="Lids"/>
    <n v="1"/>
    <n v="16"/>
    <s v="1 case"/>
    <s v="Catering Equipment"/>
    <x v="2"/>
    <n v="16"/>
  </r>
  <r>
    <s v="AROY-D : Coconut Milk"/>
    <n v="1"/>
    <n v="16"/>
    <s v="24 x 400 ml"/>
    <s v="Coconut Creamed &amp; Milk"/>
    <x v="2"/>
    <n v="16"/>
  </r>
  <r>
    <s v="Carrots : (15mm) : Hand Diced."/>
    <n v="1"/>
    <n v="16"/>
    <s v="1 x 1 kg"/>
    <s v="Fruit &amp; Veg, Salad, Herbs (Chilled)"/>
    <x v="2"/>
    <n v="16"/>
  </r>
  <r>
    <s v="Eat Real Quinoa Chips : Sun Dried Tomato &amp;amp; Garlic"/>
    <n v="15"/>
    <n v="15"/>
    <s v="24 x 22 g"/>
    <s v="Crisp &amp; Snacks"/>
    <x v="2"/>
    <n v="15"/>
  </r>
  <r>
    <s v="Phat Cheese &amp;amp; Tomato Turnover : Hot to Go"/>
    <n v="15"/>
    <n v="15"/>
    <s v="30 x 147 g"/>
    <s v="Deli Savoury  (Frozen)"/>
    <x v="2"/>
    <n v="15"/>
  </r>
  <r>
    <s v="Brakes Brake Fruit of the Forest Compote"/>
    <n v="15"/>
    <n v="15"/>
    <s v="6 x 500 g"/>
    <s v="Trifles &amp; Mousse (Frozen)"/>
    <x v="2"/>
    <n v="15"/>
  </r>
  <r>
    <s v="Alpro Milk Soya : Unsweetened : Wholebean"/>
    <n v="15"/>
    <n v="15"/>
    <s v="8 x 1 ltr"/>
    <s v="Fresh Milk (Chilled)"/>
    <x v="2"/>
    <n v="15"/>
  </r>
  <r>
    <s v="Pinguin Sliced : Courgette"/>
    <n v="14"/>
    <n v="15"/>
    <s v="1 x 2.5 kg"/>
    <s v="Courgettes (Frozen)"/>
    <x v="2"/>
    <n v="15"/>
  </r>
  <r>
    <s v="Raisins : Seedless"/>
    <n v="14"/>
    <n v="15"/>
    <s v="1 x 3kg"/>
    <s v="Dried Fruit"/>
    <x v="2"/>
    <n v="15"/>
  </r>
  <r>
    <s v="Stir Fry"/>
    <n v="14"/>
    <n v="15"/>
    <s v="1 x 5 kg"/>
    <s v="Stirfry Mix"/>
    <x v="2"/>
    <n v="15"/>
  </r>
  <r>
    <s v="Magners Cider : Dark Fruits : 4%"/>
    <n v="14"/>
    <n v="15"/>
    <s v="11 x 1 gal (50 ltr)"/>
    <s v="Cider - Draft"/>
    <x v="2"/>
    <n v="15"/>
  </r>
  <r>
    <s v="Kent Crisps Crisps : Sea Salt"/>
    <n v="14"/>
    <n v="15"/>
    <s v="20 x 40 g"/>
    <s v="Crisps"/>
    <x v="2"/>
    <n v="15"/>
  </r>
  <r>
    <s v="Starbucks Sleeve Hot 12/16/20oz WPS 1475 PcGB"/>
    <n v="13"/>
    <n v="15"/>
    <s v="1475 x 1 each"/>
    <s v="Non Food"/>
    <x v="2"/>
    <n v="15"/>
  </r>
  <r>
    <s v="Smoothie : Pineapple Sunset"/>
    <n v="13"/>
    <n v="15"/>
    <s v="30 x 150 g"/>
    <s v="Frozen Fruit"/>
    <x v="2"/>
    <n v="15"/>
  </r>
  <r>
    <s v="Almond Croissant : 651639"/>
    <n v="13"/>
    <n v="15"/>
    <s v="48 x 95 g"/>
    <s v="Morning Goods/Viennoiserie (Frozen)"/>
    <x v="2"/>
    <n v="15"/>
  </r>
  <r>
    <s v="Spring Onion : Bunch"/>
    <n v="12"/>
    <n v="15"/>
    <s v="1 x 20 each"/>
    <s v="Spring Onion"/>
    <x v="2"/>
    <n v="15"/>
  </r>
  <r>
    <s v="Hamburger Relish"/>
    <n v="12"/>
    <n v="15"/>
    <s v="1 x 2.45 kg"/>
    <s v="Relish"/>
    <x v="2"/>
    <n v="15"/>
  </r>
  <r>
    <s v="Love Fresh Pasta Bows &amp;amp; Green Pesto"/>
    <n v="12"/>
    <n v="15"/>
    <s v="1 x 1.5 kg"/>
    <s v="Prepared / Dressed Salad - Pasta Based (Chilled)"/>
    <x v="2"/>
    <n v="15"/>
  </r>
  <r>
    <s v="Kind Almond &amp;amp; Coconut"/>
    <n v="12"/>
    <n v="15"/>
    <s v="12 x 40 g"/>
    <s v="Other"/>
    <x v="2"/>
    <n v="15"/>
  </r>
  <r>
    <s v="Salt : Portions"/>
    <n v="10"/>
    <n v="15"/>
    <s v="1 x 2000 x 1each"/>
    <s v="Salt"/>
    <x v="2"/>
    <n v="15"/>
  </r>
  <r>
    <s v="Old Mout Cider : Pineapple &amp;amp; Raspberry"/>
    <n v="10"/>
    <n v="15"/>
    <s v="12 x 500 ml"/>
    <s v="Cider - Bottle/Can"/>
    <x v="2"/>
    <n v="15"/>
  </r>
  <r>
    <s v="Pukka Steak &amp;amp; Ale"/>
    <n v="9"/>
    <n v="15"/>
    <s v="12 x 1 each"/>
    <s v="Pies (Frozen)"/>
    <x v="2"/>
    <n v="15"/>
  </r>
  <r>
    <s v="Peppers : Yellow"/>
    <n v="9"/>
    <n v="15"/>
    <s v="1 x 5 kg"/>
    <s v="Peppers"/>
    <x v="2"/>
    <n v="15"/>
  </r>
  <r>
    <s v="Mint Sauce"/>
    <n v="8"/>
    <n v="15"/>
    <s v="1 x 2.27 ltr"/>
    <s v="OTHER Sauces"/>
    <x v="2"/>
    <n v="15"/>
  </r>
  <r>
    <s v="Red Wine : Cooking Wine : 5%"/>
    <n v="8"/>
    <n v="15"/>
    <s v="1 x 3 ltr"/>
    <s v="Cooking Wine &amp; Other"/>
    <x v="2"/>
    <n v="15"/>
  </r>
  <r>
    <s v="La Pizzeria Di Capri : Pizza Base : 10.5 : Wood Fired"/>
    <n v="7"/>
    <n v="15"/>
    <s v="12 x 280 g"/>
    <s v="Pizza (Frozen)"/>
    <x v="2"/>
    <n v="15"/>
  </r>
  <r>
    <s v="Hellmann's Caesar Dressing"/>
    <n v="7"/>
    <n v="15"/>
    <s v="1 x 1 ltr"/>
    <s v="Dressing"/>
    <x v="2"/>
    <n v="15"/>
  </r>
  <r>
    <s v="Wrap &amp;amp; Roll Platter : Fish"/>
    <n v="7"/>
    <n v="15"/>
    <s v="1 x 1 case"/>
    <s v="Buffet Platters"/>
    <x v="2"/>
    <n v="15"/>
  </r>
  <r>
    <s v="Corona Lager : 4.60% : Extra"/>
    <n v="7"/>
    <n v="15"/>
    <s v="24 x 330 ml"/>
    <s v="Beer - Bottle/Can"/>
    <x v="2"/>
    <n v="15"/>
  </r>
  <r>
    <s v="Macedoine : Mix"/>
    <n v="7"/>
    <n v="15"/>
    <s v="1 x 2.5kg"/>
    <s v="Vegetable Mixes (Frozen)"/>
    <x v="2"/>
    <n v="15"/>
  </r>
  <r>
    <s v="Heinz Tomato Ketchup : squeezy"/>
    <n v="7"/>
    <n v="15"/>
    <s v="10 x 342g"/>
    <s v="Tomato Ketchup"/>
    <x v="2"/>
    <n v="15"/>
  </r>
  <r>
    <s v="Fermes Des Peuplr Fruit Yoghurt"/>
    <n v="7"/>
    <n v="15"/>
    <s v="1 x 12 x 125 g"/>
    <s v="Yogurt - Mixed  (Chilled)"/>
    <x v="2"/>
    <n v="15"/>
  </r>
  <r>
    <s v="Brakes Korma Paste"/>
    <n v="6"/>
    <n v="15"/>
    <s v="1 x 1.195 kg"/>
    <s v="Indian Paste"/>
    <x v="2"/>
    <n v="15"/>
  </r>
  <r>
    <s v="Nescafe Coffee : Decaffeinated : Granules"/>
    <n v="6"/>
    <n v="15"/>
    <s v="1 x 500 g"/>
    <s v="Coffee - Instant"/>
    <x v="2"/>
    <n v="15"/>
  </r>
  <r>
    <s v="JT Karaage ChickenWings Mid Prime 1x500g"/>
    <n v="6"/>
    <n v="15"/>
    <s v="1 x 500 g"/>
    <s v="Frozen - All"/>
    <x v="2"/>
    <n v="15"/>
  </r>
  <r>
    <s v="Flora Cream : Plant"/>
    <n v="6"/>
    <n v="15"/>
    <s v="1 x 1 ltr"/>
    <s v="Fresh Cream (Chilled)"/>
    <x v="2"/>
    <n v="15"/>
  </r>
  <r>
    <s v="Monin Gingerbread Syrup : Sugar free"/>
    <n v="6"/>
    <n v="15"/>
    <s v="1 x 1 ltr"/>
    <s v="Coffee Syrups"/>
    <x v="2"/>
    <n v="15"/>
  </r>
  <r>
    <s v="Plain Flour"/>
    <n v="5"/>
    <n v="15"/>
    <s v="8 x 1.5kg"/>
    <s v="Flour"/>
    <x v="2"/>
    <n v="15"/>
  </r>
  <r>
    <s v="8oz Single Wall Premium Coffee Cup (White)"/>
    <n v="5"/>
    <n v="15"/>
    <s v="1000 x 1 Box"/>
    <s v="Paper Hot Cups &amp; Lids"/>
    <x v="2"/>
    <n v="15"/>
  </r>
  <r>
    <s v="King Prawns : 26/30 : Raw, Peeled &amp;amp; Deveined"/>
    <n v="5"/>
    <n v="15"/>
    <s v="1 x 1 kg"/>
    <s v="Frozen Prawns &amp; Frozen Other"/>
    <x v="6"/>
    <n v="15"/>
  </r>
  <r>
    <s v="Mixed Pickles"/>
    <n v="4"/>
    <n v="15"/>
    <s v="1 x 2.25 kg"/>
    <s v="Pickles"/>
    <x v="2"/>
    <n v="15"/>
  </r>
  <r>
    <s v="Farfalle"/>
    <n v="4"/>
    <n v="15"/>
    <s v="1 x 5 kg"/>
    <s v="Farfalle"/>
    <x v="2"/>
    <n v="15"/>
  </r>
  <r>
    <s v="MDH Masala 4x500g"/>
    <n v="4"/>
    <n v="15"/>
    <s v="4 x 500 g"/>
    <s v="Food"/>
    <x v="2"/>
    <n v="15"/>
  </r>
  <r>
    <s v="Soya Mince"/>
    <n v="4"/>
    <n v="15"/>
    <s v="1 x 3 kg"/>
    <s v="Soya"/>
    <x v="2"/>
    <n v="15"/>
  </r>
  <r>
    <s v="Courgette"/>
    <n v="4"/>
    <n v="15"/>
    <s v="1 x 5 kg"/>
    <s v="Courgette"/>
    <x v="2"/>
    <n v="15"/>
  </r>
  <r>
    <s v="Mini Naan Bread : Teardrop"/>
    <n v="4"/>
    <n v="15"/>
    <s v="24 x 75g"/>
    <s v="Accompaniments (Frozen)"/>
    <x v="2"/>
    <n v="15"/>
  </r>
  <r>
    <s v="Fajita Seasoning : Mexican"/>
    <n v="4"/>
    <n v="15"/>
    <s v="1 x 504 g"/>
    <s v="Seasoning"/>
    <x v="2"/>
    <n v="15"/>
  </r>
  <r>
    <s v="Baby Carrot, Green Bean &amp;amp; Baby Corn Medley"/>
    <n v="3"/>
    <n v="15"/>
    <s v="1 x 1.5 kg"/>
    <s v="Vegetable Mixes (Frozen)"/>
    <x v="2"/>
    <n v="15"/>
  </r>
  <r>
    <s v="Brakes UHT : Cream Aerosol : Sweetened"/>
    <n v="3"/>
    <n v="15"/>
    <s v="1 x 500 g"/>
    <s v="Cream (UHT) (Chilled)"/>
    <x v="2"/>
    <n v="15"/>
  </r>
  <r>
    <s v="Supercook Natural : Yellow"/>
    <n v="3"/>
    <n v="15"/>
    <s v="1 x 500ml"/>
    <s v="Colouring"/>
    <x v="2"/>
    <n v="15"/>
  </r>
  <r>
    <s v="Coconut"/>
    <n v="3"/>
    <n v="15"/>
    <s v="1 x 1 each"/>
    <s v="Coconut"/>
    <x v="2"/>
    <n v="15"/>
  </r>
  <r>
    <s v="Lockwood Mushy Peas"/>
    <n v="3"/>
    <n v="15"/>
    <s v="1 x 1kg"/>
    <s v="Peas (Frozen)"/>
    <x v="2"/>
    <n v="15"/>
  </r>
  <r>
    <s v="Chili Flakes"/>
    <n v="3"/>
    <n v="15"/>
    <s v="1 kg"/>
    <s v="Food"/>
    <x v="2"/>
    <n v="15"/>
  </r>
  <r>
    <s v="Red Chillies : Crushed : GS"/>
    <n v="3"/>
    <n v="15"/>
    <s v="1 x 1 kg"/>
    <s v="Chillies"/>
    <x v="2"/>
    <n v="15"/>
  </r>
  <r>
    <s v="Potatoes : Maris Piper : Peeled : Large."/>
    <n v="3"/>
    <n v="15"/>
    <s v="1 x 1 kg"/>
    <s v="Fruit &amp; Veg, Salad, Herbs (Chilled)"/>
    <x v="2"/>
    <n v="15"/>
  </r>
  <r>
    <s v="Fruit Salad : Exotic"/>
    <n v="3"/>
    <n v="15"/>
    <s v="1 x 1 kg"/>
    <s v="Fruit Salad (Chilled)"/>
    <x v="2"/>
    <n v="15"/>
  </r>
  <r>
    <s v="Burger Sauce : Squeezy"/>
    <n v="3"/>
    <n v="15"/>
    <s v="1 ltr"/>
    <s v="OTHER Sauces"/>
    <x v="2"/>
    <n v="15"/>
  </r>
  <r>
    <s v="Professional Caterer's Sponge Scourers"/>
    <n v="2"/>
    <n v="15"/>
    <s v="10 x 1 each"/>
    <s v="Non Foods - Non Foods Consumables"/>
    <x v="2"/>
    <n v="15"/>
  </r>
  <r>
    <s v="Banana : Mylk Shake : Organic"/>
    <n v="2"/>
    <n v="15"/>
    <s v="12 x 250 ml"/>
    <s v="Milk Drinks"/>
    <x v="2"/>
    <n v="15"/>
  </r>
  <r>
    <s v="Rebel Kitchen Organic : Chocolate Mylk"/>
    <n v="2"/>
    <n v="15"/>
    <s v="12 x 250 ml"/>
    <s v="Milk Drinks"/>
    <x v="2"/>
    <n v="15"/>
  </r>
  <r>
    <s v="7oz Clear Plastic Tumbler"/>
    <n v="2"/>
    <n v="15"/>
    <s v="2000 x 1 each"/>
    <s v="Plastic Tumblers"/>
    <x v="2"/>
    <n v="15"/>
  </r>
  <r>
    <s v="UHT : Milk Semi Skimmed"/>
    <n v="2"/>
    <n v="15"/>
    <s v="12 x 1 ltr"/>
    <s v="Milk (UHT)"/>
    <x v="2"/>
    <n v="15"/>
  </r>
  <r>
    <s v="Peppers : Red : PQ"/>
    <n v="2"/>
    <n v="15"/>
    <s v="1 x 1 kg"/>
    <s v="Peppers"/>
    <x v="2"/>
    <n v="15"/>
  </r>
  <r>
    <s v="Onions : Whole Peeled"/>
    <n v="2"/>
    <n v="15"/>
    <s v="1 x 1 kg"/>
    <s v="Onions"/>
    <x v="2"/>
    <n v="15"/>
  </r>
  <r>
    <s v="Tomatoes : Plum"/>
    <n v="2"/>
    <n v="15"/>
    <s v="1 x 1.5 kg"/>
    <s v="Tomatoes"/>
    <x v="2"/>
    <n v="15"/>
  </r>
  <r>
    <s v="Brakes Waffle Mix"/>
    <n v="1"/>
    <n v="15"/>
    <s v="1 x 3.5 kg"/>
    <s v="Mixes - Sweet"/>
    <x v="2"/>
    <n v="15"/>
  </r>
  <r>
    <s v="Swede : approx 450g"/>
    <n v="1"/>
    <n v="15"/>
    <s v="1 x 1each"/>
    <s v="Swede"/>
    <x v="2"/>
    <n v="15"/>
  </r>
  <r>
    <s v="Potatoes : Mid Select"/>
    <n v="1"/>
    <n v="15"/>
    <s v="1 x 1 kg"/>
    <s v="Potatoes"/>
    <x v="2"/>
    <n v="15"/>
  </r>
  <r>
    <s v="IMPERIAL COLLEGE 23/2ply BLACK NAPKIN"/>
    <n v="1"/>
    <n v="15"/>
    <s v="4000 each"/>
    <s v="Napkins &amp; Tableware"/>
    <x v="2"/>
    <n v="15"/>
  </r>
  <r>
    <s v="Chicken : Oven Ready : Skewer : Halal : Natural Tandoori"/>
    <n v="1"/>
    <n v="15"/>
    <s v="10 x 1 each"/>
    <s v="Chicken (Chilled)"/>
    <x v="2"/>
    <n v="15"/>
  </r>
  <r>
    <s v="E1 : Jumbo : Mixed Chicken Wings : Hot &amp;amp; Spicy : Red Tractor : (Flats and Drumette)"/>
    <n v="1"/>
    <n v="15"/>
    <s v="1 x 2 kg"/>
    <s v="Prepared Poultry"/>
    <x v="2"/>
    <n v="15"/>
  </r>
  <r>
    <s v="A4 : Jumbo : Mixed Chicken Wings : Piri Piri Flavour : Halal : (Flats and Drumettes) - (Approx 60g - 80g) - (Approx 30 pieces)"/>
    <n v="1"/>
    <n v="15"/>
    <s v="1 x 2 kg"/>
    <s v="Prepared Poultry"/>
    <x v="2"/>
    <n v="15"/>
  </r>
  <r>
    <s v="E1 : Jumbo : Mixed Chicken Wings : BBQ Flavour : Red Tractor : Flats and Drumette"/>
    <n v="1"/>
    <n v="15"/>
    <s v="1 x 2 kg"/>
    <s v="Prepared Poultry"/>
    <x v="2"/>
    <n v="15"/>
  </r>
  <r>
    <s v="Mushrooms : Flat : Single"/>
    <n v="1"/>
    <n v="15"/>
    <s v="1 x 1 each"/>
    <s v="Mushrooms"/>
    <x v="2"/>
    <n v="15"/>
  </r>
  <r>
    <s v="Sultana Scones : Gluten Free"/>
    <n v="1"/>
    <n v="15"/>
    <s v="18 x 90 g"/>
    <s v="Patisserie Frozen"/>
    <x v="2"/>
    <n v="15"/>
  </r>
  <r>
    <s v="Cranberry Juice"/>
    <n v="1"/>
    <n v="15"/>
    <s v="1 x 1 ltr"/>
    <s v="Fruit Juice"/>
    <x v="2"/>
    <n v="15"/>
  </r>
  <r>
    <s v="FISH PIE MIX"/>
    <n v="2"/>
    <n v="14.5"/>
    <s v="1 kg"/>
    <s v="Fish &amp; Seafood (Chilled)"/>
    <x v="6"/>
    <n v="14.5"/>
  </r>
  <r>
    <s v="Onions : Red"/>
    <n v="4"/>
    <n v="14.42"/>
    <s v="kg"/>
    <s v="Onions"/>
    <x v="2"/>
    <n v="14.42"/>
  </r>
  <r>
    <s v="White : Cabbage"/>
    <n v="3"/>
    <n v="14.25"/>
    <s v="kg"/>
    <s v="Cabbage"/>
    <x v="2"/>
    <n v="14.25"/>
  </r>
  <r>
    <s v="Phat HTG : Cheese &amp;amp; Bacon Turnover"/>
    <n v="14"/>
    <n v="14"/>
    <s v="30 x 160 g"/>
    <s v="Deli Savoury  (Frozen)"/>
    <x v="2"/>
    <n v="14"/>
  </r>
  <r>
    <s v="Croissant : Raspberry Filled : Vegan"/>
    <n v="14"/>
    <n v="14"/>
    <s v="44 x 90 g"/>
    <s v="Morning Goods/Viennoiserie (Frozen)"/>
    <x v="2"/>
    <n v="14"/>
  </r>
  <r>
    <s v="Pipers Crisps : Biggleswade Sweet Chilli"/>
    <n v="14"/>
    <n v="14"/>
    <s v="24 x 40 g"/>
    <s v="Crisps"/>
    <x v="2"/>
    <n v="14"/>
  </r>
  <r>
    <s v="Kerrymaid Slices : Vegan"/>
    <n v="14"/>
    <n v="14"/>
    <s v="1 x 700 g"/>
    <s v="Other (Chilled)"/>
    <x v="2"/>
    <n v="14"/>
  </r>
  <r>
    <s v="Banana : Fairtrade"/>
    <n v="14"/>
    <n v="14"/>
    <s v="1 x 18 kg"/>
    <s v="Banana"/>
    <x v="2"/>
    <n v="14"/>
  </r>
  <r>
    <s v="Banana : Medium"/>
    <n v="13"/>
    <n v="14"/>
    <s v="1 x 13.6 kg"/>
    <s v="Fruit  (Fresh)"/>
    <x v="2"/>
    <n v="14"/>
  </r>
  <r>
    <s v="Alpro Soya Alternative To Single Cream : Cream Soya"/>
    <n v="12"/>
    <n v="14"/>
    <s v="15 x 250 ml"/>
    <s v="Dairy Products (UHT)"/>
    <x v="2"/>
    <n v="14"/>
  </r>
  <r>
    <s v="Brakes Butter : Unsalted"/>
    <n v="12"/>
    <n v="14"/>
    <s v="40 x 250 g"/>
    <s v="Butter (Chilled)"/>
    <x v="2"/>
    <n v="14"/>
  </r>
  <r>
    <s v="Chicago Town Meat Feast : Stuffed Crust : Magnificent"/>
    <n v="10"/>
    <n v="14"/>
    <s v="9 x 680 g"/>
    <s v="Pizza (Frozen)"/>
    <x v="2"/>
    <n v="14"/>
  </r>
  <r>
    <s v="Change Please Espresso Sachets : Decaffeinated : Pre-Ground"/>
    <n v="10"/>
    <n v="14"/>
    <s v="100 x 14 g"/>
    <s v="Singles"/>
    <x v="2"/>
    <n v="14"/>
  </r>
  <r>
    <s v="Sea Salt : Fine"/>
    <n v="9"/>
    <n v="14"/>
    <s v="1 x 750 g"/>
    <s v="Salt"/>
    <x v="2"/>
    <n v="14"/>
  </r>
  <r>
    <s v="Cinnamon : ground"/>
    <n v="9"/>
    <n v="14"/>
    <s v="1 x 450 g"/>
    <s v="Spices"/>
    <x v="2"/>
    <n v="14"/>
  </r>
  <r>
    <s v="Zero Egg : Vegetarian : Baking"/>
    <n v="8"/>
    <n v="14"/>
    <s v="1 x 1 kg"/>
    <s v="Sundries"/>
    <x v="2"/>
    <n v="14"/>
  </r>
  <r>
    <s v="Muffin : Halloween decorated with Chocolate Bats"/>
    <n v="8"/>
    <n v="14"/>
    <s v="30 x 100 g"/>
    <s v="Muffins (Frozen)"/>
    <x v="2"/>
    <n v="14"/>
  </r>
  <r>
    <s v="Greens Broad Beans : Extra Fine : Extra Fine 14mm"/>
    <n v="8"/>
    <n v="14"/>
    <s v="1 x 1 kg"/>
    <s v="Beans (Frozen)"/>
    <x v="2"/>
    <n v="14"/>
  </r>
  <r>
    <s v="Macaroons : Gluten Free"/>
    <n v="7"/>
    <n v="14"/>
    <s v="20 x 1 each"/>
    <s v="Afternoon Tea"/>
    <x v="2"/>
    <n v="14"/>
  </r>
  <r>
    <s v="Amoy Chicken Powder : Ajinomoto"/>
    <n v="7"/>
    <n v="14"/>
    <s v="12 x 1 kg"/>
    <s v="Seasoning &amp; Flavouring"/>
    <x v="2"/>
    <n v="14"/>
  </r>
  <r>
    <s v="PUREFOODS Platter : Flaked Salmon &amp;amp; Rice Noodles Salad"/>
    <n v="7"/>
    <n v="14"/>
    <s v="1 x 1 each"/>
    <s v="Buffet Platters"/>
    <x v="2"/>
    <n v="14"/>
  </r>
  <r>
    <s v="Tia Maria Tia Maria : 20%"/>
    <n v="7"/>
    <n v="14"/>
    <s v="1 x 70cl"/>
    <s v="Liqueurs &amp; Other"/>
    <x v="2"/>
    <n v="14"/>
  </r>
  <r>
    <s v="Feta"/>
    <n v="7"/>
    <n v="14"/>
    <s v="1 x 900 g"/>
    <s v="Continental (Chilled)"/>
    <x v="2"/>
    <n v="14"/>
  </r>
  <r>
    <s v="Honey &amp;amp; Mustard Dressing"/>
    <n v="6"/>
    <n v="14"/>
    <s v="1 x 2.2 ltr"/>
    <s v="Dressing"/>
    <x v="2"/>
    <n v="14"/>
  </r>
  <r>
    <s v="BBQ Sauce : Korean"/>
    <n v="6"/>
    <n v="14"/>
    <s v="1 x 1 ltr"/>
    <s v="OTHER Sauces"/>
    <x v="2"/>
    <n v="14"/>
  </r>
  <r>
    <s v="Parsnips : P/P"/>
    <n v="6"/>
    <n v="14"/>
    <s v="1 x 2.5 kg"/>
    <s v="Parsnips"/>
    <x v="2"/>
    <n v="14"/>
  </r>
  <r>
    <s v="Cod : 170-200g : Loin : Skinless"/>
    <n v="6"/>
    <n v="14"/>
    <s v="10 x 170 g"/>
    <s v="Frozen Fish"/>
    <x v="2"/>
    <n v="14"/>
  </r>
  <r>
    <s v="Oregano"/>
    <n v="6"/>
    <n v="14"/>
    <s v="1 x 100 g"/>
    <s v="Oregano"/>
    <x v="2"/>
    <n v="14"/>
  </r>
  <r>
    <s v="La Perruche Sugar Cubes : Brown : Rough Cut"/>
    <n v="6"/>
    <n v="14"/>
    <s v="1 x 1kg"/>
    <s v="Sugar"/>
    <x v="2"/>
    <n v="14"/>
  </r>
  <r>
    <s v="Stone Baked Roll : Sausage"/>
    <n v="6"/>
    <n v="14"/>
    <s v="1 x 144 g"/>
    <s v="Filled Rolls, Sandwiches &amp; Baguettes"/>
    <x v="2"/>
    <n v="14"/>
  </r>
  <r>
    <s v="Scheese Vegan Greek Feta Style(6 x 200g)"/>
    <n v="5"/>
    <n v="14"/>
    <s v="6 x 200g"/>
    <s v="Chilled - Cheese"/>
    <x v="2"/>
    <n v="14"/>
  </r>
  <r>
    <s v="Parmesan : Shaved"/>
    <n v="5"/>
    <n v="14"/>
    <s v="1 x 1kg"/>
    <s v="Italian (Chilled)"/>
    <x v="2"/>
    <n v="14"/>
  </r>
  <r>
    <s v="Mint Sauce : Concentrated"/>
    <n v="4"/>
    <n v="14"/>
    <s v="2 x 2.27ltr"/>
    <s v="Table Sauce &amp; Condiments"/>
    <x v="2"/>
    <n v="14"/>
  </r>
  <r>
    <s v="Centrefeed : Blue : 150M : 2 Ply : Kitchen Wipe"/>
    <n v="4"/>
    <n v="14"/>
    <s v="6 x 1 each"/>
    <s v="Centre Feed / Pull Rolls"/>
    <x v="2"/>
    <n v="14"/>
  </r>
  <r>
    <s v="Brakes Butternut And Lentil : Wellington"/>
    <n v="4"/>
    <n v="14"/>
    <s v="10 x 192 g"/>
    <s v="British Meals - Individual (Frozen)"/>
    <x v="2"/>
    <n v="14"/>
  </r>
  <r>
    <s v="Brakes Thai Green Curry Paste"/>
    <n v="4"/>
    <n v="14"/>
    <s v="1 x 1.19 kg"/>
    <s v="Oriental Paste"/>
    <x v="2"/>
    <n v="14"/>
  </r>
  <r>
    <s v="Crisps : Sea Salt : Real Handcook"/>
    <n v="4"/>
    <n v="14"/>
    <s v="8 x 150 g"/>
    <s v="Crisps"/>
    <x v="2"/>
    <n v="14"/>
  </r>
  <r>
    <s v="Brussel Sprouts : Shredded"/>
    <n v="4"/>
    <n v="14"/>
    <s v="1 x 1 kg"/>
    <s v="Brussels Sprouts"/>
    <x v="2"/>
    <n v="14"/>
  </r>
  <r>
    <s v="Tanqueray Gin : 43.10%"/>
    <n v="4"/>
    <n v="14"/>
    <s v="1 x 70cl"/>
    <s v="Gin"/>
    <x v="2"/>
    <n v="14"/>
  </r>
  <r>
    <s v="Coca Cola Icon Glass : Diet Coke : NRB"/>
    <n v="4"/>
    <n v="14"/>
    <s v="1 x 24 x 330ml"/>
    <s v="Carbonated Drinks"/>
    <x v="2"/>
    <n v="14"/>
  </r>
  <r>
    <s v="Poppadoms"/>
    <n v="4"/>
    <n v="14"/>
    <s v="5 x 200 g"/>
    <s v="Accompaniments"/>
    <x v="2"/>
    <n v="14"/>
  </r>
  <r>
    <s v="Sandwich White : Roast Chicken, Stuffing &amp;amp; Gravy"/>
    <n v="4"/>
    <n v="14"/>
    <s v="1 x 1 each"/>
    <s v="Filled Rolls, Sandwiches &amp; Baguettes"/>
    <x v="2"/>
    <n v="14"/>
  </r>
  <r>
    <s v="Greek Style Chicken : Farmhouse"/>
    <n v="4"/>
    <n v="14"/>
    <s v="1 x 215 g"/>
    <s v="Prepared / Dressed Salad - Pasta Based (Chilled)"/>
    <x v="2"/>
    <n v="14"/>
  </r>
  <r>
    <s v="Bunn Filter Papers : TF"/>
    <n v="4"/>
    <n v="14"/>
    <s v="500 x 1 each"/>
    <s v="Sundries"/>
    <x v="2"/>
    <n v="14"/>
  </r>
  <r>
    <s v="Plum Sauce"/>
    <n v="3"/>
    <n v="14"/>
    <s v="1 x 2ltr"/>
    <s v="Oriental Sauce"/>
    <x v="2"/>
    <n v="14"/>
  </r>
  <r>
    <s v="Haday Light Soy Sauce : Haiti"/>
    <n v="3"/>
    <n v="14"/>
    <s v="2 x 4.9 ltr"/>
    <s v="Tex Mex, Caribbean Sauce &amp; Seasoning"/>
    <x v="2"/>
    <n v="14"/>
  </r>
  <r>
    <s v="Puree"/>
    <n v="3"/>
    <n v="14"/>
    <s v="1 x 1 kg"/>
    <s v="Parsnips"/>
    <x v="2"/>
    <n v="14"/>
  </r>
  <r>
    <s v="Turned : (35g)"/>
    <n v="3"/>
    <n v="14"/>
    <s v="kg"/>
    <s v="Carrots"/>
    <x v="2"/>
    <n v="14"/>
  </r>
  <r>
    <s v="Spinach Leaves : Block"/>
    <n v="3"/>
    <n v="14"/>
    <s v="1 x 2.5kg"/>
    <s v="Leaf Vegetables (Frozen)"/>
    <x v="2"/>
    <n v="14"/>
  </r>
  <r>
    <s v="Sliced : In Water"/>
    <n v="2"/>
    <n v="14"/>
    <s v="1 x 2.95 kg"/>
    <s v="Beetroot"/>
    <x v="2"/>
    <n v="14"/>
  </r>
  <r>
    <s v="New : Coke Zero : Sugar"/>
    <n v="2"/>
    <n v="14"/>
    <s v="1 x 7 ltr"/>
    <s v="Carbonated Drinks"/>
    <x v="2"/>
    <n v="14"/>
  </r>
  <r>
    <s v="Tomato : Salsa"/>
    <n v="2"/>
    <n v="14"/>
    <s v="1 x 1 kg"/>
    <s v="Tex Mex, Caribbean Sauce &amp; Seasoning"/>
    <x v="2"/>
    <n v="14"/>
  </r>
  <r>
    <s v="Scheff Chicken Curry : M/P"/>
    <n v="2"/>
    <n v="14"/>
    <s v="2 x 1.4 kg"/>
    <s v="Around The World Meals - Individual (Frozen)"/>
    <x v="2"/>
    <n v="14"/>
  </r>
  <r>
    <s v="Greens Cauliflower &amp;amp; Broccoli Floret Mix"/>
    <n v="2"/>
    <n v="14"/>
    <s v="1 x 1 kg"/>
    <s v="Vegetable Mixes (Frozen)"/>
    <x v="2"/>
    <n v="14"/>
  </r>
  <r>
    <s v="Korker : Pork Sausages : Gluten Free"/>
    <n v="2"/>
    <n v="14"/>
    <s v="454 g"/>
    <s v="Sausages (Frozen)"/>
    <x v="2"/>
    <n v="14"/>
  </r>
  <r>
    <s v="King Prawns : 21/30 : Raw : Whole"/>
    <n v="2"/>
    <n v="14"/>
    <s v="1 x 1 kg"/>
    <s v="Frozen Prawns &amp; Frozen Other"/>
    <x v="6"/>
    <n v="14"/>
  </r>
  <r>
    <s v="Wonton Broth : Seasoning Mix"/>
    <n v="2"/>
    <n v="14"/>
    <s v="1 x 1 kg"/>
    <s v="Dehydrated Soup"/>
    <x v="2"/>
    <n v="14"/>
  </r>
  <r>
    <s v="Kin's Kitchen : Cantonese Satay Sauce"/>
    <n v="2"/>
    <n v="14"/>
    <s v="2 x 2.2 ltr"/>
    <s v="Oriental Sauce"/>
    <x v="2"/>
    <n v="14"/>
  </r>
  <r>
    <s v="Lw.Seasoned : Twisters : (D72 (297))"/>
    <n v="1"/>
    <n v="14"/>
    <s v="1 x 2.5 kg"/>
    <s v="Chips (Frozen)"/>
    <x v="2"/>
    <n v="14"/>
  </r>
  <r>
    <s v="Star Anisee"/>
    <n v="1"/>
    <n v="14"/>
    <s v="1 x 150 g"/>
    <s v="Food"/>
    <x v="2"/>
    <n v="14"/>
  </r>
  <r>
    <s v="Striploin : UK : Whole"/>
    <n v="3"/>
    <n v="13.31"/>
    <s v="price per kg"/>
    <s v="Beef (Chilled)"/>
    <x v="2"/>
    <n v="13.31"/>
  </r>
  <r>
    <s v="Coca Cola Diet Coke : BIB"/>
    <n v="16"/>
    <n v="13.1428571428571"/>
    <s v="7 x 1 ltr"/>
    <s v="Post Mix"/>
    <x v="2"/>
    <n v="13.1428571428571"/>
  </r>
  <r>
    <s v="Starbucks Caramel Syrup 1L"/>
    <n v="13"/>
    <n v="13"/>
    <s v="6 x 1 Ltr"/>
    <s v="Beverage"/>
    <x v="2"/>
    <n v="13"/>
  </r>
  <r>
    <s v="Starbucks Syrup Vanilla 6x1lt GB"/>
    <n v="13"/>
    <n v="13"/>
    <s v="6 x 1 Ltr"/>
    <s v="Beverage"/>
    <x v="2"/>
    <n v="13"/>
  </r>
  <r>
    <s v="Pain aux Raisins"/>
    <n v="13"/>
    <n v="13"/>
    <s v="60 x 110 g"/>
    <s v="Morning Goods/Viennoiserie (Frozen)"/>
    <x v="2"/>
    <n v="13"/>
  </r>
  <r>
    <s v="Chocolate Eclairs : Mini"/>
    <n v="11"/>
    <n v="13"/>
    <s v="72 x 1 each"/>
    <s v="Cream Cakes (Frozen)"/>
    <x v="2"/>
    <n v="13"/>
  </r>
  <r>
    <s v="Honey Roast : Sliced : Traditional"/>
    <n v="11"/>
    <n v="13"/>
    <s v="1 kg"/>
    <s v="Ham (Chilled)"/>
    <x v="3"/>
    <n v="13"/>
  </r>
  <r>
    <s v="Serrano Ham : Sliced"/>
    <n v="11"/>
    <n v="13"/>
    <s v="1 x 500 g"/>
    <s v="Ham (Chilled)"/>
    <x v="2"/>
    <n v="13"/>
  </r>
  <r>
    <s v="Parsley : Flat"/>
    <n v="11"/>
    <n v="13"/>
    <s v="1 x 1 kg"/>
    <s v="Parsley"/>
    <x v="2"/>
    <n v="13"/>
  </r>
  <r>
    <s v="Perkier Cacao,  Cahew Quinoa"/>
    <n v="10"/>
    <n v="13"/>
    <s v="18 x 35 g"/>
    <s v="Other"/>
    <x v="2"/>
    <n v="13"/>
  </r>
  <r>
    <s v="bloomer : Aloo Club : Vegan"/>
    <n v="10"/>
    <n v="13"/>
    <s v="1 x 1 each"/>
    <s v="Filled Rolls, Sandwiches &amp; Baguettes"/>
    <x v="2"/>
    <n v="13"/>
  </r>
  <r>
    <s v="Straight : Croissant : All Butter"/>
    <n v="10"/>
    <n v="13"/>
    <s v="42 x 85 g"/>
    <s v="Morning Goods/Viennoiserie (Frozen)"/>
    <x v="2"/>
    <n v="13"/>
  </r>
  <r>
    <s v="Raspberry &amp;amp; Coconut : Tray : 12ptn"/>
    <n v="10"/>
    <n v="13"/>
    <s v="1 x 1 each"/>
    <s v="Individual Desserts (Frozen)"/>
    <x v="2"/>
    <n v="13"/>
  </r>
  <r>
    <s v="Chicago Town Chicken &amp;amp; Bacon : Large : Stuffed Crust : Takeaway"/>
    <n v="9"/>
    <n v="13"/>
    <s v="9 x 640 g"/>
    <s v="Pizza (Frozen)"/>
    <x v="2"/>
    <n v="13"/>
  </r>
  <r>
    <s v="Broccoli"/>
    <n v="9"/>
    <n v="13"/>
    <s v="1 x 6 kg"/>
    <s v="Broccoli"/>
    <x v="2"/>
    <n v="13"/>
  </r>
  <r>
    <s v="Cranberry Tiffin"/>
    <n v="9"/>
    <n v="13"/>
    <s v="14 x 93 g"/>
    <s v="Cake Bars, Slices &amp; Squares (Frozen)"/>
    <x v="2"/>
    <n v="13"/>
  </r>
  <r>
    <s v="Guinness Stout : 4.10% : Draught"/>
    <n v="9"/>
    <n v="13"/>
    <s v="6.6 x 1 gal"/>
    <s v="Beer - Draught"/>
    <x v="2"/>
    <n v="13"/>
  </r>
  <r>
    <s v="Gosh Falafel Bites : Sweet Potato"/>
    <n v="8"/>
    <n v="13"/>
    <s v="2 x 700 g"/>
    <s v="Ready to eat / All other"/>
    <x v="2"/>
    <n v="13"/>
  </r>
  <r>
    <s v="Brakes Cauliflower : Wings"/>
    <n v="8"/>
    <n v="13"/>
    <s v="1 x 1 kg"/>
    <s v="Cauliflower (Frozen)"/>
    <x v="2"/>
    <n v="13"/>
  </r>
  <r>
    <s v="13233 KC CLEAR LIDS FOR KC RANGE"/>
    <n v="7"/>
    <n v="13"/>
    <s v="500 x 1 case"/>
    <s v="SALAD CONTAINERS"/>
    <x v="2"/>
    <n v="13"/>
  </r>
  <r>
    <s v="Apple : Golden Delicious : Large 70/88"/>
    <n v="7"/>
    <n v="13"/>
    <s v="8 x 1 each"/>
    <s v="Apple"/>
    <x v="2"/>
    <n v="13"/>
  </r>
  <r>
    <s v="Essential Cuisine Jus : Veal"/>
    <n v="7"/>
    <n v="13"/>
    <s v="2 x 1kg"/>
    <s v="Jus &amp; Stock"/>
    <x v="2"/>
    <n v="13"/>
  </r>
  <r>
    <s v="Schweppes Lemonade : BIB"/>
    <n v="7"/>
    <n v="13"/>
    <s v="1 x 7ltr"/>
    <s v="Post Mix"/>
    <x v="2"/>
    <n v="13"/>
  </r>
  <r>
    <s v="Papadoms"/>
    <n v="7"/>
    <n v="13"/>
    <s v="1 x 1 x 1.6 kg"/>
    <s v="Food"/>
    <x v="2"/>
    <n v="13"/>
  </r>
  <r>
    <s v="Roasted &amp; Salted : Mixed Nuts : Vegan"/>
    <n v="7"/>
    <n v="13"/>
    <s v="1 x 2.5 kg"/>
    <s v="Nuts"/>
    <x v="2"/>
    <n v="13"/>
  </r>
  <r>
    <s v="Parsley : Curly"/>
    <n v="7"/>
    <n v="13"/>
    <s v="1 x 100 g"/>
    <s v="Parsley"/>
    <x v="2"/>
    <n v="13"/>
  </r>
  <r>
    <s v="Captain Morgan Dark Rum : 40%"/>
    <n v="7"/>
    <n v="13"/>
    <s v="1 x 70 cl"/>
    <s v="Rum"/>
    <x v="2"/>
    <n v="13"/>
  </r>
  <r>
    <s v="Mouli : White"/>
    <n v="7"/>
    <n v="13"/>
    <s v="1 x 1 each"/>
    <s v="Radish"/>
    <x v="2"/>
    <n v="13"/>
  </r>
  <r>
    <s v="Physalis"/>
    <n v="7"/>
    <n v="13"/>
    <s v="1 x 1 each"/>
    <s v="Physalis"/>
    <x v="2"/>
    <n v="13"/>
  </r>
  <r>
    <s v="Nescafe Coffee Sticks : Decaffeinated : Instant"/>
    <n v="6"/>
    <n v="13"/>
    <s v="200 x 1 each"/>
    <s v="Coffee - Instant"/>
    <x v="2"/>
    <n v="13"/>
  </r>
  <r>
    <s v="Hellmann's Vinaigrette : classic"/>
    <n v="6"/>
    <n v="13"/>
    <s v="1 x 1 ltr"/>
    <s v="Dressing"/>
    <x v="2"/>
    <n v="13"/>
  </r>
  <r>
    <s v="Mini Naan Bread"/>
    <n v="6"/>
    <n v="13"/>
    <s v="30 x 50 g"/>
    <s v="Accompaniments (Frozen)"/>
    <x v="2"/>
    <n v="13"/>
  </r>
  <r>
    <s v="Sunblushed Tomatoes"/>
    <n v="6"/>
    <n v="13"/>
    <s v="1 x 1 kg"/>
    <s v="Sundried Tomatoes"/>
    <x v="2"/>
    <n v="13"/>
  </r>
  <r>
    <s v="Watermelon"/>
    <n v="6"/>
    <n v="13"/>
    <s v="1 x 1 each"/>
    <s v="Melon"/>
    <x v="2"/>
    <n v="13"/>
  </r>
  <r>
    <s v="Raisins : Golden"/>
    <n v="6"/>
    <n v="13"/>
    <s v="1 x 1 kg"/>
    <s v="Dried Fruit"/>
    <x v="2"/>
    <n v="13"/>
  </r>
  <r>
    <s v="Zuma Dark Hot Chocolate"/>
    <n v="6"/>
    <n v="13"/>
    <s v="4 x 2 kg"/>
    <s v="Chocolate &amp; Cocoa Drinks"/>
    <x v="2"/>
    <n v="13"/>
  </r>
  <r>
    <s v="D02010 4OZ KRAFT RIPPLE COFFEE"/>
    <n v="5"/>
    <n v="13"/>
    <s v="1000 x 1 case"/>
    <s v="COFFEE CUPS AND LIDS"/>
    <x v="2"/>
    <n v="13"/>
  </r>
  <r>
    <s v="Crumble Mix"/>
    <n v="5"/>
    <n v="13"/>
    <s v="1 x 3.5kg"/>
    <s v="Mixes - Sweet"/>
    <x v="2"/>
    <n v="13"/>
  </r>
  <r>
    <s v="Tomato Ketchup"/>
    <n v="5"/>
    <n v="13"/>
    <s v="1 x 4.3 ltr"/>
    <s v="Tomato Ketchup"/>
    <x v="2"/>
    <n v="13"/>
  </r>
  <r>
    <s v="Folkingtons Orange Juice : NRB"/>
    <n v="5"/>
    <n v="13"/>
    <s v="12 x 250 ml"/>
    <s v="Fruit Juice"/>
    <x v="2"/>
    <n v="13"/>
  </r>
  <r>
    <s v="Culine Mixed Peppers : Sliced"/>
    <n v="4"/>
    <n v="13"/>
    <s v="10 x 1 kg"/>
    <s v="Vegetables (Frozen)"/>
    <x v="2"/>
    <n v="13"/>
  </r>
  <r>
    <s v="Quarter Pounder : Chicken : Breaded"/>
    <n v="4"/>
    <n v="13"/>
    <s v="2 x 12 x 115 g"/>
    <s v="Meat &amp; Poultry (Frozen)"/>
    <x v="2"/>
    <n v="13"/>
  </r>
  <r>
    <s v="Strawberry Jam : Portion"/>
    <n v="4"/>
    <n v="13"/>
    <s v="1 x 100 x 20g"/>
    <s v="Jam"/>
    <x v="2"/>
    <n v="13"/>
  </r>
  <r>
    <s v="Peppers : Green"/>
    <n v="4"/>
    <n v="13"/>
    <s v="1 x 1 kg"/>
    <s v="Peppers"/>
    <x v="2"/>
    <n v="13"/>
  </r>
  <r>
    <s v="Mackies Traditional"/>
    <n v="4"/>
    <n v="13"/>
    <s v="12 x 120 ml"/>
    <s v="Ice Cream Tub"/>
    <x v="2"/>
    <n v="13"/>
  </r>
  <r>
    <s v="Gosh Moroccan Spiced Burgers"/>
    <n v="4"/>
    <n v="13"/>
    <s v="12 x 125 g"/>
    <s v="Burgers &amp; Grills (Frozen)"/>
    <x v="2"/>
    <n v="13"/>
  </r>
  <r>
    <s v="Mango"/>
    <n v="4"/>
    <n v="13"/>
    <s v="2 x 1 each"/>
    <s v="Mango"/>
    <x v="2"/>
    <n v="13"/>
  </r>
  <r>
    <s v="OwnSandwich : Roast Chicken Salad"/>
    <n v="4"/>
    <n v="13"/>
    <s v="1 x 187 g"/>
    <s v="Filled Rolls, Sandwiches &amp; Baguettes"/>
    <x v="2"/>
    <n v="13"/>
  </r>
  <r>
    <s v="Pumpkin : Delica"/>
    <n v="4"/>
    <n v="13"/>
    <s v="1 x 1 each"/>
    <s v="Pumpkin"/>
    <x v="2"/>
    <n v="13"/>
  </r>
  <r>
    <s v="Silverskin Onions : 16-18mm"/>
    <n v="3"/>
    <n v="13"/>
    <s v="1 x 1.5 kg"/>
    <s v="Onions (Frozen)"/>
    <x v="2"/>
    <n v="13"/>
  </r>
  <r>
    <s v="Meatless Farm Chicken Pieces : Fajita"/>
    <n v="3"/>
    <n v="13"/>
    <s v="1 x 1 kg"/>
    <s v="Other Meat Free Products (Frozen)"/>
    <x v="2"/>
    <n v="13"/>
  </r>
  <r>
    <s v="Meatless Farm Plant Meatballs : 7g"/>
    <n v="3"/>
    <n v="13"/>
    <s v="1 x 1 kg"/>
    <s v="Burger &amp; Grills (chilled)"/>
    <x v="2"/>
    <n v="13"/>
  </r>
  <r>
    <s v="Paper : Straw : White : 6 mm  x 200 mm"/>
    <n v="3"/>
    <n v="13"/>
    <s v="250 x 1 each"/>
    <s v="Straws"/>
    <x v="2"/>
    <n v="13"/>
  </r>
  <r>
    <s v="BBQ Sauce"/>
    <n v="3"/>
    <n v="13"/>
    <s v="10 x 1 ltr"/>
    <s v="OTHER Sauces"/>
    <x v="2"/>
    <n v="13"/>
  </r>
  <r>
    <s v="Little Gem"/>
    <n v="3"/>
    <n v="13"/>
    <s v="2 x 1 each"/>
    <s v="Lettuce"/>
    <x v="2"/>
    <n v="13"/>
  </r>
  <r>
    <s v="Sugar Sticks : Demerara"/>
    <n v="2"/>
    <n v="13"/>
    <s v="1 x 1000 x 1 each"/>
    <s v="Sugar"/>
    <x v="2"/>
    <n v="13"/>
  </r>
  <r>
    <s v="Sugar Sticks : White"/>
    <n v="2"/>
    <n v="13"/>
    <s v="1 x 1000 x 1 each"/>
    <s v="Sugar"/>
    <x v="2"/>
    <n v="13"/>
  </r>
  <r>
    <s v="Cod : 200-230g (7-8oz) : Fillet : Skin On: PB : Square Cut"/>
    <n v="2"/>
    <n v="13"/>
    <s v="1 x 1 each"/>
    <s v="Fresh Fish (Chilled)"/>
    <x v="2"/>
    <n v="13"/>
  </r>
  <r>
    <s v="Soya Mince"/>
    <n v="2"/>
    <n v="13"/>
    <s v="1 x 1 kg"/>
    <s v="Soya"/>
    <x v="2"/>
    <n v="13"/>
  </r>
  <r>
    <s v="Emily Veg Sea Salt Thins"/>
    <n v="2"/>
    <n v="13"/>
    <s v="24 x 23 g"/>
    <s v="Other"/>
    <x v="2"/>
    <n v="13"/>
  </r>
  <r>
    <s v="Emily Veg Vegan Sour Cream &amp; Chive Things"/>
    <n v="2"/>
    <n v="13"/>
    <s v="24 x 23 g"/>
    <s v="Other"/>
    <x v="2"/>
    <n v="13"/>
  </r>
  <r>
    <s v="Emily Veg BBQ Thins"/>
    <n v="2"/>
    <n v="13"/>
    <s v="24 x 23 g"/>
    <s v="Other"/>
    <x v="2"/>
    <n v="13"/>
  </r>
  <r>
    <s v="Pumpkin Seeds"/>
    <n v="2"/>
    <n v="13"/>
    <s v="1 x 1kg"/>
    <s v="Culinary Nuts &amp; Seeds"/>
    <x v="2"/>
    <n v="13"/>
  </r>
  <r>
    <s v="Monin Syrup Pump"/>
    <n v="2"/>
    <n v="13"/>
    <s v="1 x 1 each"/>
    <s v="Sundries"/>
    <x v="2"/>
    <n v="13"/>
  </r>
  <r>
    <s v="Farmstead Cumberland Ring"/>
    <n v="1"/>
    <n v="13"/>
    <s v="6 x 170 g"/>
    <s v="Meat &amp; Poultry (Chilled)"/>
    <x v="2"/>
    <n v="13"/>
  </r>
  <r>
    <s v="Cabbage : Red"/>
    <n v="4"/>
    <n v="12.72"/>
    <s v="kg"/>
    <s v="Cabbage"/>
    <x v="2"/>
    <n v="12.72"/>
  </r>
  <r>
    <s v="Beef Fillet : UK : Whole"/>
    <n v="4"/>
    <n v="12.27"/>
    <s v="1 x 2 kg"/>
    <s v="Beef (Chilled)"/>
    <x v="2"/>
    <n v="12.27"/>
  </r>
  <r>
    <s v="Breast Meat : 210-230g"/>
    <n v="2"/>
    <n v="12.12"/>
    <s v="kg"/>
    <s v="Chicken (Chilled)"/>
    <x v="2"/>
    <n v="12.12"/>
  </r>
  <r>
    <s v="Best : Apples : Local"/>
    <n v="2"/>
    <n v="12.1"/>
    <s v="1 x 1 each"/>
    <s v="Apple"/>
    <x v="2"/>
    <n v="12.1"/>
  </r>
  <r>
    <s v="Lime"/>
    <n v="12"/>
    <n v="12"/>
    <s v="54 x 1each"/>
    <s v="Lime"/>
    <x v="2"/>
    <n v="12"/>
  </r>
  <r>
    <s v="Croissant Almond"/>
    <n v="12"/>
    <n v="12"/>
    <s v="48 x 95 g"/>
    <s v="Patisserie Frozen"/>
    <x v="2"/>
    <n v="12"/>
  </r>
  <r>
    <s v="Barebells Strawberry"/>
    <n v="12"/>
    <n v="12"/>
    <s v="8 x 330 ml"/>
    <s v="Build Up Drinks"/>
    <x v="2"/>
    <n v="12"/>
  </r>
  <r>
    <s v="Dots : Pink"/>
    <n v="12"/>
    <n v="12"/>
    <s v="36 x 64 g"/>
    <s v="Doughnuts (Frozen)"/>
    <x v="2"/>
    <n v="12"/>
  </r>
  <r>
    <s v="Jameson Whiskey : 40%"/>
    <n v="12"/>
    <n v="12"/>
    <s v="70 cl"/>
    <s v="Imported Whiskey"/>
    <x v="2"/>
    <n v="12"/>
  </r>
  <r>
    <s v="Coconut Milk"/>
    <n v="12"/>
    <n v="12"/>
    <s v="12 x 400 ml"/>
    <s v="Milk Drinks, Smoothies &amp; Frappe Mix"/>
    <x v="2"/>
    <n v="12"/>
  </r>
  <r>
    <s v="Love Smoothies The Kale Kick"/>
    <n v="11"/>
    <n v="12"/>
    <s v="30 x 140 g"/>
    <s v="Smoothie Mix"/>
    <x v="2"/>
    <n v="12"/>
  </r>
  <r>
    <s v="Ubley Natural Yogurt"/>
    <n v="10"/>
    <n v="12"/>
    <s v="12 x 150 g"/>
    <s v="Yoghurt (Chilled)"/>
    <x v="2"/>
    <n v="12"/>
  </r>
  <r>
    <s v="Mango : Diced"/>
    <n v="10"/>
    <n v="12"/>
    <s v="1 x 1 kg"/>
    <s v="Mango"/>
    <x v="2"/>
    <n v="12"/>
  </r>
  <r>
    <s v="Canderel Sweetener : Red"/>
    <n v="10"/>
    <n v="12"/>
    <s v="1 x 1000 x 1 each"/>
    <s v="Sweeteners"/>
    <x v="2"/>
    <n v="12"/>
  </r>
  <r>
    <s v="Real Crisps Hand Cooked : Roast Ox"/>
    <n v="9"/>
    <n v="12"/>
    <s v="48 x 35 g"/>
    <s v="Crisp &amp; Snacks"/>
    <x v="2"/>
    <n v="12"/>
  </r>
  <r>
    <s v="Sugar Cubes : Brown : Rough Cut"/>
    <n v="9"/>
    <n v="12"/>
    <s v="8 x 1 kg"/>
    <s v="Sugar"/>
    <x v="2"/>
    <n v="12"/>
  </r>
  <r>
    <s v="Mars Twix : White"/>
    <n v="9"/>
    <n v="12"/>
    <s v="20 x 1 each"/>
    <s v="Chocolate - Bars"/>
    <x v="2"/>
    <n v="12"/>
  </r>
  <r>
    <s v="Starbucks Frapp Syrup Coffee 12x1L GB"/>
    <n v="9"/>
    <n v="12"/>
    <s v="12 x 1 Ltr"/>
    <s v="Beverage"/>
    <x v="2"/>
    <n v="12"/>
  </r>
  <r>
    <s v="Dessert Pears"/>
    <n v="9"/>
    <n v="12"/>
    <s v="6 x 1 each"/>
    <s v="Pear"/>
    <x v="2"/>
    <n v="12"/>
  </r>
  <r>
    <s v="Croissant Fourre aux Amandes"/>
    <n v="9"/>
    <n v="12"/>
    <s v="1 x 48 x 95g"/>
    <s v="Morning Goods/Viennoiserie (Frozen)"/>
    <x v="2"/>
    <n v="12"/>
  </r>
  <r>
    <s v="Goose Island IPA : Keg"/>
    <n v="9"/>
    <n v="12"/>
    <s v="6.6 x 1 gal"/>
    <s v="Beer - Draught"/>
    <x v="2"/>
    <n v="12"/>
  </r>
  <r>
    <s v="Fruit Salad : Tropical"/>
    <n v="9"/>
    <n v="12"/>
    <s v="3 kg"/>
    <s v="Fruit Salad (Chilled)"/>
    <x v="2"/>
    <n v="12"/>
  </r>
  <r>
    <s v="Extra Virgin Olive Oil"/>
    <n v="9"/>
    <n v="12"/>
    <s v="5 ltr"/>
    <s v="Olive Oil"/>
    <x v="2"/>
    <n v="12"/>
  </r>
  <r>
    <s v="Teriyaki Sauce"/>
    <n v="9"/>
    <n v="12"/>
    <s v="1 x 2 kg"/>
    <s v="Oriental Sauce"/>
    <x v="2"/>
    <n v="12"/>
  </r>
  <r>
    <s v="Viva UHT : Milk Whole"/>
    <n v="8"/>
    <n v="12"/>
    <s v="12 x 1 ltr"/>
    <s v="Milk (UHT)"/>
    <x v="2"/>
    <n v="12"/>
  </r>
  <r>
    <s v="San Pellegrino Melograno &amp;amp; Arancia"/>
    <n v="8"/>
    <n v="12"/>
    <s v="12 x 330 ml"/>
    <s v="Carbonated Drinks"/>
    <x v="2"/>
    <n v="12"/>
  </r>
  <r>
    <s v="Delifrance Croissant : Vegan"/>
    <n v="8"/>
    <n v="12"/>
    <s v="56 x 1 each"/>
    <s v="Morning Goods/Viennoiserie (Frozen)"/>
    <x v="2"/>
    <n v="12"/>
  </r>
  <r>
    <s v="Raspberries"/>
    <n v="8"/>
    <n v="12"/>
    <s v="8 x 125 g"/>
    <s v="Raspberries"/>
    <x v="2"/>
    <n v="12"/>
  </r>
  <r>
    <s v="Toffee, Pecan &amp; Cranberry"/>
    <n v="8"/>
    <n v="12"/>
    <s v="14 x 117 g"/>
    <s v="Cakes (Frozen)"/>
    <x v="2"/>
    <n v="12"/>
  </r>
  <r>
    <s v="Mushy Peas"/>
    <n v="7"/>
    <n v="12"/>
    <s v="6 x 2.6kg"/>
    <s v="Canned Vegetables"/>
    <x v="2"/>
    <n v="12"/>
  </r>
  <r>
    <s v="Sugar Cubes : White"/>
    <n v="7"/>
    <n v="12"/>
    <s v="10 x 500 g"/>
    <s v="Sugar"/>
    <x v="2"/>
    <n v="12"/>
  </r>
  <r>
    <s v="Red Berry"/>
    <n v="7"/>
    <n v="12"/>
    <s v="2 x 500 ml"/>
    <s v="Coulis"/>
    <x v="2"/>
    <n v="12"/>
  </r>
  <r>
    <s v="The Deli  Tuna Sweetcorn             1kg"/>
    <n v="7"/>
    <n v="12"/>
    <s v="1 kg"/>
    <s v="Fish &amp; Seafood (Chilled)"/>
    <x v="6"/>
    <n v="12"/>
  </r>
  <r>
    <s v="Hazelnuts : Info: Whole"/>
    <n v="7"/>
    <n v="12"/>
    <s v="1 x 1kg"/>
    <s v="Culinary Nuts &amp; Seeds"/>
    <x v="2"/>
    <n v="12"/>
  </r>
  <r>
    <s v="Strawberries : Premium"/>
    <n v="7"/>
    <n v="12"/>
    <s v="1 x 400 g"/>
    <s v="Strawberries"/>
    <x v="2"/>
    <n v="12"/>
  </r>
  <r>
    <s v="LaBo Baguette : White : 22 : Part Baked"/>
    <n v="6"/>
    <n v="12"/>
    <s v="25 x 1each"/>
    <s v="Baguette (Frozen)"/>
    <x v="2"/>
    <n v="12"/>
  </r>
  <r>
    <s v="Fentimans Victorian Lemonade : NRB"/>
    <n v="6"/>
    <n v="12"/>
    <s v="1 x 12 x 275ml"/>
    <s v="Carbonated Drinks"/>
    <x v="2"/>
    <n v="12"/>
  </r>
  <r>
    <s v="Basil : Growing"/>
    <n v="6"/>
    <n v="12"/>
    <s v="1 x 200 g"/>
    <s v="Basil"/>
    <x v="2"/>
    <n v="12"/>
  </r>
  <r>
    <s v="Rockstar Zero : Original"/>
    <n v="5"/>
    <n v="12"/>
    <s v="12 x 500 ml"/>
    <s v="Soft Drinks"/>
    <x v="2"/>
    <n v="12"/>
  </r>
  <r>
    <s v="Beetroot : In Water : Diced"/>
    <n v="5"/>
    <n v="12"/>
    <s v="1 x 2.5 kg"/>
    <s v="Canned Vegetables"/>
    <x v="2"/>
    <n v="12"/>
  </r>
  <r>
    <s v="Crispy Fried Onion"/>
    <n v="5"/>
    <n v="12"/>
    <s v="1 x 500 g"/>
    <s v="Cooking Ingredients"/>
    <x v="2"/>
    <n v="12"/>
  </r>
  <r>
    <s v="Lucky Boat Noodles"/>
    <n v="5"/>
    <n v="12"/>
    <s v="1 x 9 kg"/>
    <s v="Noodles"/>
    <x v="2"/>
    <n v="12"/>
  </r>
  <r>
    <s v="Oasis Citrus Punch : Oasis : PET"/>
    <n v="5"/>
    <n v="12"/>
    <s v="12 x 500 ml"/>
    <s v="Fruit Drinks"/>
    <x v="2"/>
    <n v="12"/>
  </r>
  <r>
    <s v="Black Turtle Beans : in water : A10 (Cans)(vegan)"/>
    <n v="5"/>
    <n v="12"/>
    <s v="1 x 3 kg"/>
    <s v="Beans"/>
    <x v="2"/>
    <n v="12"/>
  </r>
  <r>
    <s v="Potato : Gnocchi"/>
    <n v="5"/>
    <n v="12"/>
    <s v="1 x 1 kg"/>
    <s v="Gnocchi"/>
    <x v="2"/>
    <n v="12"/>
  </r>
  <r>
    <s v="Haday Superior Oyster Sauce : Haitian"/>
    <n v="5"/>
    <n v="12"/>
    <s v="4 x 2.27 kg"/>
    <s v="Oriental Sauce"/>
    <x v="2"/>
    <n v="12"/>
  </r>
  <r>
    <s v="Old Mout : Cider : Berries &amp;amp; Cherries : NRB"/>
    <n v="5"/>
    <n v="12"/>
    <s v="12 x 500 ml"/>
    <s v="Cider - Bottle/Can"/>
    <x v="2"/>
    <n v="12"/>
  </r>
  <r>
    <s v="Mini Beetroot : Golden"/>
    <n v="5"/>
    <n v="12"/>
    <s v="1 x 200 g"/>
    <s v="Beetroot"/>
    <x v="2"/>
    <n v="12"/>
  </r>
  <r>
    <s v="Turnip : Mini"/>
    <n v="5"/>
    <n v="12"/>
    <s v="1 x 1 each"/>
    <s v="Turnip"/>
    <x v="2"/>
    <n v="12"/>
  </r>
  <r>
    <s v="Sidoli Big Bramley : Apple Pie : 14 Portion"/>
    <n v="5"/>
    <n v="12"/>
    <s v="1 x 1 each"/>
    <s v="Pies &amp; Flans (Frozen)"/>
    <x v="2"/>
    <n v="12"/>
  </r>
  <r>
    <s v="Basil : ."/>
    <n v="5"/>
    <n v="12"/>
    <s v="1 x 100g"/>
    <s v="Basil"/>
    <x v="2"/>
    <n v="12"/>
  </r>
  <r>
    <s v="Kerrymaid Cream Whipping"/>
    <n v="4"/>
    <n v="12"/>
    <s v="1 x 1 ltr"/>
    <s v="Cream (UHT)"/>
    <x v="2"/>
    <n v="12"/>
  </r>
  <r>
    <s v="Brakes Peri Peri Sauce"/>
    <n v="4"/>
    <n v="12"/>
    <s v="1 x 1.1 kg"/>
    <s v="Oriental Sauce"/>
    <x v="2"/>
    <n v="12"/>
  </r>
  <r>
    <s v="La Boulangerie Burger Bun : Pretzel : Fully Baked"/>
    <n v="4"/>
    <n v="12"/>
    <s v="1 x 42 each"/>
    <s v="Rolls &amp; Buns (Frozen)"/>
    <x v="2"/>
    <n v="12"/>
  </r>
  <r>
    <s v="Icing Sugar"/>
    <n v="4"/>
    <n v="12"/>
    <s v="1 x 1 kg"/>
    <s v="Sugar"/>
    <x v="2"/>
    <n v="12"/>
  </r>
  <r>
    <s v="Bottlegreen Ginger Beer Sparkling"/>
    <n v="4"/>
    <n v="12"/>
    <s v="12 x 275 ml"/>
    <s v="Carbonated Drinks"/>
    <x v="2"/>
    <n v="12"/>
  </r>
  <r>
    <s v="Mango Chutney"/>
    <n v="4"/>
    <n v="12"/>
    <s v="1 x 5 Ltr"/>
    <s v="Food"/>
    <x v="2"/>
    <n v="12"/>
  </r>
  <r>
    <s v="PALLET WRAP 400mm x 300mtr   1xROLL"/>
    <n v="4"/>
    <n v="12"/>
    <s v="1 x 1 each"/>
    <s v="Food Trays &amp; Boxes"/>
    <x v="2"/>
    <n v="12"/>
  </r>
  <r>
    <s v="Chunky Diced"/>
    <n v="4"/>
    <n v="12"/>
    <s v="kg"/>
    <s v="Sweet Potato"/>
    <x v="2"/>
    <n v="12"/>
  </r>
  <r>
    <s v="Parsnip : Peeled"/>
    <n v="4"/>
    <n v="12"/>
    <s v="1 x 1kg"/>
    <s v="Parsnips"/>
    <x v="2"/>
    <n v="12"/>
  </r>
  <r>
    <s v="Mint : Micro Cress"/>
    <n v="4"/>
    <n v="12"/>
    <s v="1 x 15 g"/>
    <s v="Mint"/>
    <x v="2"/>
    <n v="12"/>
  </r>
  <r>
    <s v="Mushrooms : Mixed : Exotic"/>
    <n v="4"/>
    <n v="12"/>
    <s v="kg"/>
    <s v="Mushrooms"/>
    <x v="2"/>
    <n v="12"/>
  </r>
  <r>
    <s v="SUSTAIN 160MM WOODEN SPOON"/>
    <n v="3"/>
    <n v="12"/>
    <s v="1000 x 1 case"/>
    <s v="Cutlery"/>
    <x v="2"/>
    <n v="12"/>
  </r>
  <r>
    <s v="BeefBurger : Quarter Pounder : Aberdeen Angus"/>
    <n v="3"/>
    <n v="12"/>
    <s v="20 x 113 g"/>
    <s v="Burgers (Frozen)"/>
    <x v="2"/>
    <n v="12"/>
  </r>
  <r>
    <s v="Mascarpone"/>
    <n v="3"/>
    <n v="12"/>
    <s v="1 x 500g"/>
    <s v="Italian (Chilled)"/>
    <x v="2"/>
    <n v="12"/>
  </r>
  <r>
    <s v="Minestrone"/>
    <n v="3"/>
    <n v="12"/>
    <s v="1 x 2.5 kg"/>
    <s v="Minestrone Mix"/>
    <x v="2"/>
    <n v="12"/>
  </r>
  <r>
    <s v="Chicken Liver &amp;amp; Brandy Parfait"/>
    <n v="3"/>
    <n v="12"/>
    <s v="36 x 50 g"/>
    <s v="Pâté  (Frozen)"/>
    <x v="2"/>
    <n v="12"/>
  </r>
  <r>
    <s v="Lemon Juice"/>
    <n v="3"/>
    <n v="12"/>
    <s v="1 x 1 x 1 each"/>
    <s v="Food"/>
    <x v="2"/>
    <n v="12"/>
  </r>
  <r>
    <s v="Dumplings : Vegetable : Vegan"/>
    <n v="3"/>
    <n v="12"/>
    <s v="25 x 20 g"/>
    <s v="Chinese Buffet (Chilled)"/>
    <x v="2"/>
    <n v="12"/>
  </r>
  <r>
    <s v="Rancho Viejo : Tequila Silver : 38%"/>
    <n v="3"/>
    <n v="12"/>
    <s v="1 x 70cl"/>
    <s v="Tequila"/>
    <x v="2"/>
    <n v="12"/>
  </r>
  <r>
    <s v="Prep Release Spray"/>
    <n v="3"/>
    <n v="12"/>
    <s v="1 x 600 ml"/>
    <s v="Oil Spray"/>
    <x v="2"/>
    <n v="12"/>
  </r>
  <r>
    <s v="Avocado : Ripe"/>
    <n v="3"/>
    <n v="12"/>
    <s v="1 x 1 each"/>
    <s v="Avocado"/>
    <x v="2"/>
    <n v="12"/>
  </r>
  <r>
    <s v="Seasonal Veg : Beetroot : Yellow"/>
    <n v="3"/>
    <n v="12"/>
    <s v="1 x 1 kg"/>
    <s v="Beetroot"/>
    <x v="2"/>
    <n v="12"/>
  </r>
  <r>
    <s v="Stella Artois Stella Artois : Glass Bottle"/>
    <n v="2"/>
    <n v="12"/>
    <s v="24 x 330 ml"/>
    <s v="Beer"/>
    <x v="2"/>
    <n v="12"/>
  </r>
  <r>
    <s v="Orange Juice : Pure Juice : Re-Seal"/>
    <n v="2"/>
    <n v="12"/>
    <s v="12 x 1 ltr"/>
    <s v="Fruit Juice"/>
    <x v="2"/>
    <n v="12"/>
  </r>
  <r>
    <s v="Fentimans Wild Elderflower"/>
    <n v="2"/>
    <n v="12"/>
    <s v="1x12x275ml"/>
    <s v="Carbonated Drinks"/>
    <x v="2"/>
    <n v="12"/>
  </r>
  <r>
    <s v="Knorr Szechuan Sauce"/>
    <n v="2"/>
    <n v="12"/>
    <s v="1 x 1.1 ltr"/>
    <s v="Oriental Sauce"/>
    <x v="2"/>
    <n v="12"/>
  </r>
  <r>
    <s v="Pork : Pulled"/>
    <n v="2"/>
    <n v="12"/>
    <s v="2 x 500 g"/>
    <s v="Pork (Frozen)"/>
    <x v="2"/>
    <n v="12"/>
  </r>
  <r>
    <s v="Galvanised : Scourer : Heavy Duty"/>
    <n v="2"/>
    <n v="12"/>
    <s v="1 x 10 x 1each"/>
    <s v="Scourers"/>
    <x v="2"/>
    <n v="12"/>
  </r>
  <r>
    <s v="Borlotti Beans"/>
    <n v="2"/>
    <n v="12"/>
    <s v="1 x 2.5 kg"/>
    <s v="Beans"/>
    <x v="2"/>
    <n v="12"/>
  </r>
  <r>
    <s v="Rebel Kitchen Organic Caramel Bytes"/>
    <n v="2"/>
    <n v="12"/>
    <s v="10 x 26 g"/>
    <s v="Other"/>
    <x v="2"/>
    <n v="12"/>
  </r>
  <r>
    <s v="Rebel Kitchen Organic Chocolate Bytes"/>
    <n v="2"/>
    <n v="12"/>
    <s v="10 x 26 g"/>
    <s v="Other"/>
    <x v="2"/>
    <n v="12"/>
  </r>
  <r>
    <s v="BROWN KRAFT SOS HERITAGE BAG 7lb 175x115x345mm"/>
    <n v="2"/>
    <n v="12"/>
    <s v="250 x 1 Box"/>
    <s v="Bags &amp; Sheets"/>
    <x v="2"/>
    <n v="12"/>
  </r>
  <r>
    <s v="BROWN KRAFT SOS HERITAGE BAG 3.5lb 150x65x305mm"/>
    <n v="2"/>
    <n v="12"/>
    <s v="250 x 1 Box"/>
    <s v="Bags &amp; Sheets"/>
    <x v="2"/>
    <n v="12"/>
  </r>
  <r>
    <s v="GAVI ANTARIO DOCG 75CL"/>
    <n v="2"/>
    <n v="12"/>
    <s v="1 x 75 cl"/>
    <s v="White Wine"/>
    <x v="2"/>
    <n v="12"/>
  </r>
  <r>
    <s v="Stilton &amp;amp; Broccoli Quiche : Pick-Up : 24 portion"/>
    <n v="2"/>
    <n v="12"/>
    <s v="1 x 1 each"/>
    <s v="Quiche (Frozen)"/>
    <x v="2"/>
    <n v="12"/>
  </r>
  <r>
    <s v="Chef William Whole : Black Pepper"/>
    <n v="2"/>
    <n v="12"/>
    <s v="1 x 500 g"/>
    <s v="Pepper"/>
    <x v="2"/>
    <n v="12"/>
  </r>
  <r>
    <s v="Cabbage : Spring Greens"/>
    <n v="2"/>
    <n v="12"/>
    <s v="kg"/>
    <s v="Cabbage"/>
    <x v="2"/>
    <n v="12"/>
  </r>
  <r>
    <s v="Peppers : Yellow"/>
    <n v="2"/>
    <n v="12"/>
    <s v="1 x 1 kg"/>
    <s v="Peppers"/>
    <x v="2"/>
    <n v="12"/>
  </r>
  <r>
    <s v="Millac Cream Millac Gold : Double"/>
    <n v="1"/>
    <n v="12"/>
    <s v="1 x 1 ltr"/>
    <s v="Cream (UHT)"/>
    <x v="2"/>
    <n v="12"/>
  </r>
  <r>
    <s v="French Fries : Medium Cut, 7/16, Catering Dual Store"/>
    <n v="1"/>
    <n v="12"/>
    <s v="4 x 2.5 kg"/>
    <s v="Fries (Frozen)"/>
    <x v="2"/>
    <n v="12"/>
  </r>
  <r>
    <s v="Hollandaise Sauce"/>
    <n v="1"/>
    <n v="12"/>
    <s v="1 x 1 ltr"/>
    <s v="Other Sauce"/>
    <x v="2"/>
    <n v="12"/>
  </r>
  <r>
    <s v="Drivers Pickled Eggs"/>
    <n v="1"/>
    <n v="12"/>
    <s v="1 x 2.25 kg"/>
    <s v="Pickles"/>
    <x v="2"/>
    <n v="12"/>
  </r>
  <r>
    <s v="Milk Semi Skimmed : Organic"/>
    <n v="1"/>
    <n v="12"/>
    <s v="1 x 2 ltr"/>
    <s v="Fresh Milk (Chilled)"/>
    <x v="2"/>
    <n v="12"/>
  </r>
  <r>
    <s v="Monster Absolut Zero : Monster : Cans"/>
    <n v="1"/>
    <n v="12"/>
    <s v="12 x 500 ml"/>
    <s v="Energy"/>
    <x v="2"/>
    <n v="12"/>
  </r>
  <r>
    <s v="Food Color"/>
    <n v="1"/>
    <n v="12"/>
    <s v="1 x 400 g"/>
    <s v="Food"/>
    <x v="2"/>
    <n v="12"/>
  </r>
  <r>
    <s v="Vegan Junkstar Truffle Flavour Sauce"/>
    <n v="1"/>
    <n v="12"/>
    <s v="1 x 500 ml"/>
    <s v="OTHER Sauces"/>
    <x v="2"/>
    <n v="12"/>
  </r>
  <r>
    <s v="Mirin"/>
    <n v="1"/>
    <n v="12"/>
    <s v="1 x 150 ml"/>
    <s v="Oriental Sauce"/>
    <x v="2"/>
    <n v="12"/>
  </r>
  <r>
    <s v="TEAN'S GOURMET CURRY LAKSA PASTE"/>
    <n v="1"/>
    <n v="12"/>
    <s v="200 g"/>
    <s v="Deli &amp; Fine &amp; Speciality Foods"/>
    <x v="2"/>
    <n v="12"/>
  </r>
  <r>
    <s v="COCK BRAND RED CURRY PASTE"/>
    <n v="1"/>
    <n v="12"/>
    <s v="400 g"/>
    <s v="Deli &amp; Fine &amp; Speciality Foods"/>
    <x v="2"/>
    <n v="12"/>
  </r>
  <r>
    <s v="COCK BRAND GREEN CURRY PASTE"/>
    <n v="1"/>
    <n v="12"/>
    <s v="400 g"/>
    <s v="Deli &amp; Fine &amp; Speciality Foods"/>
    <x v="2"/>
    <n v="12"/>
  </r>
  <r>
    <s v="Mushroom &amp;amp; Vegetable Bun : Square"/>
    <n v="1"/>
    <n v="12"/>
    <s v="24 x 360 g"/>
    <s v="Chinese Buffet (Frozen)"/>
    <x v="2"/>
    <n v="12"/>
  </r>
  <r>
    <s v="Lettuce : Lollo Rosso"/>
    <n v="1"/>
    <n v="12"/>
    <s v="1 x 12 each"/>
    <s v="Lettuce"/>
    <x v="2"/>
    <n v="12"/>
  </r>
  <r>
    <s v="DUCK BREAST SMALL 220 GRAM EACH"/>
    <n v="1"/>
    <n v="12"/>
    <s v="1 x 220 g"/>
    <s v="Meat &amp; Poultry (Chilled)"/>
    <x v="2"/>
    <n v="12"/>
  </r>
  <r>
    <s v="Castelnau : NV : Champagne : Brut"/>
    <n v="1"/>
    <n v="12"/>
    <s v="1 x 75 cl"/>
    <s v="Champagne"/>
    <x v="2"/>
    <n v="12"/>
  </r>
  <r>
    <s v="FARFALLA PINOT GRIGIO BLUSH 75CL"/>
    <n v="1"/>
    <n v="12"/>
    <s v="1 x 75cl"/>
    <s v="Rosé Wine"/>
    <x v="2"/>
    <n v="12"/>
  </r>
  <r>
    <s v="Alpro Custard : Soya : Vanilla"/>
    <n v="1"/>
    <n v="12"/>
    <s v="1 x 525 g"/>
    <s v="Custard"/>
    <x v="2"/>
    <n v="12"/>
  </r>
  <r>
    <s v="Mars Bounty : Dark Chocolate, Double"/>
    <n v="11"/>
    <n v="11"/>
    <s v="1 x 24 x 57g"/>
    <s v="Chocolate - Bars"/>
    <x v="2"/>
    <n v="11"/>
  </r>
  <r>
    <s v="Dawn Doughnut : Caramel Lace"/>
    <n v="11"/>
    <n v="11"/>
    <s v="3 x 12 x 1 each"/>
    <s v="Doughnuts (Frozen)"/>
    <x v="2"/>
    <n v="11"/>
  </r>
  <r>
    <s v="LaBo Cookies : White Belgian Chocolate Chunk &amp;amp; Raspberry"/>
    <n v="11"/>
    <n v="11"/>
    <s v="30 x 76g"/>
    <s v="Cookies &amp; Cookie Dough (Frozen)"/>
    <x v="2"/>
    <n v="11"/>
  </r>
  <r>
    <s v="TEAVANA Fltrbg Earl Grey 24Sac 6x60g GB"/>
    <n v="11"/>
    <n v="11"/>
    <s v="6 x 24 each"/>
    <s v="Beverage"/>
    <x v="2"/>
    <n v="11"/>
  </r>
  <r>
    <s v="Pears : Conference"/>
    <n v="11"/>
    <n v="11"/>
    <s v="1 x 12 kg"/>
    <s v="Pear"/>
    <x v="2"/>
    <n v="11"/>
  </r>
  <r>
    <s v="Cinnamon Roll"/>
    <n v="11"/>
    <n v="11"/>
    <s v="46 x 110 g"/>
    <s v="Morning Goods/Viennoiserie (Frozen)"/>
    <x v="2"/>
    <n v="11"/>
  </r>
  <r>
    <s v="Courgette : Green"/>
    <n v="11"/>
    <n v="11"/>
    <s v="1 x 5 kg"/>
    <s v="Courgette"/>
    <x v="2"/>
    <n v="11"/>
  </r>
  <r>
    <s v="Croissant : Chocolate"/>
    <n v="11"/>
    <n v="11"/>
    <s v="48 x 95 g"/>
    <s v="Morning Goods/Viennoiserie (Frozen)"/>
    <x v="2"/>
    <n v="11"/>
  </r>
  <r>
    <s v="Chef Selection Pomace Oil : Blended"/>
    <n v="11"/>
    <n v="11"/>
    <s v="5 ltr"/>
    <s v="Olive Oil"/>
    <x v="2"/>
    <n v="11"/>
  </r>
  <r>
    <s v="Sugar Portions : Brown : Fairtrade"/>
    <n v="10"/>
    <n v="11"/>
    <s v="1 x 1000 x 3 g each"/>
    <s v="Sugar &amp; Sweeteners"/>
    <x v="2"/>
    <n v="11"/>
  </r>
  <r>
    <s v="Maple &amp;amp; Pecan Plait"/>
    <n v="10"/>
    <n v="11"/>
    <s v="1 x 48 x 95g"/>
    <s v="Morning Goods/Viennoiserie (Frozen)"/>
    <x v="2"/>
    <n v="11"/>
  </r>
  <r>
    <s v="Chocolate Sauce"/>
    <n v="10"/>
    <n v="11"/>
    <s v="1 x 500 g"/>
    <s v="Dessert Sauce"/>
    <x v="2"/>
    <n v="11"/>
  </r>
  <r>
    <s v="Strawberries"/>
    <n v="10"/>
    <n v="11"/>
    <s v="1 x 400 g"/>
    <s v="Strawberries"/>
    <x v="2"/>
    <n v="11"/>
  </r>
  <r>
    <s v="Lemon : PP"/>
    <n v="10"/>
    <n v="11"/>
    <s v="1 x 2 kg"/>
    <s v="Lemon"/>
    <x v="2"/>
    <n v="11"/>
  </r>
  <r>
    <s v="Portuguese Traditional Cakes : Rice"/>
    <n v="10"/>
    <n v="11"/>
    <s v="60 x 70 g"/>
    <s v="Cakes (Frozen)"/>
    <x v="2"/>
    <n v="11"/>
  </r>
  <r>
    <s v="Dots : Coconut &amp;amp; Cacao"/>
    <n v="10"/>
    <n v="11"/>
    <s v="36 x 72.55 g"/>
    <s v="Doughnuts (Frozen)"/>
    <x v="2"/>
    <n v="11"/>
  </r>
  <r>
    <s v="Chocolate Caramel Brownie : Gluten Free"/>
    <n v="9"/>
    <n v="11"/>
    <s v="14 x 75 g"/>
    <s v="Flapjacks &amp; Brownies (Frozen)"/>
    <x v="2"/>
    <n v="11"/>
  </r>
  <r>
    <s v="Violife Original Style Cheese : Sliced"/>
    <n v="9"/>
    <n v="11"/>
    <s v="12 x 200 g"/>
    <s v="Other (Chilled)"/>
    <x v="2"/>
    <n v="11"/>
  </r>
  <r>
    <s v="Mars Galaxy"/>
    <n v="8"/>
    <n v="11"/>
    <s v="1 x 24 x 1 each"/>
    <s v="Chocolate - Bars"/>
    <x v="2"/>
    <n v="11"/>
  </r>
  <r>
    <s v="WPS Cup Hot 8oz 1000pcs N1"/>
    <n v="8"/>
    <n v="11"/>
    <s v="1000 x 1 each"/>
    <s v="Non Food"/>
    <x v="2"/>
    <n v="11"/>
  </r>
  <r>
    <s v="Smokey Style : Cheese : Smokeyrisella (GF) (Vegan)"/>
    <n v="8"/>
    <n v="11"/>
    <s v="1 x 500 g"/>
    <s v="Other (Chilled)"/>
    <x v="2"/>
    <n v="11"/>
  </r>
  <r>
    <s v="Lid for 12oz White Heavy Duty Soup Container"/>
    <n v="8"/>
    <n v="11"/>
    <s v="500 each"/>
    <s v="Food Trays &amp; Boxes"/>
    <x v="2"/>
    <n v="11"/>
  </r>
  <r>
    <s v="Figs"/>
    <n v="8"/>
    <n v="11"/>
    <s v="22 x 1 each"/>
    <s v="Figs"/>
    <x v="2"/>
    <n v="11"/>
  </r>
  <r>
    <s v="Vinegar : Sachets"/>
    <n v="7"/>
    <n v="11"/>
    <s v="1 x 200 x 1 each"/>
    <s v="Vinegar"/>
    <x v="2"/>
    <n v="11"/>
  </r>
  <r>
    <s v="PUREFOODS Platter : Chorizo Squash &amp;amp; Quinoa Salad"/>
    <n v="7"/>
    <n v="11"/>
    <s v="1 x 1 each"/>
    <s v="Buffet Platters"/>
    <x v="2"/>
    <n v="11"/>
  </r>
  <r>
    <s v="Red Onions : Diced : 10mm"/>
    <n v="7"/>
    <n v="11"/>
    <s v="1 x 1 kg"/>
    <s v="Onions"/>
    <x v="2"/>
    <n v="11"/>
  </r>
  <r>
    <s v="LaBo Danish Assortment : Mini Fruit"/>
    <n v="6"/>
    <n v="11"/>
    <s v="5 x 24 each"/>
    <s v="Morning Goods/Viennoiserie (Frozen)"/>
    <x v="2"/>
    <n v="11"/>
  </r>
  <r>
    <s v="Nescafe Gold Blend : Coffee"/>
    <n v="6"/>
    <n v="11"/>
    <s v="1 x 500g"/>
    <s v="Coffee - Instant"/>
    <x v="2"/>
    <n v="11"/>
  </r>
  <r>
    <s v="Davigel : Pommes Anna"/>
    <n v="6"/>
    <n v="11"/>
    <s v="40 x 1 each"/>
    <s v="Potato (Frozen)"/>
    <x v="2"/>
    <n v="11"/>
  </r>
  <r>
    <s v="Onions : Red : Peeled Whole"/>
    <n v="6"/>
    <n v="11"/>
    <s v="1 x 2.5kg"/>
    <s v="Onions"/>
    <x v="2"/>
    <n v="11"/>
  </r>
  <r>
    <s v="Harrison Mayonnaise : Sachets"/>
    <n v="6"/>
    <n v="11"/>
    <s v="200 x 1 each"/>
    <s v="Mayonnaise"/>
    <x v="2"/>
    <n v="11"/>
  </r>
  <r>
    <s v="Eat Natural High Fibre : Apple Ginger &amp;amp; Dark Chocolate : Bar"/>
    <n v="6"/>
    <n v="11"/>
    <s v="12 x 45 g"/>
    <s v="Healthier Options - Fruit Snacks"/>
    <x v="2"/>
    <n v="11"/>
  </r>
  <r>
    <s v="Onions : Red : Sliced"/>
    <n v="6"/>
    <n v="11"/>
    <s v="1 x 2.5kg"/>
    <s v="Onions"/>
    <x v="2"/>
    <n v="11"/>
  </r>
  <r>
    <s v="PUREFOODS Sandwich Platter : Mixed"/>
    <n v="6"/>
    <n v="11"/>
    <s v="1 x 1 each"/>
    <s v="Buffet Platters"/>
    <x v="2"/>
    <n v="11"/>
  </r>
  <r>
    <s v="Fentimans Rose Lemonade : Glass : NRB"/>
    <n v="6"/>
    <n v="11"/>
    <s v="1 x 12 x 275ml"/>
    <s v="Carbonated Drinks"/>
    <x v="2"/>
    <n v="11"/>
  </r>
  <r>
    <s v="Broad Beans"/>
    <n v="6"/>
    <n v="11"/>
    <s v="1 x 1 kg "/>
    <s v="Beans (Frozen)"/>
    <x v="2"/>
    <n v="11"/>
  </r>
  <r>
    <s v="Broad Beans"/>
    <n v="6"/>
    <n v="11"/>
    <s v="kg"/>
    <s v="Beans (Frozen)"/>
    <x v="2"/>
    <n v="11"/>
  </r>
  <r>
    <s v="Chervil"/>
    <n v="6"/>
    <n v="11"/>
    <s v="1 x 1 each"/>
    <s v="Chervil"/>
    <x v="2"/>
    <n v="11"/>
  </r>
  <r>
    <s v="Apple Blossom : Micro"/>
    <n v="6"/>
    <n v="11"/>
    <s v="1 x 1 each"/>
    <s v="Edible Flowers"/>
    <x v="2"/>
    <n v="11"/>
  </r>
  <r>
    <s v="Bacon Back : Rindless"/>
    <n v="6"/>
    <n v="11"/>
    <s v="1 x 2.268 kg"/>
    <s v="Bacon (Chilled)"/>
    <x v="2"/>
    <n v="11"/>
  </r>
  <r>
    <s v="Peppers : Red"/>
    <n v="5"/>
    <n v="11"/>
    <s v="1 x 1 kg"/>
    <s v="Peppers"/>
    <x v="2"/>
    <n v="11"/>
  </r>
  <r>
    <s v="Potato Salad"/>
    <n v="5"/>
    <n v="11"/>
    <s v="1 x 2 kg"/>
    <s v="Prepared / Dressed Salad - Vegetable Based (Chilled)"/>
    <x v="2"/>
    <n v="11"/>
  </r>
  <r>
    <s v="Caramelised Red Onion Chutney 1kg (V)"/>
    <n v="5"/>
    <n v="11"/>
    <s v="1 kg"/>
    <s v="Other"/>
    <x v="2"/>
    <n v="11"/>
  </r>
  <r>
    <s v="Jose Cuervo Tequila Silver : 38%"/>
    <n v="5"/>
    <n v="11"/>
    <s v="1 x 70cl"/>
    <s v="Tequila"/>
    <x v="2"/>
    <n v="11"/>
  </r>
  <r>
    <s v="Mini Chocolate Cups : Info: Italian Selection"/>
    <n v="4"/>
    <n v="11"/>
    <s v="1 x 36 x 1 each"/>
    <s v="Mini Buffet Selection (Frozen)"/>
    <x v="2"/>
    <n v="11"/>
  </r>
  <r>
    <s v="Poppadoms : Plain Extra Large"/>
    <n v="4"/>
    <n v="11"/>
    <s v="1 x 1 kg"/>
    <s v="Accompaniments"/>
    <x v="2"/>
    <n v="11"/>
  </r>
  <r>
    <s v="Harrogate Spring : Sparkling Water : PET"/>
    <n v="4"/>
    <n v="11"/>
    <s v="12 x 1.5 ltr"/>
    <s v="Water - Sparkling"/>
    <x v="2"/>
    <n v="11"/>
  </r>
  <r>
    <s v="Dill"/>
    <n v="4"/>
    <n v="11"/>
    <s v="1 x 100g"/>
    <s v="Dill"/>
    <x v="2"/>
    <n v="11"/>
  </r>
  <r>
    <s v="Piri Piri : Spice"/>
    <n v="4"/>
    <n v="11"/>
    <s v="1 x 1 kg"/>
    <s v="Seasoning"/>
    <x v="2"/>
    <n v="11"/>
  </r>
  <r>
    <s v="Mini Croissant au Beurre"/>
    <n v="4"/>
    <n v="11"/>
    <s v="225 x 25 g"/>
    <s v="Morning Goods/Viennoiserie (Frozen)"/>
    <x v="2"/>
    <n v="11"/>
  </r>
  <r>
    <s v="Dragon Fruit : Red"/>
    <n v="4"/>
    <n v="11"/>
    <s v="1 x 1 each"/>
    <s v="Dragon Fruit"/>
    <x v="2"/>
    <n v="11"/>
  </r>
  <r>
    <s v="Cheese &amp;amp; Tomato Pizza : 5"/>
    <n v="4"/>
    <n v="11"/>
    <s v="30 x 1 each"/>
    <s v="Pizza (Frozen)"/>
    <x v="2"/>
    <n v="11"/>
  </r>
  <r>
    <s v="Mature Cheddar Cheese : Sliced"/>
    <n v="4"/>
    <n v="11"/>
    <s v="1 x 1 kg"/>
    <s v="British (Chilled)"/>
    <x v="2"/>
    <n v="11"/>
  </r>
  <r>
    <s v="Peppers : Yellow : PQ"/>
    <n v="4"/>
    <n v="11"/>
    <s v="1 x 1 kg"/>
    <s v="Peppers"/>
    <x v="2"/>
    <n v="11"/>
  </r>
  <r>
    <s v="Biscuits for Cheese"/>
    <n v="3"/>
    <n v="11"/>
    <s v="1 x 1 kg"/>
    <s v="Biscuits &amp; Cakes"/>
    <x v="2"/>
    <n v="11"/>
  </r>
  <r>
    <s v="Paprika : Smoked"/>
    <n v="3"/>
    <n v="11"/>
    <s v="1 x 1kg"/>
    <s v="Cooking Ingredients"/>
    <x v="2"/>
    <n v="11"/>
  </r>
  <r>
    <s v="Chilli Con Carne Sauce"/>
    <n v="3"/>
    <n v="11"/>
    <s v="1 x 2.25 kg"/>
    <s v="Tex Mex, Caribbean Sauce &amp; Seasoning"/>
    <x v="2"/>
    <n v="11"/>
  </r>
  <r>
    <s v="Kang Mei : Prawn Crackers"/>
    <n v="3"/>
    <n v="11"/>
    <s v="1 x 2 kg"/>
    <s v="Snacks"/>
    <x v="2"/>
    <n v="11"/>
  </r>
  <r>
    <s v="Crab Meat : White : Pasteurised"/>
    <n v="3"/>
    <n v="11"/>
    <s v="1 x 454 g"/>
    <s v="Crustaceans (Chilled)"/>
    <x v="2"/>
    <n v="11"/>
  </r>
  <r>
    <s v="CAKE BOX SMALL KRAFT 86X45X42mm"/>
    <n v="3"/>
    <n v="11"/>
    <s v="500 x 1 Box"/>
    <s v="Food Trays &amp; Boxes"/>
    <x v="2"/>
    <n v="11"/>
  </r>
  <r>
    <s v="Buchanan Sunflower Seeds"/>
    <n v="3"/>
    <n v="11"/>
    <s v="1 x 1kg"/>
    <s v="Culinary Nuts &amp; Seeds"/>
    <x v="2"/>
    <n v="11"/>
  </r>
  <r>
    <s v="Greens Choice : Peas"/>
    <n v="3"/>
    <n v="11"/>
    <s v="1 x 1 kg"/>
    <s v="Peas (Frozen)"/>
    <x v="2"/>
    <n v="11"/>
  </r>
  <r>
    <s v="Squeaky Bean Meat Free Meatballs"/>
    <n v="3"/>
    <n v="11"/>
    <s v="1 x 1 kg"/>
    <s v="Other Meat Free Products (Frozen)"/>
    <x v="2"/>
    <n v="11"/>
  </r>
  <r>
    <s v="Maggi Tomato Sauce : Rich &amp; Rustic"/>
    <n v="2"/>
    <n v="11"/>
    <s v="1 x 800 g"/>
    <s v="Cooking Sauce"/>
    <x v="2"/>
    <n v="11"/>
  </r>
  <r>
    <s v="Sharwood's Poppadoms"/>
    <n v="2"/>
    <n v="11"/>
    <s v="1 x 1kg"/>
    <s v="Bakery"/>
    <x v="2"/>
    <n v="11"/>
  </r>
  <r>
    <s v="Pitta : Sour Dough &amp;amp; Ancient Grain"/>
    <n v="2"/>
    <n v="11"/>
    <s v="4 x 12 x 260 g"/>
    <s v="Accompaniments (Frozen)"/>
    <x v="2"/>
    <n v="11"/>
  </r>
  <r>
    <s v="Knorr Cheese Sauce Mix : Info: base sauce"/>
    <n v="2"/>
    <n v="11"/>
    <s v="1 x 5 ltr"/>
    <s v="Dehydrated Sauce"/>
    <x v="2"/>
    <n v="11"/>
  </r>
  <r>
    <s v="Label : Saturday : Orange"/>
    <n v="2"/>
    <n v="11"/>
    <s v="1 x 1 each"/>
    <s v="Food Labelling"/>
    <x v="2"/>
    <n v="11"/>
  </r>
  <r>
    <s v="Label : Sunday : Black"/>
    <n v="2"/>
    <n v="11"/>
    <s v="1 x 1 each"/>
    <s v="Food Labelling"/>
    <x v="2"/>
    <n v="11"/>
  </r>
  <r>
    <s v="Chilli Jam"/>
    <n v="2"/>
    <n v="11"/>
    <s v="1 x 1.25kg"/>
    <s v="Chutney"/>
    <x v="2"/>
    <n v="11"/>
  </r>
  <r>
    <s v="Long Grain Rice : Brown"/>
    <n v="2"/>
    <n v="11"/>
    <s v="1 x 3 kg"/>
    <s v="Long Grain"/>
    <x v="2"/>
    <n v="11"/>
  </r>
  <r>
    <s v="Chilli Powder : hot"/>
    <n v="2"/>
    <n v="11"/>
    <s v="1 x 500 g"/>
    <s v="Spices"/>
    <x v="2"/>
    <n v="11"/>
  </r>
  <r>
    <s v="Schwartz for Chef Green : Cardamom : whole"/>
    <n v="2"/>
    <n v="11"/>
    <s v="1 x 285 g"/>
    <s v="Spices"/>
    <x v="2"/>
    <n v="11"/>
  </r>
  <r>
    <s v="Lemon Juice"/>
    <n v="2"/>
    <n v="11"/>
    <s v="1 x 1 ltr"/>
    <s v="Citrus Juice"/>
    <x v="2"/>
    <n v="11"/>
  </r>
  <r>
    <s v="Ragstone : Goats Cheese : Ashed"/>
    <n v="2"/>
    <n v="11"/>
    <s v="1 x 200g"/>
    <s v="British (Chilled)"/>
    <x v="2"/>
    <n v="11"/>
  </r>
  <r>
    <s v="Alpro Gluten Free : Oat Milk : Barista"/>
    <n v="2"/>
    <n v="11"/>
    <s v="1 x 1 ltr"/>
    <s v="Milk Drinks"/>
    <x v="2"/>
    <n v="11"/>
  </r>
  <r>
    <s v="Cream Clotted"/>
    <n v="2"/>
    <n v="11"/>
    <s v="1 x 453 g"/>
    <s v="Fresh Cream (Chilled)"/>
    <x v="2"/>
    <n v="11"/>
  </r>
  <r>
    <s v="Violife Grated : Original"/>
    <n v="2"/>
    <n v="11"/>
    <s v="1 x 200 g"/>
    <s v="British (Chilled)"/>
    <x v="2"/>
    <n v="11"/>
  </r>
  <r>
    <s v="Brakes Sumac"/>
    <n v="1"/>
    <n v="11"/>
    <s v="1 x 450 g"/>
    <s v="Spices"/>
    <x v="2"/>
    <n v="11"/>
  </r>
  <r>
    <s v="Nocellara Olives : Whole"/>
    <n v="1"/>
    <n v="11"/>
    <s v="1 x 1 kg"/>
    <s v="Olives"/>
    <x v="2"/>
    <n v="11"/>
  </r>
  <r>
    <s v="Prima Taste Laksa La Mian"/>
    <n v="1"/>
    <n v="11"/>
    <s v="12 x 185 g"/>
    <s v="Noodles (Chilled)"/>
    <x v="2"/>
    <n v="11"/>
  </r>
  <r>
    <s v="Chicken : Whole : Smoked"/>
    <n v="1"/>
    <n v="10.84"/>
    <s v="1 x 1.2 kg"/>
    <s v="Chicken (Chilled)"/>
    <x v="2"/>
    <n v="10.84"/>
  </r>
  <r>
    <s v="Fillet : 2 - 3kg : Whole"/>
    <n v="3"/>
    <n v="10.54"/>
    <s v="kg"/>
    <s v="Beef (Chilled)"/>
    <x v="2"/>
    <n v="10.54"/>
  </r>
  <r>
    <s v="Cabbage : Curly Kale"/>
    <n v="10"/>
    <n v="10.36"/>
    <s v="kg"/>
    <s v="Cabbage"/>
    <x v="2"/>
    <n v="10.36"/>
  </r>
  <r>
    <s v="Bavette : Cut : Steak"/>
    <n v="1"/>
    <n v="10.23"/>
    <s v="kg"/>
    <s v="Beef (Chilled)"/>
    <x v="2"/>
    <n v="10.23"/>
  </r>
  <r>
    <s v="LaBo Cookies : Triple Belgian Chocolate"/>
    <n v="10"/>
    <n v="10"/>
    <s v="30 x 76g"/>
    <s v="Cookies &amp; Cookie Dough (Frozen)"/>
    <x v="2"/>
    <n v="10"/>
  </r>
  <r>
    <s v="Donut Worry Be Happy Ring : The Belgiyum"/>
    <n v="10"/>
    <n v="10"/>
    <s v="12 x 1 each"/>
    <s v="Doughnuts (Frozen)"/>
    <x v="2"/>
    <n v="10"/>
  </r>
  <r>
    <s v="Dawn Doughnut : Cinnamon &amp;amp; Apple"/>
    <n v="10"/>
    <n v="10"/>
    <s v="3 x 12 x 1 each"/>
    <s v="Doughnuts (Frozen)"/>
    <x v="2"/>
    <n v="10"/>
  </r>
  <r>
    <s v="Doves Farm Strong White : Bread Flour : White : Organic, Vegan"/>
    <n v="10"/>
    <n v="10"/>
    <s v="5 x 1.5 kg"/>
    <s v="Flour"/>
    <x v="2"/>
    <n v="10"/>
  </r>
  <r>
    <s v="Vac Pack Bags : Large : 400x600mm"/>
    <n v="10"/>
    <n v="10"/>
    <s v="500 x 1 each"/>
    <s v="Bags"/>
    <x v="2"/>
    <n v="10"/>
  </r>
  <r>
    <s v="Glenfiddich Whisky : 40%"/>
    <n v="10"/>
    <n v="10"/>
    <s v="1 x 70 cl"/>
    <s v="Whisky"/>
    <x v="2"/>
    <n v="10"/>
  </r>
  <r>
    <s v="Heinz Tartare Sauce"/>
    <n v="10"/>
    <n v="10"/>
    <s v="1 x 2.15 ltr"/>
    <s v="OTHER Sauces"/>
    <x v="2"/>
    <n v="10"/>
  </r>
  <r>
    <s v="Cheese &amp;amp; Onion Slice : Unbaked"/>
    <n v="9"/>
    <n v="10"/>
    <s v="1 x 40 x 1 each"/>
    <s v="Savoury Slices (Frozen)"/>
    <x v="2"/>
    <n v="10"/>
  </r>
  <r>
    <s v="Coriander : Catering"/>
    <n v="9"/>
    <n v="10"/>
    <s v="1 x 1 kg"/>
    <s v="Coriander"/>
    <x v="2"/>
    <n v="10"/>
  </r>
  <r>
    <s v="Nu-Cycle-7 Washing Up Liquid"/>
    <n v="9"/>
    <n v="10"/>
    <s v="2 x 5 ltr"/>
    <s v="Kitchen Chemicals"/>
    <x v="2"/>
    <n v="10"/>
  </r>
  <r>
    <s v="Vegetable Fat Spread : Dawn Phase Block"/>
    <n v="9"/>
    <n v="10"/>
    <s v="40 x 250 g"/>
    <s v="Spread / Margarine (Chilled)"/>
    <x v="2"/>
    <n v="10"/>
  </r>
  <r>
    <s v="Charitea Green Iced Tea"/>
    <n v="8"/>
    <n v="10"/>
    <s v="24 x 330 ml"/>
    <s v="Soft Drinks"/>
    <x v="2"/>
    <n v="10"/>
  </r>
  <r>
    <s v="KIND : Dark Chocolate Nuts &amp;amp; Sea Salt"/>
    <n v="8"/>
    <n v="10"/>
    <s v="12 x 40 g"/>
    <s v="Nuts"/>
    <x v="2"/>
    <n v="10"/>
  </r>
  <r>
    <s v="Dalston's Cherryade : Cans"/>
    <n v="8"/>
    <n v="10"/>
    <s v="24 x 330 ml"/>
    <s v="Carbonated Drinks"/>
    <x v="2"/>
    <n v="10"/>
  </r>
  <r>
    <s v="Lettuce : Iceberg"/>
    <n v="8"/>
    <n v="10"/>
    <s v="1 x 5 kg"/>
    <s v="Lettuce"/>
    <x v="2"/>
    <n v="10"/>
  </r>
  <r>
    <s v="12oz WHITE HEAVY DUTY SOUP CONTAINER"/>
    <n v="8"/>
    <n v="10"/>
    <s v="500 x 1 Box"/>
    <s v="Paper Board Food Packaging"/>
    <x v="2"/>
    <n v="10"/>
  </r>
  <r>
    <s v="Sasco Real : Mayonnaise : (Green Lid)"/>
    <n v="8"/>
    <n v="10"/>
    <s v="1 x 5 ltr"/>
    <s v="Mayonnaise"/>
    <x v="2"/>
    <n v="10"/>
  </r>
  <r>
    <s v="Sourdough Baguette : Part Baked"/>
    <n v="8"/>
    <n v="10"/>
    <s v="40 x 140 g"/>
    <s v="Bread (Frozen)"/>
    <x v="2"/>
    <n v="10"/>
  </r>
  <r>
    <s v="Beetroot : Sliced : in water"/>
    <n v="7"/>
    <n v="10"/>
    <s v="1 x 2.5 kg"/>
    <s v="Canned Vegetables"/>
    <x v="2"/>
    <n v="10"/>
  </r>
  <r>
    <s v="Everyday Favorites Cheddar Cheese : Grated"/>
    <n v="7"/>
    <n v="10"/>
    <s v="5 x 1kg"/>
    <s v="Cheese"/>
    <x v="2"/>
    <n v="10"/>
  </r>
  <r>
    <s v="Vegetable Quiche : Fully Baked : 12 Portions : Roast Mediterranean"/>
    <n v="7"/>
    <n v="10"/>
    <s v="1 x 1 each"/>
    <s v="Quiche (Chilled)"/>
    <x v="2"/>
    <n v="10"/>
  </r>
  <r>
    <s v="McVitie's Jaffa Cakes Bars"/>
    <n v="7"/>
    <n v="10"/>
    <s v="24 x 1 each"/>
    <s v="Muffins, Cake Bars &amp; Slices"/>
    <x v="2"/>
    <n v="10"/>
  </r>
  <r>
    <s v="Raspberries"/>
    <n v="7"/>
    <n v="10"/>
    <s v="8 x 125 g"/>
    <s v="Raspberries"/>
    <x v="2"/>
    <n v="10"/>
  </r>
  <r>
    <s v="San Pellegrino Aranciata Rossa"/>
    <n v="7"/>
    <n v="10"/>
    <s v="24 x 330 ml"/>
    <s v="Carbonated Drinks"/>
    <x v="2"/>
    <n v="10"/>
  </r>
  <r>
    <s v="Food Box : Window : Medium : To Go"/>
    <n v="6"/>
    <n v="10"/>
    <s v="270 x 1 each"/>
    <s v="Fast Food Packaging"/>
    <x v="2"/>
    <n v="10"/>
  </r>
  <r>
    <s v="Hot 'n' Kickin Chicken Wings"/>
    <n v="6"/>
    <n v="10"/>
    <s v="1 x 2.27kg"/>
    <s v="Chicken Bites (Frozen)"/>
    <x v="2"/>
    <n v="10"/>
  </r>
  <r>
    <s v="San Pellegrino Aranciata"/>
    <n v="6"/>
    <n v="10"/>
    <s v="24 x 330 ml"/>
    <s v="Carbonated Drinks"/>
    <x v="2"/>
    <n v="10"/>
  </r>
  <r>
    <s v="Rowse Clear Blossom Honey"/>
    <n v="6"/>
    <n v="10"/>
    <s v="1 x 3.17 kg"/>
    <s v="Honey"/>
    <x v="2"/>
    <n v="10"/>
  </r>
  <r>
    <s v="Fresh : Veal Stock : 100% British"/>
    <n v="6"/>
    <n v="10"/>
    <s v="1 x 2.5 ltr"/>
    <s v="Jus &amp; Stock"/>
    <x v="2"/>
    <n v="10"/>
  </r>
  <r>
    <s v="Guacamole"/>
    <n v="5"/>
    <n v="10"/>
    <s v="6 x 1 kg"/>
    <s v="Buffet (Frozen)"/>
    <x v="2"/>
    <n v="10"/>
  </r>
  <r>
    <s v="Chef William Cracked : Black Pepper"/>
    <n v="5"/>
    <n v="10"/>
    <s v="1 x 450 g"/>
    <s v="Cooking Ingredients"/>
    <x v="2"/>
    <n v="10"/>
  </r>
  <r>
    <s v="Cadbury Time Out"/>
    <n v="5"/>
    <n v="10"/>
    <s v="40 x 21.2 g"/>
    <s v="Confectionery"/>
    <x v="2"/>
    <n v="10"/>
  </r>
  <r>
    <s v="Heinz Tomato Ketchup : Portions : sachet"/>
    <n v="5"/>
    <n v="10"/>
    <s v="1 x 200 x 12 g"/>
    <s v="Tomato Ketchup"/>
    <x v="2"/>
    <n v="10"/>
  </r>
  <r>
    <s v="Jalapenos : sliced : Peppers"/>
    <n v="5"/>
    <n v="10"/>
    <s v="1 x 950 g"/>
    <s v="Speciality"/>
    <x v="2"/>
    <n v="10"/>
  </r>
  <r>
    <s v="Sucrolose : Sweetener : Sticks"/>
    <n v="5"/>
    <n v="10"/>
    <s v="1000 x 1 each"/>
    <s v="Sweeteners"/>
    <x v="2"/>
    <n v="10"/>
  </r>
  <r>
    <s v="Pineapple Chunks : in natural juice"/>
    <n v="5"/>
    <n v="10"/>
    <s v="1 x 3 kg"/>
    <s v="Pineapple"/>
    <x v="2"/>
    <n v="10"/>
  </r>
  <r>
    <s v="Roasted : Sesame Seeds : White : (vegan)"/>
    <n v="5"/>
    <n v="10"/>
    <s v="1 x 1 kg"/>
    <s v="Culinary Nuts &amp; Seeds"/>
    <x v="2"/>
    <n v="10"/>
  </r>
  <r>
    <s v="Sausages : Halal"/>
    <n v="5"/>
    <n v="10"/>
    <s v="80 x 90 g"/>
    <s v="Sausages (Chilled)"/>
    <x v="2"/>
    <n v="10"/>
  </r>
  <r>
    <s v="Onions : Red : Peeled Whole"/>
    <n v="5"/>
    <n v="10"/>
    <s v="1 x 2.5kg"/>
    <s v="Onions"/>
    <x v="2"/>
    <n v="10"/>
  </r>
  <r>
    <s v="Curly Kale : Blanched"/>
    <n v="5"/>
    <n v="10"/>
    <s v="1 x 1 kg"/>
    <s v="Kale"/>
    <x v="2"/>
    <n v="10"/>
  </r>
  <r>
    <s v="Folkingtons Apple : NRB"/>
    <n v="5"/>
    <n v="10"/>
    <s v="12 x 250 ml"/>
    <s v="Fruit Drinks"/>
    <x v="2"/>
    <n v="10"/>
  </r>
  <r>
    <s v="Mature Cheddar : Slices, White"/>
    <n v="5"/>
    <n v="10"/>
    <s v="1 x 1kg"/>
    <s v="British (Chilled)"/>
    <x v="2"/>
    <n v="10"/>
  </r>
  <r>
    <s v="Chicken : Breast : Smoked"/>
    <n v="5"/>
    <n v="10"/>
    <s v="2 x 200 g"/>
    <s v="Chicken (Chilled)"/>
    <x v="2"/>
    <n v="10"/>
  </r>
  <r>
    <s v="La Perruche Sugar Cubes : White : Rough Cut"/>
    <n v="5"/>
    <n v="10"/>
    <s v="1 x 1kg"/>
    <s v="Sugar"/>
    <x v="2"/>
    <n v="10"/>
  </r>
  <r>
    <s v="Rocket : Wild"/>
    <n v="5"/>
    <n v="10"/>
    <s v="1 x 1 kg"/>
    <s v="Lettuce"/>
    <x v="2"/>
    <n v="10"/>
  </r>
  <r>
    <s v="Tomatoes : Cherry : Loose"/>
    <n v="5"/>
    <n v="10"/>
    <s v="1 x 4 kg"/>
    <s v="Tomatoes"/>
    <x v="2"/>
    <n v="10"/>
  </r>
  <r>
    <s v="Discovery Refried Beans"/>
    <n v="4"/>
    <n v="10"/>
    <s v="6 x 240g"/>
    <s v="Canned Pulses"/>
    <x v="2"/>
    <n v="10"/>
  </r>
  <r>
    <s v="Sunblaze : Peppers : Grilled : Red &amp; Yellow - In Oil"/>
    <n v="4"/>
    <n v="10"/>
    <s v="1 x 1 kg"/>
    <s v="Peppers"/>
    <x v="2"/>
    <n v="10"/>
  </r>
  <r>
    <s v="Parsley : Curly"/>
    <n v="4"/>
    <n v="10"/>
    <s v="1 x 250g"/>
    <s v="Parsley"/>
    <x v="2"/>
    <n v="10"/>
  </r>
  <r>
    <s v="Macphie Plant Based Crm Alternative 1x1L"/>
    <n v="4"/>
    <n v="10"/>
    <s v="1 ltr"/>
    <s v="Other"/>
    <x v="2"/>
    <n v="10"/>
  </r>
  <r>
    <s v="Sprite Sprite Zero"/>
    <n v="4"/>
    <n v="10"/>
    <s v="1 x 12 x 500ml"/>
    <s v="Carbonated Drinks"/>
    <x v="2"/>
    <n v="10"/>
  </r>
  <r>
    <s v="Malibu Malibu : 21.00%"/>
    <n v="4"/>
    <n v="10"/>
    <s v="1 x 70 cl"/>
    <s v="Liqueurs &amp; Other"/>
    <x v="2"/>
    <n v="10"/>
  </r>
  <r>
    <s v="Mini Beetroot : Red"/>
    <n v="4"/>
    <n v="10"/>
    <s v="1 x 125 g"/>
    <s v="Beetroot"/>
    <x v="2"/>
    <n v="10"/>
  </r>
  <r>
    <s v="Mint : Growing"/>
    <n v="4"/>
    <n v="10"/>
    <s v="1 x 200 g"/>
    <s v="Mint"/>
    <x v="2"/>
    <n v="10"/>
  </r>
  <r>
    <s v="Chef William Semolina"/>
    <n v="4"/>
    <n v="10"/>
    <s v="1 x 3 kg"/>
    <s v="Flour"/>
    <x v="2"/>
    <n v="10"/>
  </r>
  <r>
    <s v="Aulds Cheesecake : Lemon : 14 Portion : Gluten Free"/>
    <n v="4"/>
    <n v="10"/>
    <s v="1 x 1 each"/>
    <s v="Cheesecake (Frozen)"/>
    <x v="2"/>
    <n v="10"/>
  </r>
  <r>
    <s v="Scheff : Deep Dish Lasagne"/>
    <n v="4"/>
    <n v="10"/>
    <s v="2 x 1.6 kg"/>
    <s v="Pasta Meals - Individual (Frozen)"/>
    <x v="2"/>
    <n v="10"/>
  </r>
  <r>
    <s v="Muffin : Blueberry"/>
    <n v="3"/>
    <n v="10"/>
    <s v="12 x 100 g"/>
    <s v="Bakery Sweet"/>
    <x v="2"/>
    <n v="10"/>
  </r>
  <r>
    <s v="Cheddar Style Cheese : Grated : Vegan"/>
    <n v="3"/>
    <n v="10"/>
    <s v="1 x 1 kg"/>
    <s v="Cheese"/>
    <x v="2"/>
    <n v="10"/>
  </r>
  <r>
    <s v="Metcalfe Rice Cakes : Milk Chocolate"/>
    <n v="3"/>
    <n v="10"/>
    <s v="12 x 34 g"/>
    <s v="Crisp &amp; Snacks"/>
    <x v="2"/>
    <n v="10"/>
  </r>
  <r>
    <s v="Garlic Spread"/>
    <n v="3"/>
    <n v="10"/>
    <s v="1 x 1.5 kg"/>
    <s v="Margarine &amp; Spreads (Chilled)"/>
    <x v="2"/>
    <n v="10"/>
  </r>
  <r>
    <s v="Brake Flat Bread : Garlic : Oval"/>
    <n v="3"/>
    <n v="10"/>
    <s v="3 x 6 x 225 g"/>
    <s v="Flat Bread"/>
    <x v="2"/>
    <n v="10"/>
  </r>
  <r>
    <s v="Three Bean Vegetable Chilli"/>
    <n v="3"/>
    <n v="10"/>
    <s v="2 x 1.36kg"/>
    <s v="Vegetarian - Multi Portion (Frozen)"/>
    <x v="2"/>
    <n v="10"/>
  </r>
  <r>
    <s v="Easy Cook : Long Grain Rice"/>
    <n v="3"/>
    <n v="10"/>
    <s v="1 x 3 kg"/>
    <s v="Long Grain"/>
    <x v="2"/>
    <n v="10"/>
  </r>
  <r>
    <s v="Puff Pastry : Info: 58cm x 38cm x 2.5mm thick - Sheets"/>
    <n v="3"/>
    <n v="10"/>
    <s v="1 x 16 x 625g"/>
    <s v="Raw Pastry (Frozen)"/>
    <x v="2"/>
    <n v="10"/>
  </r>
  <r>
    <s v="Brakes Thai Red Curry Paste"/>
    <n v="3"/>
    <n v="10"/>
    <s v="1 x 1.16 kg"/>
    <s v="Oriental Paste"/>
    <x v="2"/>
    <n v="10"/>
  </r>
  <r>
    <s v="M&amp;J : Crab : White : Meat"/>
    <n v="3"/>
    <n v="10"/>
    <s v="1 x 500 g"/>
    <s v="Crustaceans (Chilled)"/>
    <x v="2"/>
    <n v="10"/>
  </r>
  <r>
    <s v="Sysco Classic Sweet Potato Wedges"/>
    <n v="3"/>
    <n v="10"/>
    <s v="2.5 each"/>
    <s v="Frozen - All"/>
    <x v="2"/>
    <n v="10"/>
  </r>
  <r>
    <s v="Chickpeas : (Vegan)"/>
    <n v="3"/>
    <n v="10"/>
    <s v="1 x 2.5 kg"/>
    <s v="Peas (Frozen)"/>
    <x v="2"/>
    <n v="10"/>
  </r>
  <r>
    <s v="Pearl River Bridge Light Soy Sauce : Superior"/>
    <n v="3"/>
    <n v="10"/>
    <s v="2 x 8 ltr"/>
    <s v="Oriental Sauce"/>
    <x v="2"/>
    <n v="10"/>
  </r>
  <r>
    <s v="GOLD SWAN/CHINA CHEF WATER CHESTNUTS"/>
    <n v="3"/>
    <n v="10"/>
    <s v="6 x 2950 g"/>
    <s v="Deli &amp; Fine &amp; Speciality Foods"/>
    <x v="2"/>
    <n v="10"/>
  </r>
  <r>
    <s v="Own : peeled"/>
    <n v="3"/>
    <n v="10"/>
    <s v="1 x 1 kg"/>
    <s v="Pumpkin"/>
    <x v="2"/>
    <n v="10"/>
  </r>
  <r>
    <s v="Florets : Small"/>
    <n v="3"/>
    <n v="10"/>
    <s v="kg"/>
    <s v="Broccoli"/>
    <x v="2"/>
    <n v="10"/>
  </r>
  <r>
    <s v="Vegetables Mixed Roast"/>
    <n v="3"/>
    <n v="10"/>
    <s v="1 x 1 kg"/>
    <s v="Gourmet Prepared Vegetables (Chilled)"/>
    <x v="2"/>
    <n v="10"/>
  </r>
  <r>
    <s v="Aunt Caroline Rice : Easy Cook"/>
    <n v="3"/>
    <n v="10"/>
    <s v="20 kg"/>
    <s v="Basmati"/>
    <x v="2"/>
    <n v="10"/>
  </r>
  <r>
    <s v="Gyoza : Chicken &amp; Vegetable"/>
    <n v="3"/>
    <n v="10"/>
    <s v="30 x 20 g"/>
    <s v="Chinese Buffet (Chilled)"/>
    <x v="2"/>
    <n v="10"/>
  </r>
  <r>
    <s v="Chef William Bay Leaves"/>
    <n v="3"/>
    <n v="10"/>
    <s v="1 x 50 g"/>
    <s v="Herbs"/>
    <x v="2"/>
    <n v="10"/>
  </r>
  <r>
    <s v="Sage"/>
    <n v="3"/>
    <n v="10"/>
    <s v="1 x 100g"/>
    <s v="Sage"/>
    <x v="2"/>
    <n v="10"/>
  </r>
  <r>
    <s v="Everyday Favorites Flapjack : Fruity : Vegan"/>
    <n v="2"/>
    <n v="10"/>
    <s v="1 x 36 each"/>
    <s v="Biscuits &amp; Cakes (Fzn)"/>
    <x v="2"/>
    <n v="10"/>
  </r>
  <r>
    <s v="Dustpan And Brush Set Soft - Blue(1 x 1pk)"/>
    <n v="2"/>
    <n v="10"/>
    <s v="1 x 1 each"/>
    <s v="Non Foods - Durables"/>
    <x v="2"/>
    <n v="10"/>
  </r>
  <r>
    <s v="Dustpan And Brush Set Soft - Red(1 x 1set)"/>
    <n v="2"/>
    <n v="10"/>
    <s v="1 x 1 each"/>
    <s v="Non Foods - Durables"/>
    <x v="2"/>
    <n v="10"/>
  </r>
  <r>
    <s v="Macaroni : Short Cut"/>
    <n v="2"/>
    <n v="10"/>
    <s v="6 x 500g"/>
    <s v="Macaroni"/>
    <x v="2"/>
    <n v="10"/>
  </r>
  <r>
    <s v="Lamb Weston : Seasoned Wedges : Skin on"/>
    <n v="2"/>
    <n v="10"/>
    <s v="1 x 2.5 kg"/>
    <s v="Potato (Frozen)"/>
    <x v="2"/>
    <n v="10"/>
  </r>
  <r>
    <s v="Knorr Thai Red Curry Paste"/>
    <n v="2"/>
    <n v="10"/>
    <s v="1 x 1.1 kg"/>
    <s v="Oriental Paste"/>
    <x v="2"/>
    <n v="10"/>
  </r>
  <r>
    <s v="Rodda's Gold Cream Clotted : Cornish"/>
    <n v="2"/>
    <n v="10"/>
    <s v="1 x 907g"/>
    <s v="Fresh Cream (Chilled)"/>
    <x v="2"/>
    <n v="10"/>
  </r>
  <r>
    <s v="Christmas Pudding : Individual"/>
    <n v="2"/>
    <n v="10"/>
    <s v="1 x 36 x 100 g"/>
    <s v="Christmas Desserts &amp; Puddings"/>
    <x v="2"/>
    <n v="10"/>
  </r>
  <r>
    <s v="Figs"/>
    <n v="2"/>
    <n v="10"/>
    <s v="6 x 1 each"/>
    <s v="Figs"/>
    <x v="2"/>
    <n v="10"/>
  </r>
  <r>
    <s v="P/Falls : Sparkling Water : Mineral"/>
    <n v="2"/>
    <n v="10"/>
    <s v="12 x 750 ml"/>
    <s v="Water - Sparkling"/>
    <x v="2"/>
    <n v="10"/>
  </r>
  <r>
    <s v="All Purpose Cloth : Green"/>
    <n v="2"/>
    <n v="10"/>
    <s v="1 x 50 each"/>
    <s v="Cloths &amp; Sponges"/>
    <x v="2"/>
    <n v="10"/>
  </r>
  <r>
    <s v="Gourmet : Salad : Mixed"/>
    <n v="2"/>
    <n v="10"/>
    <s v="1 x 250 g"/>
    <s v="Lettuce"/>
    <x v="2"/>
    <n v="10"/>
  </r>
  <r>
    <s v="Fanta Orange : Fanta Zero : PET"/>
    <n v="2"/>
    <n v="10"/>
    <s v="1 x 12 x 500ml"/>
    <s v="Carbonated Drinks"/>
    <x v="2"/>
    <n v="10"/>
  </r>
  <r>
    <s v="Jerk Seasoning : Vegan"/>
    <n v="2"/>
    <n v="10"/>
    <s v="1 x 1 kg"/>
    <s v="Spices"/>
    <x v="2"/>
    <n v="10"/>
  </r>
  <r>
    <s v="Crushed Chillies"/>
    <n v="2"/>
    <n v="10"/>
    <s v="1 x 1 kg"/>
    <s v="Spices"/>
    <x v="2"/>
    <n v="10"/>
  </r>
  <r>
    <s v="Onion Powder : Vegan"/>
    <n v="2"/>
    <n v="10"/>
    <s v="1 x 1 kg"/>
    <s v="Powder / Flakes Freeze Dried"/>
    <x v="2"/>
    <n v="10"/>
  </r>
  <r>
    <s v="Sweet Potatoes : Diced 25mm"/>
    <n v="2"/>
    <n v="10"/>
    <s v="1 x 2.5 kg"/>
    <s v="Sweet Potato"/>
    <x v="2"/>
    <n v="10"/>
  </r>
  <r>
    <s v="INTERCHANGE HANDLE BLACK   SINGLE"/>
    <n v="2"/>
    <n v="10"/>
    <s v="1 x 1 each"/>
    <s v="Mops &amp; Brooms"/>
    <x v="2"/>
    <n v="10"/>
  </r>
  <r>
    <s v="Baby New : Cooked"/>
    <n v="2"/>
    <n v="10"/>
    <s v="kg"/>
    <s v="Potatoes"/>
    <x v="2"/>
    <n v="10"/>
  </r>
  <r>
    <s v="Puy Lentils : Cooked"/>
    <n v="2"/>
    <n v="10"/>
    <s v="1 x 1 kg"/>
    <s v="Lentils"/>
    <x v="2"/>
    <n v="10"/>
  </r>
  <r>
    <s v="ENTREFLORES ALBARINO 75CL"/>
    <n v="2"/>
    <n v="10"/>
    <s v="1 Bottle"/>
    <s v="Alcoholic Beverages (Spirits, Liquers, etc.)"/>
    <x v="2"/>
    <n v="10"/>
  </r>
  <r>
    <s v="Gordons Gin : 37.50% : Mediterranean Orange"/>
    <n v="2"/>
    <n v="10"/>
    <s v="1 x 70 cl"/>
    <s v="Gin"/>
    <x v="2"/>
    <n v="10"/>
  </r>
  <r>
    <s v="Avocado"/>
    <n v="2"/>
    <n v="10"/>
    <s v="1 x 1 each"/>
    <s v="Avocado"/>
    <x v="2"/>
    <n v="10"/>
  </r>
  <r>
    <s v="Tuna Chunks : in brine : MSC"/>
    <n v="2"/>
    <n v="10"/>
    <s v="1 x 1.88 kg"/>
    <s v="Tuna"/>
    <x v="2"/>
    <n v="10"/>
  </r>
  <r>
    <s v="Squid : Strips : Dusted"/>
    <n v="2"/>
    <n v="10"/>
    <s v="1 x 1 kg"/>
    <s v="Frozen Prawns &amp; Frozen Other"/>
    <x v="6"/>
    <n v="10"/>
  </r>
  <r>
    <s v="Roll : Cheddar"/>
    <n v="2"/>
    <n v="10"/>
    <s v="1 x 102 g"/>
    <s v="Filled Rolls, Sandwiches &amp; Baguettes"/>
    <x v="2"/>
    <n v="10"/>
  </r>
  <r>
    <s v="Mozzarella Ball : Cows Milk"/>
    <n v="2"/>
    <n v="10"/>
    <s v="1 x 125g"/>
    <s v="Italian (Chilled)"/>
    <x v="2"/>
    <n v="10"/>
  </r>
  <r>
    <s v="Potatoes : Pink Fir"/>
    <n v="2"/>
    <n v="10"/>
    <s v="1 x 1 kg"/>
    <s v="Potatoes"/>
    <x v="2"/>
    <n v="10"/>
  </r>
  <r>
    <s v="132P 33Cm 2Ply White Serviettes"/>
    <n v="1"/>
    <n v="10"/>
    <s v="1 x 2000 each"/>
    <s v="Napkins"/>
    <x v="2"/>
    <n v="10"/>
  </r>
  <r>
    <s v="Banana : small : Green Tip - snack pack"/>
    <n v="1"/>
    <n v="10"/>
    <s v="7 x 1 each"/>
    <s v="Fruit  (Fresh)"/>
    <x v="2"/>
    <n v="10"/>
  </r>
  <r>
    <s v="Middleton Batter Mix : Gluten Free"/>
    <n v="1"/>
    <n v="10"/>
    <s v="2 x 2.5 kg"/>
    <s v="Cooking Ingredients"/>
    <x v="2"/>
    <n v="10"/>
  </r>
  <r>
    <s v="Aubergine"/>
    <n v="1"/>
    <n v="10"/>
    <s v="1 x Aw357g"/>
    <s v="Vegetables"/>
    <x v="2"/>
    <n v="10"/>
  </r>
  <r>
    <s v="Hellmann's Real : Mayonnaise"/>
    <n v="1"/>
    <n v="10"/>
    <s v="1 x 10ltr"/>
    <s v="Table Sauce &amp; Condiments"/>
    <x v="2"/>
    <n v="10"/>
  </r>
  <r>
    <s v="Fruit Salad"/>
    <n v="1"/>
    <n v="10"/>
    <s v="1 x 5 kg"/>
    <s v="Mixed Fruit (Chilled)"/>
    <x v="2"/>
    <n v="10"/>
  </r>
  <r>
    <s v="Celeriac"/>
    <n v="1"/>
    <n v="10"/>
    <s v="1 x 1 each"/>
    <s v="Celeriac"/>
    <x v="2"/>
    <n v="10"/>
  </r>
  <r>
    <s v="Sour Cream : Set"/>
    <n v="1"/>
    <n v="10"/>
    <s v="1 x 2kg"/>
    <s v="Fresh Cream (Chilled)"/>
    <x v="2"/>
    <n v="10"/>
  </r>
  <r>
    <s v="Black Compactor Sack"/>
    <n v="1"/>
    <n v="10"/>
    <s v="100 x 1 each"/>
    <s v="Compactor Sacks"/>
    <x v="2"/>
    <n v="10"/>
  </r>
  <r>
    <s v="Radnor Hills Still Mineral Water : Plain Cap"/>
    <n v="1"/>
    <n v="10"/>
    <s v="24 x 330 ml"/>
    <s v="Water - Still"/>
    <x v="2"/>
    <n v="10"/>
  </r>
  <r>
    <s v="Fentimans Victorian Lemonade : NRB"/>
    <n v="1"/>
    <n v="10"/>
    <s v="1 x 12 x 275ml"/>
    <s v="Carbonated Drinks"/>
    <x v="2"/>
    <n v="10"/>
  </r>
  <r>
    <s v="Bridor Crown : Orange &amp; Hazelnuts : Vegan : Ready to Bake"/>
    <n v="1"/>
    <n v="10"/>
    <s v="48 x 1 each"/>
    <s v="Morning Goods/Viennoiserie (Frozen)"/>
    <x v="2"/>
    <n v="10"/>
  </r>
  <r>
    <s v="Cling Film : 300m x 30cm"/>
    <n v="1"/>
    <n v="10"/>
    <s v="1 x 1 each"/>
    <s v="Clingfilm"/>
    <x v="2"/>
    <n v="10"/>
  </r>
  <r>
    <s v="Quorn® Mince"/>
    <n v="1"/>
    <n v="10"/>
    <s v="1 x 1kg"/>
    <s v="Mince/Fillets (Frozen)"/>
    <x v="2"/>
    <n v="10"/>
  </r>
  <r>
    <s v="LaBo Bread Farmhouse : White : Sliced : Gluten Free"/>
    <n v="1"/>
    <n v="10"/>
    <s v="6 x 1 each"/>
    <s v="Bread"/>
    <x v="2"/>
    <n v="10"/>
  </r>
  <r>
    <s v="Croissant : fully baked"/>
    <n v="1"/>
    <n v="10"/>
    <s v="60 x 34g"/>
    <s v="Morning Goods/Viennoiserie (Frozen)"/>
    <x v="2"/>
    <n v="10"/>
  </r>
  <r>
    <s v="Quorn® : Southern Fried Escalope : Spicy"/>
    <n v="1"/>
    <n v="10"/>
    <s v="12 x 1 each"/>
    <s v="Other Meat Free Products (Frozen)"/>
    <x v="2"/>
    <n v="10"/>
  </r>
  <r>
    <s v="Chocolate Fudge : 18 Portion : (whole, value)"/>
    <n v="1"/>
    <n v="10"/>
    <s v="1 x 1 each"/>
    <s v="Cakes (Frozen)"/>
    <x v="2"/>
    <n v="10"/>
  </r>
  <r>
    <s v="Santa Maria Refried Beans"/>
    <n v="1"/>
    <n v="10"/>
    <s v="6 x 415 g"/>
    <s v="Beans"/>
    <x v="2"/>
    <n v="10"/>
  </r>
  <r>
    <s v="Uncle Bens Easy Cook : Long Grain Rice : Par-Boiled"/>
    <n v="1"/>
    <n v="10"/>
    <s v="1 x 5 kg"/>
    <s v="Long Grain"/>
    <x v="2"/>
    <n v="10"/>
  </r>
  <r>
    <s v="Bridor Crown : Vanilla &amp;amp; Hazelnut : Vegan : RTB"/>
    <n v="1"/>
    <n v="10"/>
    <s v="48 x 90 g"/>
    <s v="Morning Goods/Viennoiserie (Frozen)"/>
    <x v="2"/>
    <n v="10"/>
  </r>
  <r>
    <s v="Sheese Mature Cheddar : Grated : Vegan"/>
    <n v="1"/>
    <n v="10"/>
    <s v="1 x 1 kg"/>
    <s v="Other (Chilled)"/>
    <x v="2"/>
    <n v="10"/>
  </r>
  <r>
    <s v="Cut : Leeks"/>
    <n v="1"/>
    <n v="10"/>
    <s v="1 x 1 kg"/>
    <s v="Leeks (Frozen)"/>
    <x v="2"/>
    <n v="10"/>
  </r>
  <r>
    <s v="Knorr Macaroni"/>
    <n v="1"/>
    <n v="10"/>
    <s v="1 x 3kg"/>
    <s v="Macaroni"/>
    <x v="2"/>
    <n v="10"/>
  </r>
  <r>
    <s v="Bridor Vegan RTB Cherry Crown"/>
    <n v="1"/>
    <n v="10"/>
    <s v="48 x 1 each"/>
    <s v="Frozen - All"/>
    <x v="2"/>
    <n v="10"/>
  </r>
  <r>
    <s v="Canapes Direct Brown Bread : Smoked Salmon, Salmon Mousse &amp;amp; Lemon Zest"/>
    <n v="1"/>
    <n v="10"/>
    <s v="1 x 17 g"/>
    <s v="Canapé (Chilled)"/>
    <x v="2"/>
    <n v="10"/>
  </r>
  <r>
    <s v="Jeera Powder 1kg"/>
    <n v="1"/>
    <n v="10"/>
    <s v="1 kg"/>
    <s v="Food"/>
    <x v="2"/>
    <n v="10"/>
  </r>
  <r>
    <s v="Avocado Sliced : Frozen (Vegan)"/>
    <n v="1"/>
    <n v="10"/>
    <s v="1 x 500 g"/>
    <s v="All other"/>
    <x v="2"/>
    <n v="10"/>
  </r>
  <r>
    <s v="White Basmati Rice"/>
    <n v="1"/>
    <n v="10"/>
    <s v="1 kg"/>
    <s v="Basmati"/>
    <x v="2"/>
    <n v="10"/>
  </r>
  <r>
    <s v="Silk Road Fortune Cookies"/>
    <n v="1"/>
    <n v="10"/>
    <s v="1 x 2 kg"/>
    <s v="Snacks"/>
    <x v="2"/>
    <n v="10"/>
  </r>
  <r>
    <s v="Amoy Sesame Oil : Blended"/>
    <n v="1"/>
    <n v="10"/>
    <s v="12 x 500 ml"/>
    <s v="Speciality Oil"/>
    <x v="2"/>
    <n v="10"/>
  </r>
  <r>
    <s v="Way-On Fried Fish Roll"/>
    <n v="1"/>
    <n v="10"/>
    <s v="1 x 400 g"/>
    <s v="Indian &amp; Oriental Meals"/>
    <x v="2"/>
    <n v="10"/>
  </r>
  <r>
    <s v="TILDA FRAGRANT RICE"/>
    <n v="1"/>
    <n v="10"/>
    <s v="1 x 20 kg"/>
    <s v="Deli &amp; Fine &amp; Speciality Foods"/>
    <x v="2"/>
    <n v="10"/>
  </r>
  <r>
    <s v="Aroy-D Fragrant Rice : Jasmine/Hom Mali"/>
    <n v="1"/>
    <n v="10"/>
    <s v="1 x 10 kg"/>
    <s v="Speciality"/>
    <x v="2"/>
    <n v="10"/>
  </r>
  <r>
    <s v="Chilli : Sauce"/>
    <n v="1"/>
    <n v="10"/>
    <s v="10 x 1 ltr"/>
    <s v="OTHER Sauces"/>
    <x v="2"/>
    <n v="10"/>
  </r>
  <r>
    <s v="Jax Coco Coconut Water 330ml Can"/>
    <n v="1"/>
    <n v="10"/>
    <s v="24 x 330 ml"/>
    <s v="Soft Drinks &amp; Post Mix"/>
    <x v="2"/>
    <n v="10"/>
  </r>
  <r>
    <s v="Pork Belly : Strips : Boneless &amp;amp; Rindless"/>
    <n v="1"/>
    <n v="10"/>
    <s v="kg"/>
    <s v="Pork (Chilled)"/>
    <x v="2"/>
    <n v="10"/>
  </r>
  <r>
    <s v="Lamb : Diced : Halal (A)"/>
    <n v="1"/>
    <n v="10"/>
    <s v="kg"/>
    <s v="Lamb (Chilled)"/>
    <x v="2"/>
    <n v="10"/>
  </r>
  <r>
    <s v="Ratatouille : Chunky Cut"/>
    <n v="1"/>
    <n v="10"/>
    <s v="1 x 1kg"/>
    <s v="Ratatouille Mix"/>
    <x v="2"/>
    <n v="10"/>
  </r>
  <r>
    <s v="Peeled"/>
    <n v="1"/>
    <n v="10"/>
    <s v="kg"/>
    <s v="Potatoes"/>
    <x v="2"/>
    <n v="10"/>
  </r>
  <r>
    <s v="Cod : 170-200g (6-7oz) : Fillet"/>
    <n v="1"/>
    <n v="10"/>
    <s v="1 x 1 each"/>
    <s v="Fresh Fish (Chilled)"/>
    <x v="2"/>
    <n v="10"/>
  </r>
  <r>
    <s v="Trout : 140-170g (5-6oz) : Fillet : Scaled"/>
    <n v="1"/>
    <n v="10"/>
    <s v="1 x Aw 140-170g"/>
    <s v="Fresh Fish (Chilled)"/>
    <x v="2"/>
    <n v="10"/>
  </r>
  <r>
    <s v="E1 : Jumbo : Mixed Chicken Wings : Piri Piri : Red Tractor (Flats and Drumette)"/>
    <n v="1"/>
    <n v="10"/>
    <s v="1 x 2 kg"/>
    <s v="Prepared Poultry"/>
    <x v="2"/>
    <n v="10"/>
  </r>
  <r>
    <s v="E1 : Jumbo : Mixed Chicken Wings : Tikka Flavour : Flats and Drumettes : Approx 30 x 60g - 80g"/>
    <n v="1"/>
    <n v="10"/>
    <s v="1 x 2 kg"/>
    <s v="Prepared Poultry"/>
    <x v="2"/>
    <n v="10"/>
  </r>
  <r>
    <s v="E1 : Mixed Chicken Wings : Plain : Red Tractor : Jumbo ( Flats and Drumette)"/>
    <n v="1"/>
    <n v="10"/>
    <s v="1 x 2 kg"/>
    <s v="Prepared Poultry"/>
    <x v="2"/>
    <n v="10"/>
  </r>
  <r>
    <s v="Marlish Sicilian Lemon : Sparkling Water"/>
    <n v="1"/>
    <n v="10"/>
    <s v="24 x 330 ml"/>
    <s v="Water - Sparkling"/>
    <x v="2"/>
    <n v="10"/>
  </r>
  <r>
    <s v="Marlish Brazil Orange : Sparkling Water"/>
    <n v="1"/>
    <n v="10"/>
    <s v="24 x 330 ml"/>
    <s v="Water - Sparkling"/>
    <x v="2"/>
    <n v="10"/>
  </r>
  <r>
    <s v="Merchant Gourmet Red Peppers : Fire Roasted : Chefs"/>
    <n v="1"/>
    <n v="10"/>
    <s v="1 x 3kg"/>
    <s v="Other"/>
    <x v="2"/>
    <n v="10"/>
  </r>
  <r>
    <s v="Harissa Paste"/>
    <n v="1"/>
    <n v="10"/>
    <s v="1 x 760 g"/>
    <s v="African Flavours"/>
    <x v="2"/>
    <n v="10"/>
  </r>
  <r>
    <s v="Lettuce : Chinese Leaf"/>
    <n v="1"/>
    <n v="10"/>
    <s v="1 x 1 each"/>
    <s v="Lettuce"/>
    <x v="2"/>
    <n v="10"/>
  </r>
  <r>
    <s v="Culine Green Beans : Extra Fine: 7mm"/>
    <n v="1"/>
    <n v="10"/>
    <s v="1 x 2.5 kg"/>
    <s v="Beans (Frozen)"/>
    <x v="2"/>
    <n v="10"/>
  </r>
  <r>
    <s v="Tamarind Sauce : Sweet"/>
    <n v="1"/>
    <n v="10"/>
    <s v="1 x 1 kg"/>
    <s v="Other Sauce"/>
    <x v="2"/>
    <n v="10"/>
  </r>
  <r>
    <s v="Village Press Apple Juice"/>
    <n v="1"/>
    <n v="10"/>
    <s v="1 x 1 ltr"/>
    <s v="Fruit Juice"/>
    <x v="2"/>
    <n v="10"/>
  </r>
  <r>
    <s v="King Prawns : Japanese Style : Torpedo"/>
    <n v="1"/>
    <n v="10"/>
    <s v="1 x 500 g"/>
    <s v="Frozen Prawns &amp; Frozen Other"/>
    <x v="2"/>
    <n v="10"/>
  </r>
  <r>
    <s v="Alpro Natural Yogurt"/>
    <n v="1"/>
    <n v="10"/>
    <s v="1 x 500 g"/>
    <s v="Yoghurt (Chilled)"/>
    <x v="2"/>
    <n v="10"/>
  </r>
  <r>
    <s v="Beluga Lentils : Dried"/>
    <n v="1"/>
    <n v="10"/>
    <s v="1 x 500 g"/>
    <s v="Lentils"/>
    <x v="2"/>
    <n v="10"/>
  </r>
  <r>
    <s v="Turkey Butterfly : Stuffed"/>
    <n v="3"/>
    <n v="9.65"/>
    <s v="kg"/>
    <s v="Prepared Poultry"/>
    <x v="2"/>
    <n v="9.65"/>
  </r>
  <r>
    <s v="Shallots : Banana"/>
    <n v="5"/>
    <n v="9.5"/>
    <s v="1 x 1 kg"/>
    <s v="Shallots"/>
    <x v="2"/>
    <n v="9.5"/>
  </r>
  <r>
    <s v="Apple : Golden Delicious"/>
    <n v="2"/>
    <n v="9.1999999999999993"/>
    <s v="1 x 1 each"/>
    <s v="Apple"/>
    <x v="2"/>
    <n v="9.1999999999999993"/>
  </r>
  <r>
    <s v="Fine Bean"/>
    <n v="7"/>
    <n v="9.1"/>
    <s v="kg"/>
    <s v="Beans"/>
    <x v="2"/>
    <n v="9.1"/>
  </r>
  <r>
    <s v="Beyond Meat Vegan Burger"/>
    <n v="9"/>
    <n v="9"/>
    <s v="42 x 113.5 g"/>
    <s v="Burgers &amp; Grills (Frozen)"/>
    <x v="2"/>
    <n v="9"/>
  </r>
  <r>
    <s v="Kettle Chips Hand Cooked : Lightly Salted : Premium"/>
    <n v="9"/>
    <n v="9"/>
    <s v="18 x 40 g"/>
    <s v="Crisps"/>
    <x v="2"/>
    <n v="9"/>
  </r>
  <r>
    <s v="Big Brake : Lemon Drizzle : Cake : 12 Portion"/>
    <n v="9"/>
    <n v="9"/>
    <s v="1 x 1 each"/>
    <s v="Cakes"/>
    <x v="2"/>
    <n v="9"/>
  </r>
  <r>
    <s v="Demerara Sugar"/>
    <n v="9"/>
    <n v="9"/>
    <s v="1 x 3kg"/>
    <s v="Sugar"/>
    <x v="2"/>
    <n v="9"/>
  </r>
  <r>
    <s v="Fanta Lemon : Fanta : Can"/>
    <n v="9"/>
    <n v="9"/>
    <s v="1 x 24 x 330ml"/>
    <s v="Carbonated Drinks"/>
    <x v="2"/>
    <n v="9"/>
  </r>
  <r>
    <s v="Lime"/>
    <n v="9"/>
    <n v="9"/>
    <s v="1 x 1 kg"/>
    <s v="Lime"/>
    <x v="2"/>
    <n v="9"/>
  </r>
  <r>
    <s v="Torsade aux Pepites de Chocolat"/>
    <n v="9"/>
    <n v="9"/>
    <s v="40 x 120 g"/>
    <s v="Morning Goods/Viennoiserie (Frozen)"/>
    <x v="2"/>
    <n v="9"/>
  </r>
  <r>
    <s v="Alpro FOR PROFESSIONALS : Soya Milk"/>
    <n v="9"/>
    <n v="9"/>
    <s v="12 x 1 ltr"/>
    <s v="Milk Drinks"/>
    <x v="2"/>
    <n v="9"/>
  </r>
  <r>
    <s v="Kent Crisps Crisps : Chipotle Chilli : Smoked"/>
    <n v="9"/>
    <n v="9"/>
    <s v="20 x 40 g"/>
    <s v="Crisps"/>
    <x v="2"/>
    <n v="9"/>
  </r>
  <r>
    <s v="Spinach, Ricotta &amp;amp; Parmesan Plait"/>
    <n v="9"/>
    <n v="9"/>
    <s v="36 x 120 g"/>
    <s v="Continental Style Savouries (Frozen)"/>
    <x v="2"/>
    <n v="9"/>
  </r>
  <r>
    <s v="Schulstad Portugese : Custard Tart"/>
    <n v="9"/>
    <n v="9"/>
    <s v="48 x 58 g"/>
    <s v="Tartes (Frozen)"/>
    <x v="2"/>
    <n v="9"/>
  </r>
  <r>
    <s v="Phat Chicken &amp;amp; Chorizo Pasty : Naked"/>
    <n v="8"/>
    <n v="9"/>
    <s v="20 x 283 g"/>
    <s v="Deli Savoury  (Frozen)"/>
    <x v="2"/>
    <n v="9"/>
  </r>
  <r>
    <s v="Nutty Mix"/>
    <n v="8"/>
    <n v="9"/>
    <s v="12 x 100 g"/>
    <s v="Crisp &amp; Snacks"/>
    <x v="2"/>
    <n v="9"/>
  </r>
  <r>
    <s v="Pear Conference : 55/65"/>
    <n v="8"/>
    <n v="9"/>
    <s v="1 x 12 kg"/>
    <s v="Fruit  (Fresh)"/>
    <x v="2"/>
    <n v="9"/>
  </r>
  <r>
    <s v="Beans : Fine - Top &amp;amp; Tailed"/>
    <n v="8"/>
    <n v="9"/>
    <s v="1 x 500g"/>
    <s v="Beans"/>
    <x v="2"/>
    <n v="9"/>
  </r>
  <r>
    <s v="Mango"/>
    <n v="8"/>
    <n v="9"/>
    <s v="9 x 1 each"/>
    <s v="Mango"/>
    <x v="2"/>
    <n v="9"/>
  </r>
  <r>
    <s v="D3.5 Suma-Force Heavy Duty Cleaner Degreaser"/>
    <n v="8"/>
    <n v="9"/>
    <s v="2 x 5ltr"/>
    <s v="Kitchen Chemicals"/>
    <x v="2"/>
    <n v="9"/>
  </r>
  <r>
    <s v="Straight : Croissant : All Butter"/>
    <n v="8"/>
    <n v="9"/>
    <s v="42 x 85 g"/>
    <s v="Morning Goods/Viennoiserie (Frozen)"/>
    <x v="2"/>
    <n v="9"/>
  </r>
  <r>
    <s v="Samphire"/>
    <n v="8"/>
    <n v="9"/>
    <s v="1 x 1 kg"/>
    <s v="Samphire Grass"/>
    <x v="2"/>
    <n v="9"/>
  </r>
  <r>
    <s v="Red Wine Vinegar : C/Selection"/>
    <n v="8"/>
    <n v="9"/>
    <s v="1 x 5ltr"/>
    <s v="Vinegar"/>
    <x v="2"/>
    <n v="9"/>
  </r>
  <r>
    <s v="Remedy Kombucha : Ginger Lemon"/>
    <n v="7"/>
    <n v="9"/>
    <s v="12 x 250 ml"/>
    <s v="Soft Drinks"/>
    <x v="2"/>
    <n v="9"/>
  </r>
  <r>
    <s v="Cawston Press Sparkling : Apple &amp;amp; Rhubarb : Can"/>
    <n v="7"/>
    <n v="9"/>
    <s v="24 x 330 ml"/>
    <s v="Soft Drinks"/>
    <x v="2"/>
    <n v="9"/>
  </r>
  <r>
    <s v="Brakes Linguine : Linguine"/>
    <n v="7"/>
    <n v="9"/>
    <s v="1 x 5 kg"/>
    <s v="Linguine"/>
    <x v="2"/>
    <n v="9"/>
  </r>
  <r>
    <s v="American Pancakes"/>
    <n v="7"/>
    <n v="9"/>
    <s v="120 x 1 each"/>
    <s v="Pancakes, Crepes &amp; Waffles (Frozen)"/>
    <x v="2"/>
    <n v="9"/>
  </r>
  <r>
    <s v="Tumbler Lid : 12oz : Domed with Hole"/>
    <n v="7"/>
    <n v="9"/>
    <s v="1 x 1000 each"/>
    <s v="Cold Cup Lids"/>
    <x v="2"/>
    <n v="9"/>
  </r>
  <r>
    <s v="Puff Pastry : Info: 12.7cm square  x  2.5mm thick each, Squares"/>
    <n v="7"/>
    <n v="9"/>
    <s v="1 x 96 x 55g"/>
    <s v="Raw Pastry (Frozen)"/>
    <x v="2"/>
    <n v="9"/>
  </r>
  <r>
    <s v="White Rabbit Pizza Base : 10 : Gluten Free"/>
    <n v="7"/>
    <n v="9"/>
    <s v="15 x 1 each"/>
    <s v="Pizza Bases (Frozen)"/>
    <x v="2"/>
    <n v="9"/>
  </r>
  <r>
    <s v="English Mustard : Portions : sachet"/>
    <n v="7"/>
    <n v="9"/>
    <s v="1 x 200 x 1 each"/>
    <s v="Mustard"/>
    <x v="2"/>
    <n v="9"/>
  </r>
  <r>
    <s v="Jude's Very : Vanilla : Ice Cream"/>
    <n v="7"/>
    <n v="9"/>
    <s v="1 x 4ltr"/>
    <s v="Ice Cream Tub"/>
    <x v="2"/>
    <n v="9"/>
  </r>
  <r>
    <s v="Bagels : Smoked Salmon : Mini"/>
    <n v="7"/>
    <n v="9"/>
    <s v="48 x 1 each"/>
    <s v="Fish &amp; Seafood (Frozen)"/>
    <x v="2"/>
    <n v="9"/>
  </r>
  <r>
    <s v="Princes Sauce"/>
    <n v="7"/>
    <n v="9"/>
    <s v="1 x 800g"/>
    <s v="Pizza Topping Flavours"/>
    <x v="2"/>
    <n v="9"/>
  </r>
  <r>
    <s v="Innocent Bubbles : Lemon, Lime &amp;amp; Apple : Soft Drink"/>
    <n v="7"/>
    <n v="9"/>
    <s v="12 x 330 ml"/>
    <s v="Fruit Drinks"/>
    <x v="2"/>
    <n v="9"/>
  </r>
  <r>
    <s v="H400 SOFTCARE PLUS ANTIBACTERIAL SOAP 2x5ltr"/>
    <n v="7"/>
    <n v="9"/>
    <s v="2 x 5 ltr"/>
    <s v="Kitchen Chemicals"/>
    <x v="2"/>
    <n v="9"/>
  </r>
  <r>
    <s v="Lemon"/>
    <n v="7"/>
    <n v="9"/>
    <s v="120 x 1 each"/>
    <s v="Lemon"/>
    <x v="2"/>
    <n v="9"/>
  </r>
  <r>
    <s v="Innocent Bolt from the Blue : Juice"/>
    <n v="7"/>
    <n v="9"/>
    <s v="8 x 330 ml"/>
    <s v="Fruit Juice"/>
    <x v="2"/>
    <n v="9"/>
  </r>
  <r>
    <s v="Chicken Pasta Salad : Honey &amp;amp; Mustard"/>
    <n v="7"/>
    <n v="9"/>
    <s v="4 x 255 g"/>
    <s v="Prepared / Dressed Salad - Pasta Based (Chilled)"/>
    <x v="2"/>
    <n v="9"/>
  </r>
  <r>
    <s v="Pakora : Vegetable"/>
    <n v="6"/>
    <n v="9"/>
    <s v="1 x 40 x 1 each"/>
    <s v="Indian Buffet (Frozen)"/>
    <x v="2"/>
    <n v="9"/>
  </r>
  <r>
    <s v="Brandy : Sauce"/>
    <n v="6"/>
    <n v="9"/>
    <s v="1 x 1 ltr"/>
    <s v="Dessert Sauce"/>
    <x v="2"/>
    <n v="9"/>
  </r>
  <r>
    <s v="Kind Peanut Butter and Dark Chocolate"/>
    <n v="6"/>
    <n v="9"/>
    <s v="12 x 40 g"/>
    <s v="Nuts"/>
    <x v="2"/>
    <n v="9"/>
  </r>
  <r>
    <s v="Hellmann's Mayonnaise : Vegan"/>
    <n v="6"/>
    <n v="9"/>
    <s v="1 x 2.62 ltr"/>
    <s v="Mayonnaise"/>
    <x v="2"/>
    <n v="9"/>
  </r>
  <r>
    <s v="D9 Suma-Frit Oven &amp; Grill Cleaner"/>
    <n v="6"/>
    <n v="9"/>
    <s v="6 x 2ltr"/>
    <s v="Kitchen Chemicals"/>
    <x v="2"/>
    <n v="9"/>
  </r>
  <r>
    <s v="Carrots : Julienne"/>
    <n v="6"/>
    <n v="9"/>
    <s v="1 x 1kg"/>
    <s v="Carrots"/>
    <x v="2"/>
    <n v="9"/>
  </r>
  <r>
    <s v="S/Bake : Blueberry : Muffin : Mini"/>
    <n v="6"/>
    <n v="9"/>
    <s v="72 x 30 g"/>
    <s v="Muffins (Frozen)"/>
    <x v="2"/>
    <n v="9"/>
  </r>
  <r>
    <s v="Lion French Dressing"/>
    <n v="6"/>
    <n v="9"/>
    <s v="2 x 2.27ltr"/>
    <s v="Dressing"/>
    <x v="2"/>
    <n v="9"/>
  </r>
  <r>
    <s v="Broccoli : Tenderstem"/>
    <n v="6"/>
    <n v="9"/>
    <s v="4 x 500 g"/>
    <s v="Broccoli"/>
    <x v="2"/>
    <n v="9"/>
  </r>
  <r>
    <s v="Carefree Floor Maintainer(2 x 5ltr)"/>
    <n v="5"/>
    <n v="9"/>
    <s v="2 x 5ltr"/>
    <s v="Non Foods - Non Foods Cleaning"/>
    <x v="2"/>
    <n v="9"/>
  </r>
  <r>
    <s v="Cod &amp;amp; Salmon : Fishcake"/>
    <n v="5"/>
    <n v="9"/>
    <s v="48 x 57 g"/>
    <s v="Frozen Prepared Fish"/>
    <x v="2"/>
    <n v="9"/>
  </r>
  <r>
    <s v="Halloumi"/>
    <n v="5"/>
    <n v="9"/>
    <s v="6 x 750 g"/>
    <s v="Continental (Chilled)"/>
    <x v="2"/>
    <n v="9"/>
  </r>
  <r>
    <s v="Brakes : Pigs in Blankets : Raw : Gluten Free"/>
    <n v="5"/>
    <n v="9"/>
    <s v="100 x 42 g"/>
    <s v="Sausages (Chilled)"/>
    <x v="2"/>
    <n v="9"/>
  </r>
  <r>
    <s v="Oreo Ice Cream : Stick"/>
    <n v="5"/>
    <n v="9"/>
    <s v="20 x 1 each"/>
    <s v="Individual Ice Cream/Lollies"/>
    <x v="2"/>
    <n v="9"/>
  </r>
  <r>
    <s v="Eat Natural Protein Syrup Pecan Peanut"/>
    <n v="5"/>
    <n v="9"/>
    <s v="12 x 45 g"/>
    <s v="Healthier Options - Fruit Snacks"/>
    <x v="2"/>
    <n v="9"/>
  </r>
  <r>
    <s v="Redcurrants"/>
    <n v="5"/>
    <n v="9"/>
    <s v="1 x 125 g"/>
    <s v="Redcurrants"/>
    <x v="2"/>
    <n v="9"/>
  </r>
  <r>
    <s v="Heineken Lager : 0% : Alcohol Free"/>
    <n v="5"/>
    <n v="9"/>
    <s v="1 x 24 x 330ml"/>
    <s v="Beer - Bottle/Can"/>
    <x v="2"/>
    <n v="9"/>
  </r>
  <r>
    <s v="Carrots"/>
    <n v="5"/>
    <n v="9"/>
    <s v="1 x 10 kg"/>
    <s v="Carrots"/>
    <x v="2"/>
    <n v="9"/>
  </r>
  <r>
    <s v="Gomo Peppers : Chargrilled : in Oil"/>
    <n v="5"/>
    <n v="9"/>
    <s v="1 x 1.4 kg"/>
    <s v="Peppers"/>
    <x v="2"/>
    <n v="9"/>
  </r>
  <r>
    <s v="HBCP0001 SML FOOD TO GO BOX NO WNDW"/>
    <n v="4"/>
    <n v="9"/>
    <s v="360 x 1 case"/>
    <s v="Salad Pots"/>
    <x v="2"/>
    <n v="9"/>
  </r>
  <r>
    <s v="Baked Beans : reduced sugar and salt"/>
    <n v="4"/>
    <n v="9"/>
    <s v="6 x 3.12kg"/>
    <s v="Canned Baked Beans"/>
    <x v="2"/>
    <n v="9"/>
  </r>
  <r>
    <s v="Sliced Carrots"/>
    <n v="4"/>
    <n v="9"/>
    <s v="1 x 2.5 kg"/>
    <s v="Vegetables (Frozen)"/>
    <x v="2"/>
    <n v="9"/>
  </r>
  <r>
    <s v="Hellmann's Honey &amp;amp; Mustard Dressing"/>
    <n v="4"/>
    <n v="9"/>
    <s v="1 x 1 ltr"/>
    <s v="Dressing"/>
    <x v="2"/>
    <n v="9"/>
  </r>
  <r>
    <s v="Tomatoes : Plum"/>
    <n v="4"/>
    <n v="9"/>
    <s v="1 x 1.5 kg"/>
    <s v="Tomatoes"/>
    <x v="2"/>
    <n v="9"/>
  </r>
  <r>
    <s v="Oasis Summer Fruits : Oasis"/>
    <n v="4"/>
    <n v="9"/>
    <s v="12 x 500 ml"/>
    <s v="Fruit Drinks"/>
    <x v="2"/>
    <n v="9"/>
  </r>
  <r>
    <s v="Green Cardamon Jumbo"/>
    <n v="4"/>
    <n v="9"/>
    <s v="1 x 750 g"/>
    <s v="Food"/>
    <x v="2"/>
    <n v="9"/>
  </r>
  <r>
    <s v="Applewood : Vegan : Block"/>
    <n v="4"/>
    <n v="9"/>
    <s v="1 x 200 g"/>
    <s v="British (Chilled)"/>
    <x v="2"/>
    <n v="9"/>
  </r>
  <r>
    <s v="Parsnip : Peeled : Whole"/>
    <n v="4"/>
    <n v="9"/>
    <s v="1 x 2.5kg"/>
    <s v="Parsnips"/>
    <x v="2"/>
    <n v="9"/>
  </r>
  <r>
    <s v="Pak Choi : Red Tractor"/>
    <n v="4"/>
    <n v="9"/>
    <s v="1 x 2 kg"/>
    <s v="Pak Choi"/>
    <x v="2"/>
    <n v="9"/>
  </r>
  <r>
    <s v="Chervil"/>
    <n v="4"/>
    <n v="9"/>
    <s v="1 x 100g"/>
    <s v="Chervil"/>
    <x v="2"/>
    <n v="9"/>
  </r>
  <r>
    <s v="Schweppes Coca Cola : BIB"/>
    <n v="4"/>
    <n v="9"/>
    <s v="1 x 7 ltr"/>
    <s v="Post Mix"/>
    <x v="2"/>
    <n v="9"/>
  </r>
  <r>
    <s v="Carrots : (10mm) : Diced"/>
    <n v="4"/>
    <n v="9"/>
    <s v="1 x 2.5 kg"/>
    <s v="Carrots"/>
    <x v="2"/>
    <n v="9"/>
  </r>
  <r>
    <s v="Courgette : Mini"/>
    <n v="4"/>
    <n v="9"/>
    <s v="1 x 1 each"/>
    <s v="Courgette"/>
    <x v="2"/>
    <n v="9"/>
  </r>
  <r>
    <s v="Rowse Honey : Squeezy"/>
    <n v="4"/>
    <n v="9"/>
    <s v="680 g"/>
    <s v="Honey"/>
    <x v="2"/>
    <n v="9"/>
  </r>
  <r>
    <s v="Pears"/>
    <n v="4"/>
    <n v="9"/>
    <s v="8 x 1 each"/>
    <s v="Pear"/>
    <x v="2"/>
    <n v="9"/>
  </r>
  <r>
    <s v="Egro : Cleaning Tablets"/>
    <n v="4"/>
    <n v="9"/>
    <s v="100 x 1 each"/>
    <s v="Cleaners &amp; Degreasers"/>
    <x v="2"/>
    <n v="9"/>
  </r>
  <r>
    <s v="Peanut Butter : Smooth"/>
    <n v="3"/>
    <n v="9"/>
    <s v="1 x 2.5 kg"/>
    <s v="Preserves, Jam &amp; Spread"/>
    <x v="2"/>
    <n v="9"/>
  </r>
  <r>
    <s v="White Hot Cup Lid - Fits 8oz(1 x 1000EA)"/>
    <n v="3"/>
    <n v="9"/>
    <s v="1 x 1000EA"/>
    <s v="Non Foods - Non Foods Consumables"/>
    <x v="2"/>
    <n v="9"/>
  </r>
  <r>
    <s v="La Bo Ciabatta Roll : Twisted"/>
    <n v="3"/>
    <n v="9"/>
    <s v="30 x 100 g"/>
    <s v="Rolls &amp; Buns"/>
    <x v="2"/>
    <n v="9"/>
  </r>
  <r>
    <s v="Hellmann's Olive Oil &amp;amp; Balsamic Dressing"/>
    <n v="3"/>
    <n v="9"/>
    <s v="1 x 1 ltr"/>
    <s v="Dressing"/>
    <x v="2"/>
    <n v="9"/>
  </r>
  <r>
    <s v="The Vegetarian Butcher No Hot Dog"/>
    <n v="3"/>
    <n v="9"/>
    <s v="1 x 2.1 kg"/>
    <s v="Other Meat Free Products (Frozen)"/>
    <x v="2"/>
    <n v="9"/>
  </r>
  <r>
    <s v="Kraft : Pizza Box : 12 : Plain Brown"/>
    <n v="3"/>
    <n v="9"/>
    <s v="100 x 1 each"/>
    <s v="Pizza Packaging"/>
    <x v="2"/>
    <n v="9"/>
  </r>
  <r>
    <s v="Lime Leaves"/>
    <n v="3"/>
    <n v="9"/>
    <s v="1 x 50 g"/>
    <s v="Herbs"/>
    <x v="2"/>
    <n v="9"/>
  </r>
  <r>
    <s v="PEARL RIVER BRIDGE SUPERIOR LIGHT SOY SAUCE"/>
    <n v="3"/>
    <n v="9"/>
    <s v="2 x 8 ltr"/>
    <s v="Deli &amp; Fine &amp; Speciality Foods"/>
    <x v="2"/>
    <n v="9"/>
  </r>
  <r>
    <s v="Tomatoes : Plum : Pre Packed"/>
    <n v="3"/>
    <n v="9"/>
    <s v="1 x 1 kg"/>
    <s v="Tomatoes"/>
    <x v="2"/>
    <n v="9"/>
  </r>
  <r>
    <s v="RIPPLE CUP BLACK TRIPLE WALL TALL 12oz"/>
    <n v="3"/>
    <n v="9"/>
    <s v="500 x 1 each"/>
    <s v="Paper Cold Cups &amp; Lids"/>
    <x v="2"/>
    <n v="9"/>
  </r>
  <r>
    <s v="Celeriac : Puree."/>
    <n v="3"/>
    <n v="9"/>
    <s v="1 x 1 kg"/>
    <s v="Fruit &amp; Veg, Salad, Herbs (Chilled)"/>
    <x v="2"/>
    <n v="9"/>
  </r>
  <r>
    <s v="Butternut Squash : Diced : Machine Diced 10mm."/>
    <n v="3"/>
    <n v="9"/>
    <s v="1 x 1 kg"/>
    <s v="Fruit &amp; Veg, Salad, Herbs (Chilled)"/>
    <x v="2"/>
    <n v="9"/>
  </r>
  <r>
    <s v="Quail Eggs"/>
    <n v="3"/>
    <n v="9"/>
    <s v="18 x 1 each"/>
    <s v="Eggs &amp; Egg Products (Chilled"/>
    <x v="2"/>
    <n v="9"/>
  </r>
  <r>
    <s v="Soured Cream : Set"/>
    <n v="3"/>
    <n v="9"/>
    <s v="1 x 2 kg"/>
    <s v="Fresh Cream (Chilled)"/>
    <x v="2"/>
    <n v="9"/>
  </r>
  <r>
    <s v="Fine Lady Bread Flour : Strong"/>
    <n v="3"/>
    <n v="9"/>
    <s v="1 x 1.5 kg"/>
    <s v="Flour"/>
    <x v="2"/>
    <n v="9"/>
  </r>
  <r>
    <s v="Kuhne : Pickled Gherkin"/>
    <n v="3"/>
    <n v="9"/>
    <s v="1 x 2.45 kg"/>
    <s v="Pickles"/>
    <x v="2"/>
    <n v="9"/>
  </r>
  <r>
    <s v="Fresh : Cream Double"/>
    <n v="3"/>
    <n v="9"/>
    <s v="1 x 2.27 ltr"/>
    <s v="Fresh Cream (Chilled)"/>
    <x v="2"/>
    <n v="9"/>
  </r>
  <r>
    <s v="Cheese &amp; Onion Topped Toastie&amp;#160;"/>
    <n v="3"/>
    <n v="9"/>
    <s v="1 x 195 g"/>
    <s v="Chilled - Other"/>
    <x v="2"/>
    <n v="9"/>
  </r>
  <r>
    <s v="Moroccan Mezze Salad"/>
    <n v="3"/>
    <n v="9"/>
    <s v="1 x 237 g"/>
    <s v="Chilled - Other"/>
    <x v="2"/>
    <n v="9"/>
  </r>
  <r>
    <s v="Prawn Marie Rose Pasta Salad"/>
    <n v="3"/>
    <n v="9"/>
    <s v="1 x 185 g"/>
    <s v="Prepared / Dressed Salad - Pasta Based (Chilled)"/>
    <x v="2"/>
    <n v="9"/>
  </r>
  <r>
    <s v="Mozzarella Pesto Salad"/>
    <n v="3"/>
    <n v="9"/>
    <s v="1 x 235 g"/>
    <s v="Prepared / Dressed Salad - Other (Chilled)"/>
    <x v="2"/>
    <n v="9"/>
  </r>
  <r>
    <s v="Cheese : Grated"/>
    <n v="3"/>
    <n v="9"/>
    <s v="1 x 2 kg"/>
    <s v="Other (Chilled)"/>
    <x v="2"/>
    <n v="9"/>
  </r>
  <r>
    <s v="Radish - Baby : French : Breakfast"/>
    <n v="3"/>
    <n v="9"/>
    <s v="1 x 1 each"/>
    <s v="Radish"/>
    <x v="2"/>
    <n v="9"/>
  </r>
  <r>
    <s v="Fennel : Italy"/>
    <n v="3"/>
    <n v="9"/>
    <s v="1 x 1 kg"/>
    <s v="Fennel"/>
    <x v="2"/>
    <n v="9"/>
  </r>
  <r>
    <s v="Pork Cutlet : HMP Breaded"/>
    <n v="2"/>
    <n v="9"/>
    <s v="30 x 113 g"/>
    <s v="Buffet (Frozen)"/>
    <x v="2"/>
    <n v="9"/>
  </r>
  <r>
    <s v="Sweet Chilli Sauce"/>
    <n v="2"/>
    <n v="9"/>
    <s v="1 ltr"/>
    <s v="Cooking Sauce"/>
    <x v="2"/>
    <n v="9"/>
  </r>
  <r>
    <s v="Farmstead Lamb Kofta"/>
    <n v="2"/>
    <n v="9"/>
    <s v="18 x 170 g"/>
    <s v="Meat &amp; Poultry (Chilled)"/>
    <x v="2"/>
    <n v="9"/>
  </r>
  <r>
    <s v="Heinz Mayonnaise : Portions : Sachet"/>
    <n v="2"/>
    <n v="9"/>
    <s v="1 x 200 x 12 g"/>
    <s v="Mayonnaise"/>
    <x v="2"/>
    <n v="9"/>
  </r>
  <r>
    <s v="Jelly Crystals : Strawberry : Diabetic"/>
    <n v="2"/>
    <n v="9"/>
    <s v="1 x 1 kg"/>
    <s v="Jelly"/>
    <x v="2"/>
    <n v="9"/>
  </r>
  <r>
    <s v="Chicken Yakitori : skewer"/>
    <n v="2"/>
    <n v="9"/>
    <s v="50 x 25 g"/>
    <s v="Other Ethnic Bites (Frozen)"/>
    <x v="2"/>
    <n v="9"/>
  </r>
  <r>
    <s v="Raisins : Golden"/>
    <n v="2"/>
    <n v="9"/>
    <s v="1 x 1 kg"/>
    <s v="Dried Fruit"/>
    <x v="2"/>
    <n v="9"/>
  </r>
  <r>
    <s v="Lettuce : Chinese Leaf"/>
    <n v="2"/>
    <n v="9"/>
    <s v="1 x 1 each"/>
    <s v="Lettuce"/>
    <x v="2"/>
    <n v="9"/>
  </r>
  <r>
    <s v="PELICAN PUMP 4ml"/>
    <n v="2"/>
    <n v="9"/>
    <s v="1 each"/>
    <s v="Dispensers"/>
    <x v="2"/>
    <n v="9"/>
  </r>
  <r>
    <s v="Fruit Platter : Exotic"/>
    <n v="2"/>
    <n v="9"/>
    <s v="1 x 1 each"/>
    <s v="Fruit Salad (Chilled)"/>
    <x v="2"/>
    <n v="9"/>
  </r>
  <r>
    <s v="E2 : Chicken Legs : Jerk Flavour : Red Tractor"/>
    <n v="2"/>
    <n v="9"/>
    <s v="10 x 1 each"/>
    <s v="Prepared Meat (Frozen)"/>
    <x v="2"/>
    <n v="9"/>
  </r>
  <r>
    <s v="Gordons Gin : Sicilian Lemon"/>
    <n v="2"/>
    <n v="9"/>
    <s v="1 x 70 cl"/>
    <s v="Gin"/>
    <x v="2"/>
    <n v="9"/>
  </r>
  <r>
    <s v="Milk Whole"/>
    <n v="2"/>
    <n v="9"/>
    <s v="1 x 2 ltr"/>
    <s v="Fresh Milk (Chilled)"/>
    <x v="2"/>
    <n v="9"/>
  </r>
  <r>
    <s v="Sweet Potato : Diced"/>
    <n v="2"/>
    <n v="9"/>
    <s v="1 x 2.5 kg"/>
    <s v="Potatoes"/>
    <x v="2"/>
    <n v="9"/>
  </r>
  <r>
    <s v="Plaice Goujons : breaded"/>
    <n v="2"/>
    <n v="9"/>
    <s v="1 x 454 g"/>
    <s v="Fish &amp; Seafood (Frozen)"/>
    <x v="2"/>
    <n v="9"/>
  </r>
  <r>
    <s v="Basa fillets; s&amp;b/less 126-153g 10% Glz"/>
    <n v="2"/>
    <n v="9"/>
    <s v="1 X 30 PORTION"/>
    <s v="Frozen - All"/>
    <x v="2"/>
    <n v="9"/>
  </r>
  <r>
    <s v="Yamas : Halloumi : Slices"/>
    <n v="2"/>
    <n v="9"/>
    <s v="1 kg"/>
    <s v="Continental (Chilled)"/>
    <x v="2"/>
    <n v="9"/>
  </r>
  <r>
    <s v="Sri Lankan : Curry Paste"/>
    <n v="2"/>
    <n v="9"/>
    <s v="1 x 1kg"/>
    <s v="Oriental Paste"/>
    <x v="2"/>
    <n v="9"/>
  </r>
  <r>
    <s v="Blue Dragon Tofu"/>
    <n v="2"/>
    <n v="9"/>
    <s v="1 x 349 g"/>
    <s v="Tofu"/>
    <x v="2"/>
    <n v="9"/>
  </r>
  <r>
    <s v="Cafeology Ground Coffee : Colombian"/>
    <n v="2"/>
    <n v="9"/>
    <s v="6 x 227 g"/>
    <s v="Coffee - Instant"/>
    <x v="2"/>
    <n v="9"/>
  </r>
  <r>
    <s v="Table Knife : Economy"/>
    <n v="1"/>
    <n v="9"/>
    <s v="12 x 1 each"/>
    <s v="Knife"/>
    <x v="2"/>
    <n v="9"/>
  </r>
  <r>
    <s v="Economy : Table Fork"/>
    <n v="1"/>
    <n v="9"/>
    <s v="12 x 1 each"/>
    <s v="Fork"/>
    <x v="2"/>
    <n v="9"/>
  </r>
  <r>
    <s v="Chicken : Roasting : 1.5-1.8kg"/>
    <n v="1"/>
    <n v="9"/>
    <s v="kg"/>
    <s v="Chicken (Chilled)"/>
    <x v="2"/>
    <n v="9"/>
  </r>
  <r>
    <s v="Kin's Kitchen Spicy Sichuan Sauce"/>
    <n v="1"/>
    <n v="9"/>
    <s v="2 x 2.2 ltr"/>
    <s v="Oriental Sauce"/>
    <x v="2"/>
    <n v="9"/>
  </r>
  <r>
    <s v="Apple : Granny Smith"/>
    <n v="8"/>
    <n v="8.93"/>
    <s v="kg"/>
    <s v="Apple"/>
    <x v="2"/>
    <n v="8.93"/>
  </r>
  <r>
    <s v="Loin : Denuded : English"/>
    <n v="1"/>
    <n v="8.64"/>
    <s v="kg"/>
    <s v="Pork (Chilled)"/>
    <x v="2"/>
    <n v="8.64"/>
  </r>
  <r>
    <s v="Beef Ribeye : UK : Whole"/>
    <n v="3"/>
    <n v="8.44"/>
    <s v="kg"/>
    <s v="Beef (Chilled)"/>
    <x v="2"/>
    <n v="8.44"/>
  </r>
  <r>
    <s v="PORK BELLY BONELESS"/>
    <n v="1"/>
    <n v="8.41"/>
    <s v="1 kg"/>
    <s v="Meat &amp; Poultry (Chilled)"/>
    <x v="3"/>
    <n v="8.41"/>
  </r>
  <r>
    <s v="Fillet Steak : Imported : Cut"/>
    <n v="1"/>
    <n v="8.32"/>
    <s v="kg"/>
    <s v="Beef (Chilled)"/>
    <x v="2"/>
    <n v="8.32"/>
  </r>
  <r>
    <s v="Beef : Stroganoff"/>
    <n v="2"/>
    <n v="8.1"/>
    <s v="kg"/>
    <s v="Beef (Chilled)"/>
    <x v="2"/>
    <n v="8.1"/>
  </r>
  <r>
    <s v="Belvita Honey &amp;amp; Nuts : Breakfast Biscuits"/>
    <n v="8"/>
    <n v="8"/>
    <s v="20 x 50g"/>
    <s v="Other"/>
    <x v="2"/>
    <n v="8"/>
  </r>
  <r>
    <s v="Cadbury Double Decker"/>
    <n v="8"/>
    <n v="8"/>
    <s v="1 x 48 x 1 each"/>
    <s v="Chocolate - Bars"/>
    <x v="2"/>
    <n v="8"/>
  </r>
  <r>
    <s v="Prep Lemon Infused"/>
    <n v="8"/>
    <n v="8"/>
    <s v="1 x 1 ltr"/>
    <s v="Infused Oil"/>
    <x v="2"/>
    <n v="8"/>
  </r>
  <r>
    <s v="Perkier Goji &amp;amp; Cranberry"/>
    <n v="8"/>
    <n v="8"/>
    <s v="18 x 35 g"/>
    <s v="Other"/>
    <x v="2"/>
    <n v="8"/>
  </r>
  <r>
    <s v="Tony's Chocolonely Dark Chocolate : Almond &amp;amp; Sea Salt"/>
    <n v="8"/>
    <n v="8"/>
    <s v="35 x 47 g"/>
    <s v="Chocolate - Bars"/>
    <x v="2"/>
    <n v="8"/>
  </r>
  <r>
    <s v="Tony's Chocolonely Milk Chocolate"/>
    <n v="8"/>
    <n v="8"/>
    <s v="35 x 50 g"/>
    <s v="Chocolate - Bars"/>
    <x v="2"/>
    <n v="8"/>
  </r>
  <r>
    <s v="Starbucks Sleeve 8Oz WPS 1x1475Pc GB"/>
    <n v="8"/>
    <n v="8"/>
    <s v="1475 each"/>
    <s v="Non Food"/>
    <x v="2"/>
    <n v="8"/>
  </r>
  <r>
    <s v="Starbucks Biscuit Shortbread 48x50g GB"/>
    <n v="8"/>
    <n v="8"/>
    <s v="48 x 1 each"/>
    <s v="Food"/>
    <x v="2"/>
    <n v="8"/>
  </r>
  <r>
    <s v="Lettuce : Rocket / Roquette Wild Roccula"/>
    <n v="8"/>
    <n v="8"/>
    <s v="1 x 500g"/>
    <s v="Lettuce"/>
    <x v="2"/>
    <n v="8"/>
  </r>
  <r>
    <s v="Unsalted Butter"/>
    <n v="8"/>
    <n v="8"/>
    <s v="20 x 250 g"/>
    <s v="Butter (Chilled)"/>
    <x v="2"/>
    <n v="8"/>
  </r>
  <r>
    <s v="Chillies : Green : PQ"/>
    <n v="8"/>
    <n v="8"/>
    <s v="1 x 1 kg"/>
    <s v="Chillies"/>
    <x v="2"/>
    <n v="8"/>
  </r>
  <r>
    <s v="Vanilla : soft scoop : Info: value"/>
    <n v="7"/>
    <n v="8"/>
    <s v="1 x 4ltr"/>
    <s v="Ice Cream Tub"/>
    <x v="2"/>
    <n v="8"/>
  </r>
  <r>
    <s v="Grana Padano : Flaked Parmesan"/>
    <n v="7"/>
    <n v="8"/>
    <s v="2 x 500 g"/>
    <s v="Italian (Chilled)"/>
    <x v="2"/>
    <n v="8"/>
  </r>
  <r>
    <s v="Malteaser's  : Bunny"/>
    <n v="7"/>
    <n v="8"/>
    <s v="32 x 29 g"/>
    <s v="Chocolate - Bars"/>
    <x v="2"/>
    <n v="8"/>
  </r>
  <r>
    <s v="Extra Virgin : Olive Oil"/>
    <n v="7"/>
    <n v="8"/>
    <s v="1 x 5ltr"/>
    <s v="Olive Oil"/>
    <x v="2"/>
    <n v="8"/>
  </r>
  <r>
    <s v="Starbucks Syrup Vanilla Sugar Free 6x1LT GB"/>
    <n v="7"/>
    <n v="8"/>
    <s v="6 x 1 ltr"/>
    <s v="Beverage"/>
    <x v="2"/>
    <n v="8"/>
  </r>
  <r>
    <s v="TEAVANA Teabag Green 24x52g GB"/>
    <n v="7"/>
    <n v="8"/>
    <s v="24 x 52 g"/>
    <s v="Beverage"/>
    <x v="2"/>
    <n v="8"/>
  </r>
  <r>
    <s v="Tanpopo Salmon : Sushi Roll"/>
    <n v="7"/>
    <n v="8"/>
    <s v="1 x 1 each"/>
    <s v="Sushi"/>
    <x v="2"/>
    <n v="8"/>
  </r>
  <r>
    <s v="Nu-Cycle-1 Dishwasher Detergent"/>
    <n v="7"/>
    <n v="8"/>
    <s v="2 x 5 ltr"/>
    <s v="Kitchen Chemicals"/>
    <x v="2"/>
    <n v="8"/>
  </r>
  <r>
    <s v="Nu-Cycle-3 Dishwash Rinse Aid"/>
    <n v="7"/>
    <n v="8"/>
    <s v="2 x 5 ltr"/>
    <s v="Kitchen Chemicals"/>
    <x v="2"/>
    <n v="8"/>
  </r>
  <r>
    <s v="Doughnut : Lemon : Ring"/>
    <n v="7"/>
    <n v="8"/>
    <s v="36 x 73 g"/>
    <s v="Doughnuts (Frozen)"/>
    <x v="2"/>
    <n v="8"/>
  </r>
  <r>
    <s v="Suma Scale D5.2 Surface Scale Remover(2 x 5ltr)"/>
    <n v="6"/>
    <n v="8"/>
    <s v="2 x 5ltr"/>
    <s v="Non Foods - Non Foods Cleaning"/>
    <x v="2"/>
    <n v="8"/>
  </r>
  <r>
    <s v="Mallow &amp; Marsh Marshmallow Bar : Raspberry &amp;amp; Dark Chocolate"/>
    <n v="6"/>
    <n v="8"/>
    <s v="12 x 35 g"/>
    <s v="Confectionery"/>
    <x v="2"/>
    <n v="8"/>
  </r>
  <r>
    <s v="Mallow &amp; Marsh Marshmallow Bar : Vanilla &amp;amp; Milk Chocolate"/>
    <n v="6"/>
    <n v="8"/>
    <s v="12 x 35 g"/>
    <s v="Confectionery"/>
    <x v="2"/>
    <n v="8"/>
  </r>
  <r>
    <s v="Trek Flapjack : Salted Caramel : Vegan"/>
    <n v="6"/>
    <n v="8"/>
    <s v="16 x 50 g"/>
    <s v="Flapjacks &amp; Brownies"/>
    <x v="2"/>
    <n v="8"/>
  </r>
  <r>
    <s v="Innocent Bubbles : Soft Drink : Apple &amp; Berry"/>
    <n v="6"/>
    <n v="8"/>
    <s v="12 x 330 ml"/>
    <s v="Fruit Drinks"/>
    <x v="2"/>
    <n v="8"/>
  </r>
  <r>
    <s v="Granular Salt"/>
    <n v="6"/>
    <n v="8"/>
    <s v="1 x 25 kg"/>
    <s v="Dish Wash"/>
    <x v="2"/>
    <n v="8"/>
  </r>
  <r>
    <s v="Turmeric : vegan"/>
    <n v="6"/>
    <n v="8"/>
    <s v="1 x 1 kg"/>
    <s v="Spices"/>
    <x v="2"/>
    <n v="8"/>
  </r>
  <r>
    <s v="Strawberry Mint : Micro Herb"/>
    <n v="6"/>
    <n v="8"/>
    <s v="1 x 20 g"/>
    <s v="Micro Salad"/>
    <x v="2"/>
    <n v="8"/>
  </r>
  <r>
    <s v="Coriander : Micro"/>
    <n v="6"/>
    <n v="8"/>
    <s v="1 x 30 g"/>
    <s v="Coriander"/>
    <x v="2"/>
    <n v="8"/>
  </r>
  <r>
    <s v="Gourmet Island Beef Burger : 100% : 6oz"/>
    <n v="6"/>
    <n v="8"/>
    <s v="30 x 170 g"/>
    <s v="Burgers (Frozen)"/>
    <x v="2"/>
    <n v="8"/>
  </r>
  <r>
    <s v="Sesame Seeds : Black"/>
    <n v="6"/>
    <n v="8"/>
    <s v="1 x 250g"/>
    <s v="Spices"/>
    <x v="2"/>
    <n v="8"/>
  </r>
  <r>
    <s v="Everyday Favorites Baked Beans"/>
    <n v="5"/>
    <n v="8"/>
    <s v="6 x 3.12kg"/>
    <s v="Canned Baked Beans"/>
    <x v="2"/>
    <n v="8"/>
  </r>
  <r>
    <s v="Sesame Seeds"/>
    <n v="5"/>
    <n v="8"/>
    <s v="1 x 650g"/>
    <s v="Spices"/>
    <x v="2"/>
    <n v="8"/>
  </r>
  <r>
    <s v="Costa Sea Salt : Coarse"/>
    <n v="5"/>
    <n v="8"/>
    <s v="1 x 750 g"/>
    <s v="Salt"/>
    <x v="2"/>
    <n v="8"/>
  </r>
  <r>
    <s v="Brake : Raspberry Fangipane Tart : Vegan, Gluten Free"/>
    <n v="5"/>
    <n v="8"/>
    <s v="12 x 1 each"/>
    <s v="Tartes (Frozen)"/>
    <x v="2"/>
    <n v="8"/>
  </r>
  <r>
    <s v="Ginger : ground"/>
    <n v="5"/>
    <n v="8"/>
    <s v="1 x 450 g"/>
    <s v="Spices"/>
    <x v="2"/>
    <n v="8"/>
  </r>
  <r>
    <s v="Rollover : Bockwurst : Chilli Cheese"/>
    <n v="5"/>
    <n v="8"/>
    <s v="80 x 90 g"/>
    <s v="Sausages (Chilled)"/>
    <x v="2"/>
    <n v="8"/>
  </r>
  <r>
    <s v="Sourz Apple : 15% : Sweet &amp;amp; Sour Shots"/>
    <n v="5"/>
    <n v="8"/>
    <s v="1 x 70 cl"/>
    <s v="Liqueurs &amp; Other"/>
    <x v="2"/>
    <n v="8"/>
  </r>
  <r>
    <s v="Lemon Thyme"/>
    <n v="5"/>
    <n v="8"/>
    <s v="1 x 80 g"/>
    <s v="Lemon Thyme"/>
    <x v="2"/>
    <n v="8"/>
  </r>
  <r>
    <s v="Sidoli Angel Sparkle Cake : 14 Portion : Sophie C"/>
    <n v="5"/>
    <n v="8"/>
    <s v="1 x 1 each"/>
    <s v="Cakes (Frozen)"/>
    <x v="2"/>
    <n v="8"/>
  </r>
  <r>
    <s v="Chorizo : Sliced"/>
    <n v="5"/>
    <n v="8"/>
    <s v="1 x 500 g"/>
    <s v="Sausages (Chilled)"/>
    <x v="2"/>
    <n v="8"/>
  </r>
  <r>
    <s v="Oranges : Medium"/>
    <n v="5"/>
    <n v="8"/>
    <s v="10 x 1 each"/>
    <s v="Orange"/>
    <x v="2"/>
    <n v="8"/>
  </r>
  <r>
    <s v="Extra Virgin : Olive Oil"/>
    <n v="4"/>
    <n v="8"/>
    <s v="1 x 2 ltr"/>
    <s v="Oil"/>
    <x v="2"/>
    <n v="8"/>
  </r>
  <r>
    <s v="Arriba Medium Roast &amp;amp; Ground"/>
    <n v="4"/>
    <n v="8"/>
    <s v="1 x 50 x 60g"/>
    <s v="Coffee - Filter"/>
    <x v="2"/>
    <n v="8"/>
  </r>
  <r>
    <s v="Mini Duck &amp;amp; Hoisin Spring Roll"/>
    <n v="4"/>
    <n v="8"/>
    <s v="1 x 72 x 1 each"/>
    <s v="Chinese Buffet (Frozen)"/>
    <x v="2"/>
    <n v="8"/>
  </r>
  <r>
    <s v="Lyles Maple Syrup"/>
    <n v="4"/>
    <n v="8"/>
    <s v="1 x 454 g"/>
    <s v="Syrup"/>
    <x v="2"/>
    <n v="8"/>
  </r>
  <r>
    <s v="Parmigiano Reggiano : Grated"/>
    <n v="4"/>
    <n v="8"/>
    <s v="2 x 500g"/>
    <s v="Italian (Chilled)"/>
    <x v="2"/>
    <n v="8"/>
  </r>
  <r>
    <s v="Vegetable"/>
    <n v="4"/>
    <n v="8"/>
    <s v="1 x 1kg"/>
    <s v="Bouillon Paste"/>
    <x v="2"/>
    <n v="8"/>
  </r>
  <r>
    <s v="Brakes Oatflakes"/>
    <n v="4"/>
    <n v="8"/>
    <s v="1 x 12.5 kg"/>
    <s v="Oats"/>
    <x v="2"/>
    <n v="8"/>
  </r>
  <r>
    <s v="Beetroot : Long Life"/>
    <n v="4"/>
    <n v="8"/>
    <s v="1 x 500 g"/>
    <s v="Beetroot"/>
    <x v="2"/>
    <n v="8"/>
  </r>
  <r>
    <s v="With Lime : Diet Coke"/>
    <n v="4"/>
    <n v="8"/>
    <s v="12 x 500 ml"/>
    <s v="Carbonated Drinks"/>
    <x v="2"/>
    <n v="8"/>
  </r>
  <r>
    <s v="Cocktail Sausages : Pork"/>
    <n v="4"/>
    <n v="8"/>
    <s v="kg"/>
    <s v="Sausages (Chilled)"/>
    <x v="2"/>
    <n v="8"/>
  </r>
  <r>
    <s v="Penne : Pasta Vegan"/>
    <n v="4"/>
    <n v="8"/>
    <s v="1 x 3 kg"/>
    <s v="Penne"/>
    <x v="2"/>
    <n v="8"/>
  </r>
  <r>
    <s v="Rice Crackers : Chilli"/>
    <n v="4"/>
    <n v="8"/>
    <s v="1 x 2.5 kg"/>
    <s v="Snacks"/>
    <x v="2"/>
    <n v="8"/>
  </r>
  <r>
    <s v="Tanpopo Chicken Katsu &amp; Tempura Rice"/>
    <n v="4"/>
    <n v="8"/>
    <s v="1 x 1 each"/>
    <s v="Chicken"/>
    <x v="2"/>
    <n v="8"/>
  </r>
  <r>
    <s v="12 Kraft Brown Pizza Box"/>
    <n v="4"/>
    <n v="8"/>
    <s v="100 x 1 each"/>
    <s v="Paper Board Food Packaging"/>
    <x v="2"/>
    <n v="8"/>
  </r>
  <r>
    <s v="Sourz Raspberry : Shots : 15%"/>
    <n v="4"/>
    <n v="8"/>
    <s v="70 cl"/>
    <s v="Liqueurs &amp; Other"/>
    <x v="2"/>
    <n v="8"/>
  </r>
  <r>
    <s v="Coca Cola Diet Coke : BIB"/>
    <n v="4"/>
    <n v="8"/>
    <s v="7 x 1 ltr"/>
    <s v="Post Mix"/>
    <x v="2"/>
    <n v="8"/>
  </r>
  <r>
    <s v="Old Mout Strawberry &amp;amp; Pomegranate : 4%"/>
    <n v="4"/>
    <n v="8"/>
    <s v="12 x 500 ml"/>
    <s v="Cider - Bottle/Can"/>
    <x v="2"/>
    <n v="8"/>
  </r>
  <r>
    <s v="Cauliflower Florets"/>
    <n v="4"/>
    <n v="8"/>
    <s v="1 x 2.5 kg"/>
    <s v="Cauliflower"/>
    <x v="2"/>
    <n v="8"/>
  </r>
  <r>
    <s v="Gomo : Balsamic Vinegar : Of Modena"/>
    <n v="4"/>
    <n v="8"/>
    <s v="1 x 500 ml"/>
    <s v="Vinegar"/>
    <x v="2"/>
    <n v="8"/>
  </r>
  <r>
    <s v="Greens Silverskin Onions : Baby"/>
    <n v="4"/>
    <n v="8"/>
    <s v="1 x 1 kg"/>
    <s v="Onions (Frozen)"/>
    <x v="2"/>
    <n v="8"/>
  </r>
  <r>
    <s v="Katerking : Pork Meatballs : British"/>
    <n v="4"/>
    <n v="8"/>
    <s v="1 x 3 kg"/>
    <s v="Pork (Frozen)"/>
    <x v="2"/>
    <n v="8"/>
  </r>
  <r>
    <s v="Ciabatta : Plain : Fully Baked"/>
    <n v="4"/>
    <n v="8"/>
    <s v="20 x 220 g"/>
    <s v="Bread (Frozen)"/>
    <x v="2"/>
    <n v="8"/>
  </r>
  <r>
    <s v="Baby : 20/30Mm"/>
    <n v="4"/>
    <n v="8"/>
    <s v="1 x 10 kg"/>
    <s v="Potatoes"/>
    <x v="2"/>
    <n v="8"/>
  </r>
  <r>
    <s v="Suma Drain Gts Plus Drain Cleaner Bottle(1 x 10ltr)"/>
    <n v="3"/>
    <n v="8"/>
    <s v="1 x 10ltr"/>
    <s v="Non Foods - Non Foods Cleaning"/>
    <x v="2"/>
    <n v="8"/>
  </r>
  <r>
    <s v="Rubicon Passion Fruit : Tetra"/>
    <n v="3"/>
    <n v="8"/>
    <s v="12 x 1 ltr"/>
    <s v="Fruit Juice"/>
    <x v="2"/>
    <n v="8"/>
  </r>
  <r>
    <s v="Single Wall White Hot Cup 8oz(1 x 1000EA)"/>
    <n v="3"/>
    <n v="8"/>
    <s v="1 x 1000EA"/>
    <s v="Non Foods - Non Foods Consumables"/>
    <x v="2"/>
    <n v="8"/>
  </r>
  <r>
    <s v="Roast Vegetable : 11"/>
    <n v="3"/>
    <n v="8"/>
    <s v="1 x 1 each"/>
    <s v="Quiche (Frozen)"/>
    <x v="2"/>
    <n v="8"/>
  </r>
  <r>
    <s v="Da Vinci Hazelnut"/>
    <n v="3"/>
    <n v="8"/>
    <s v="1 x 1 ltr"/>
    <s v="Coffee Syrups"/>
    <x v="2"/>
    <n v="8"/>
  </r>
  <r>
    <s v="Garlic &amp;amp; Parsley Slices"/>
    <n v="3"/>
    <n v="8"/>
    <s v="120 x 1 each"/>
    <s v="Accompaniments (Frozen)"/>
    <x v="2"/>
    <n v="8"/>
  </r>
  <r>
    <s v="Da Vinci : Caramel Sauce"/>
    <n v="3"/>
    <n v="8"/>
    <s v="1 x 1 ltr"/>
    <s v="Toppings"/>
    <x v="2"/>
    <n v="8"/>
  </r>
  <r>
    <s v="Bottlegreen Elderflower : NRB"/>
    <n v="3"/>
    <n v="8"/>
    <s v="6 x 500ml"/>
    <s v="Squash &amp; Cordial"/>
    <x v="2"/>
    <n v="8"/>
  </r>
  <r>
    <s v="Squeezy : Honey"/>
    <n v="3"/>
    <n v="8"/>
    <s v="1 x 680 g"/>
    <s v="Honey"/>
    <x v="2"/>
    <n v="8"/>
  </r>
  <r>
    <s v="Chicken Strips : Southern Fried"/>
    <n v="3"/>
    <n v="8"/>
    <s v="1 x 2 kg"/>
    <s v="Prepared Meat (Frozen)"/>
    <x v="2"/>
    <n v="8"/>
  </r>
  <r>
    <s v="Brake Chilli Con Carne : Beef"/>
    <n v="3"/>
    <n v="8"/>
    <s v="2 x 1.36kg"/>
    <s v="Beef - Multi Portion (Frozen)"/>
    <x v="2"/>
    <n v="8"/>
  </r>
  <r>
    <s v="Brakes Smoked Paprika"/>
    <n v="3"/>
    <n v="8"/>
    <s v="1 x 500 g"/>
    <s v="Spices"/>
    <x v="2"/>
    <n v="8"/>
  </r>
  <r>
    <s v="Dried Cranberries"/>
    <n v="3"/>
    <n v="8"/>
    <s v="1 x 1 kg"/>
    <s v="Healthier Options - Fruit Snacks"/>
    <x v="2"/>
    <n v="8"/>
  </r>
  <r>
    <s v="Lamb Weston Hash Browns : Mini : Potato Puffs"/>
    <n v="3"/>
    <n v="8"/>
    <s v="1 x 1 kg"/>
    <s v="Potato (Frozen)"/>
    <x v="2"/>
    <n v="8"/>
  </r>
  <r>
    <s v="Fenugreek / Methi Seeds"/>
    <n v="3"/>
    <n v="8"/>
    <s v="1 x 1 kg"/>
    <s v="Food"/>
    <x v="2"/>
    <n v="8"/>
  </r>
  <r>
    <s v="Brotherhood Sesame Oil"/>
    <n v="3"/>
    <n v="8"/>
    <s v="12 x 500 ml"/>
    <s v="Speciality Oil"/>
    <x v="2"/>
    <n v="8"/>
  </r>
  <r>
    <s v="Brotherhood Bamboo Shoots : sliced"/>
    <n v="3"/>
    <n v="8"/>
    <s v="6 x 2.95 kg"/>
    <s v="Speciality"/>
    <x v="2"/>
    <n v="8"/>
  </r>
  <r>
    <s v="10 Kraft Brown Pizza Box"/>
    <n v="3"/>
    <n v="8"/>
    <s v="100 x 1 each"/>
    <s v="Paper Board Food Packaging"/>
    <x v="2"/>
    <n v="8"/>
  </r>
  <r>
    <s v="Kahlua Coffee Liqueur : 20%"/>
    <n v="3"/>
    <n v="8"/>
    <s v="1 x 70 cl"/>
    <s v="Liqueurs &amp; Other"/>
    <x v="2"/>
    <n v="8"/>
  </r>
  <r>
    <s v="Oakleaf : Lettuce : Red"/>
    <n v="3"/>
    <n v="8"/>
    <s v="1 x 1 each"/>
    <s v="Lettuce"/>
    <x v="2"/>
    <n v="8"/>
  </r>
  <r>
    <s v="Peppers : Traffic Lights"/>
    <n v="3"/>
    <n v="8"/>
    <s v="1 x 500 g"/>
    <s v="Peppers"/>
    <x v="2"/>
    <n v="8"/>
  </r>
  <r>
    <s v="Sandwich Platter : Chicken : Halal"/>
    <n v="3"/>
    <n v="8"/>
    <s v="1 x 1004 g"/>
    <s v="Buffet Platters"/>
    <x v="2"/>
    <n v="8"/>
  </r>
  <r>
    <s v="Lee Kum Kee Premium : Light Soy Sauce"/>
    <n v="2"/>
    <n v="8"/>
    <s v="2 x 1.9 ltr"/>
    <s v="Cooking Sauce"/>
    <x v="2"/>
    <n v="8"/>
  </r>
  <r>
    <s v="Blue Powder-Free Vinyl Gloves : Large"/>
    <n v="2"/>
    <n v="8"/>
    <s v="100 x 1 each"/>
    <s v="Non Foods - Non Foods Consumables"/>
    <x v="2"/>
    <n v="8"/>
  </r>
  <r>
    <s v="Tapered Dinner : Candle : White"/>
    <n v="2"/>
    <n v="8"/>
    <s v="5 x 1 each"/>
    <s v="Candles"/>
    <x v="2"/>
    <n v="8"/>
  </r>
  <r>
    <s v="Fine Whole : Baby Carrots"/>
    <n v="2"/>
    <n v="8"/>
    <s v="1 x 2.5 kg"/>
    <s v="Carrots (Frozen)"/>
    <x v="2"/>
    <n v="8"/>
  </r>
  <r>
    <s v="Chargrilled Pepper : Quarters"/>
    <n v="2"/>
    <n v="8"/>
    <s v="1 x 500 g"/>
    <s v="Chargrilled Vegetables (Frozen)"/>
    <x v="2"/>
    <n v="8"/>
  </r>
  <r>
    <s v="Lw Homestyle Mash Pot Mp1"/>
    <n v="2"/>
    <n v="8"/>
    <s v="1 x 2.5 kg"/>
    <s v="Potatoes"/>
    <x v="2"/>
    <n v="8"/>
  </r>
  <r>
    <s v="Linda McCartney Vegetarian"/>
    <n v="2"/>
    <n v="8"/>
    <s v="40 x 1 each"/>
    <s v="Sausages (Frozen)"/>
    <x v="2"/>
    <n v="8"/>
  </r>
  <r>
    <s v="Meatless Farm Chicken Pieces"/>
    <n v="2"/>
    <n v="8"/>
    <s v="1 x 1 kg"/>
    <s v="Other Meat Free Products (Frozen)"/>
    <x v="2"/>
    <n v="8"/>
  </r>
  <r>
    <s v="Onion Rings : Battered"/>
    <n v="2"/>
    <n v="8"/>
    <s v="1 x 1kg"/>
    <s v="Coated Vegetables (Frozen)"/>
    <x v="2"/>
    <n v="8"/>
  </r>
  <r>
    <s v="Coke : Zero : Post Mix"/>
    <n v="2"/>
    <n v="8"/>
    <s v="1 x 7 ltr"/>
    <s v="Post Mix"/>
    <x v="2"/>
    <n v="8"/>
  </r>
  <r>
    <s v="Mince : La Boulangerie Value"/>
    <n v="2"/>
    <n v="8"/>
    <s v="72 x 1 each"/>
    <s v="Pies (Frozen)"/>
    <x v="2"/>
    <n v="8"/>
  </r>
  <r>
    <s v="Knorr Salsa Sauce"/>
    <n v="2"/>
    <n v="8"/>
    <s v="2 x 2.25ltr"/>
    <s v="Tex Mex, Caribbean Sauce &amp; Seasoning"/>
    <x v="2"/>
    <n v="8"/>
  </r>
  <r>
    <s v="American Style : Chicken : Skinless, Boneless : Fillets (battered)"/>
    <n v="2"/>
    <n v="8"/>
    <s v="24 x 90 g"/>
    <s v="Around The World Meals - Individual (Frozen)"/>
    <x v="2"/>
    <n v="8"/>
  </r>
  <r>
    <s v="Greaseproof Paper : 750 x 450 : 500 sheets"/>
    <n v="2"/>
    <n v="8"/>
    <s v="1 x 1 each"/>
    <s v="Greaseproof Paper"/>
    <x v="2"/>
    <n v="8"/>
  </r>
  <r>
    <s v="Spicentice : Piri Piri : Rub"/>
    <n v="2"/>
    <n v="8"/>
    <s v="1 x 180 g"/>
    <s v="Spices"/>
    <x v="2"/>
    <n v="8"/>
  </r>
  <r>
    <s v="Caramelised Red Onion &amp; Mixed Nuts"/>
    <n v="2"/>
    <n v="8"/>
    <s v="1 kg"/>
    <s v="Food"/>
    <x v="2"/>
    <n v="8"/>
  </r>
  <r>
    <s v="Vegetable Patties : Large : Caribbean"/>
    <n v="2"/>
    <n v="8"/>
    <s v="20 x 150 g"/>
    <s v="Other Ethnic Bites (Frozen)"/>
    <x v="2"/>
    <n v="8"/>
  </r>
  <r>
    <s v="Notorious Nooch Immature Cheese : Vegan"/>
    <n v="2"/>
    <n v="8"/>
    <s v="1 x 100 g"/>
    <s v="Other (Chilled)"/>
    <x v="2"/>
    <n v="8"/>
  </r>
  <r>
    <s v="Mama's Italian Melt - Vegan"/>
    <n v="2"/>
    <n v="8"/>
    <s v="1 each"/>
    <s v="Chilled - Other"/>
    <x v="2"/>
    <n v="8"/>
  </r>
  <r>
    <s v="Prawns - King : 16/20 : Raw, Peeled &amp;amp; Deveined : Bap"/>
    <n v="2"/>
    <n v="8"/>
    <s v="1 x 700 g"/>
    <s v="Frozen Prawns &amp; Frozen Other"/>
    <x v="2"/>
    <n v="8"/>
  </r>
  <r>
    <s v="Absolut Raspberry Vodka"/>
    <n v="2"/>
    <n v="8"/>
    <s v="1 x 70 cl"/>
    <s v="Vodka"/>
    <x v="2"/>
    <n v="8"/>
  </r>
  <r>
    <s v="Coca Cola Coca Cola Zero : NRB"/>
    <n v="2"/>
    <n v="8"/>
    <s v="24 x 330 ml"/>
    <s v="Carbonated Drinks"/>
    <x v="2"/>
    <n v="8"/>
  </r>
  <r>
    <s v="Pumpkin : Peeled"/>
    <n v="2"/>
    <n v="8"/>
    <s v="1 x 1 kg"/>
    <s v="Pumpkin"/>
    <x v="2"/>
    <n v="8"/>
  </r>
  <r>
    <s v="Milk Semi Skimmed : 1 Pint"/>
    <n v="2"/>
    <n v="8"/>
    <s v="1 x 568 ml"/>
    <s v="Fresh Milk (Chilled)"/>
    <x v="2"/>
    <n v="8"/>
  </r>
  <r>
    <s v="Mizuna : Micro"/>
    <n v="2"/>
    <n v="8"/>
    <s v="1 x 30 g"/>
    <s v="Mizuna"/>
    <x v="2"/>
    <n v="8"/>
  </r>
  <r>
    <s v="Seeded Burger Buns : 4.5"/>
    <n v="2"/>
    <n v="8"/>
    <s v="48 x 1 each"/>
    <s v="Rolls &amp; Buns (Frozen)"/>
    <x v="2"/>
    <n v="8"/>
  </r>
  <r>
    <s v="Imaginative Cuisine Balsamic Vinegar : Freshburst Pearls"/>
    <n v="2"/>
    <n v="8"/>
    <s v="100 g"/>
    <s v="Vinegar"/>
    <x v="2"/>
    <n v="8"/>
  </r>
  <r>
    <s v="Barbers Mature Cheddar : Grated"/>
    <n v="2"/>
    <n v="8"/>
    <s v="1 x 2 kg"/>
    <s v="British (Chilled)"/>
    <x v="2"/>
    <n v="8"/>
  </r>
  <r>
    <s v="Beetroot : Baby : Purple"/>
    <n v="2"/>
    <n v="8"/>
    <s v="1 x 1 each"/>
    <s v="Beetroot"/>
    <x v="2"/>
    <n v="8"/>
  </r>
  <r>
    <s v="Lasagne Sheets"/>
    <n v="1"/>
    <n v="8"/>
    <s v="1 x 500 g"/>
    <s v="Dried Pasta &amp; Noodles"/>
    <x v="2"/>
    <n v="8"/>
  </r>
  <r>
    <s v="Mixed : Sliced"/>
    <n v="1"/>
    <n v="8"/>
    <s v="1 x 2.5 kg"/>
    <s v="Salad, Prepared"/>
    <x v="2"/>
    <n v="8"/>
  </r>
  <r>
    <s v="Loaf : White : Sliced : Thick"/>
    <n v="1"/>
    <n v="8"/>
    <s v="8 x 1 each"/>
    <s v="Bread (Frozen)"/>
    <x v="2"/>
    <n v="8"/>
  </r>
  <r>
    <s v="Toilet Brush Set : White : Open"/>
    <n v="1"/>
    <n v="8"/>
    <s v="1 x 1 each"/>
    <s v="Toilet Brushes"/>
    <x v="2"/>
    <n v="8"/>
  </r>
  <r>
    <s v="Sausage : Pork &amp;amp; Beef : 8's"/>
    <n v="1"/>
    <n v="8"/>
    <s v="80 x 1 each"/>
    <s v="Sausages (Frozen)"/>
    <x v="2"/>
    <n v="8"/>
  </r>
  <r>
    <s v="Tidmans : Rock Salt"/>
    <n v="1"/>
    <n v="8"/>
    <s v="1 x 500 g"/>
    <s v="Salt"/>
    <x v="2"/>
    <n v="8"/>
  </r>
  <r>
    <s v="8 Up 7 Up Light : Can"/>
    <n v="1"/>
    <n v="8"/>
    <s v="1 x 24 x 330ml"/>
    <s v="Carbonated Drinks"/>
    <x v="2"/>
    <n v="8"/>
  </r>
  <r>
    <s v="Paneer Cheese : Diced"/>
    <n v="1"/>
    <n v="8"/>
    <s v="1 x 1 kg"/>
    <s v="Other (Chilled)"/>
    <x v="2"/>
    <n v="8"/>
  </r>
  <r>
    <s v="Halloumi : Cheese"/>
    <n v="1"/>
    <n v="8"/>
    <s v="1 x 200 g"/>
    <s v="Continental (Chilled)"/>
    <x v="2"/>
    <n v="8"/>
  </r>
  <r>
    <s v="Suree Coconut Milk : Thai : ."/>
    <n v="1"/>
    <n v="8"/>
    <s v="6 x 2.9 ltr"/>
    <s v="Coconut Creamed &amp; Milk"/>
    <x v="2"/>
    <n v="8"/>
  </r>
  <r>
    <s v="Lettuce : Little Gem"/>
    <n v="1"/>
    <n v="8"/>
    <s v="1 x 1 each"/>
    <s v="Lettuce"/>
    <x v="2"/>
    <n v="8"/>
  </r>
  <r>
    <s v="Tortilla Wrap : Hot Smoked Salmon"/>
    <n v="1"/>
    <n v="8"/>
    <s v="1 x 1 each"/>
    <s v="Filled Rolls, Sandwiches &amp; Baguettes"/>
    <x v="2"/>
    <n v="8"/>
  </r>
  <r>
    <s v="Savoy Cabbage : Sliced : Machine Cut."/>
    <n v="1"/>
    <n v="8"/>
    <s v="1 x 1 kg"/>
    <s v="Fruit &amp; Veg, Salad, Herbs (Chilled)"/>
    <x v="2"/>
    <n v="8"/>
  </r>
  <r>
    <s v="PROSECCO EMOTIVO 75CL"/>
    <n v="1"/>
    <n v="8"/>
    <s v="1x75cl"/>
    <s v="Sparkling Wine"/>
    <x v="2"/>
    <n v="8"/>
  </r>
  <r>
    <s v="Gordons White Peach Gin : 37.50%"/>
    <n v="1"/>
    <n v="8"/>
    <s v="1 x 70 cl"/>
    <s v="Gin"/>
    <x v="2"/>
    <n v="8"/>
  </r>
  <r>
    <s v="Britvic Cordial : Lime : NRB"/>
    <n v="1"/>
    <n v="8"/>
    <s v="1 x 1 ltr"/>
    <s v="Squash &amp; Cordial"/>
    <x v="2"/>
    <n v="8"/>
  </r>
  <r>
    <s v="Mozzarella"/>
    <n v="1"/>
    <n v="8"/>
    <s v="1 x 125 g"/>
    <s v="Italian (Chilled)"/>
    <x v="2"/>
    <n v="8"/>
  </r>
  <r>
    <s v="Mozzarella Buffalo"/>
    <n v="1"/>
    <n v="8"/>
    <s v="1 x 125 g"/>
    <s v="Italian (Chilled)"/>
    <x v="2"/>
    <n v="8"/>
  </r>
  <r>
    <s v="Carrots : Turned : (20g) : Prep"/>
    <n v="1"/>
    <n v="8"/>
    <s v="1 x 1kg"/>
    <s v="Carrots"/>
    <x v="2"/>
    <n v="8"/>
  </r>
  <r>
    <s v="Suma : Black Beans : Organic"/>
    <n v="1"/>
    <n v="8"/>
    <s v="1 x 400 g"/>
    <s v="Beans"/>
    <x v="2"/>
    <n v="8"/>
  </r>
  <r>
    <s v="Aviko Mashed Potato"/>
    <n v="1"/>
    <n v="8"/>
    <s v="4 x 2.5kg"/>
    <s v="Potato (Frozen)"/>
    <x v="2"/>
    <n v="8"/>
  </r>
  <r>
    <s v="Gloves : Rubber : Blue : Catering : Medium"/>
    <n v="1"/>
    <n v="8"/>
    <s v="6 x 1 each"/>
    <s v="Gloves &amp; Aprons"/>
    <x v="2"/>
    <n v="8"/>
  </r>
  <r>
    <s v="Squash : Crown Prince"/>
    <n v="1"/>
    <n v="8"/>
    <s v="1 x 1 each"/>
    <s v="Squash"/>
    <x v="2"/>
    <n v="8"/>
  </r>
  <r>
    <s v="Chicory Red"/>
    <n v="1"/>
    <n v="7.6"/>
    <s v="1 x 1 each"/>
    <s v="Endives"/>
    <x v="2"/>
    <n v="7.6"/>
  </r>
  <r>
    <s v="Beef : Minced : 85% VL"/>
    <n v="2"/>
    <n v="7.55"/>
    <s v="1 x 1 kg"/>
    <s v="Beef (Chilled)"/>
    <x v="5"/>
    <n v="7.55"/>
  </r>
  <r>
    <s v="Vine : Tomatoes : Red : Large"/>
    <n v="2"/>
    <n v="7.2"/>
    <s v="price per kg"/>
    <s v="Tomatoes"/>
    <x v="2"/>
    <n v="7.2"/>
  </r>
  <r>
    <s v="Pear Conference"/>
    <n v="1"/>
    <n v="7.2"/>
    <s v="1 x 1 each"/>
    <s v="Pear"/>
    <x v="2"/>
    <n v="7.2"/>
  </r>
  <r>
    <s v="Popchips : BBQ : Popped Potato Chips"/>
    <n v="7"/>
    <n v="7"/>
    <s v="24 x 23 g"/>
    <s v="Crisp &amp; Snacks"/>
    <x v="2"/>
    <n v="7"/>
  </r>
  <r>
    <s v="Popchips : Potato Chips : Sour Cream &amp;amp; Onion"/>
    <n v="7"/>
    <n v="7"/>
    <s v="24 x 23 g"/>
    <s v="Crisp &amp; Snacks"/>
    <x v="2"/>
    <n v="7"/>
  </r>
  <r>
    <s v="Cawston Press Sparkling Elderflower : Lemonade : Can"/>
    <n v="7"/>
    <n v="7"/>
    <s v="24 x 330 ml"/>
    <s v="Soft Drinks"/>
    <x v="2"/>
    <n v="7"/>
  </r>
  <r>
    <s v="Dates : Info: Chopped"/>
    <n v="7"/>
    <n v="7"/>
    <s v="1 x 3kg"/>
    <s v="Dried Fruit"/>
    <x v="2"/>
    <n v="7"/>
  </r>
  <r>
    <s v="LaBo Cookie Pucks : Chocolate Chunk"/>
    <n v="7"/>
    <n v="7"/>
    <s v="1 x 90 x 1 each"/>
    <s v="Cookies &amp; Cookie Dough (Frozen)"/>
    <x v="2"/>
    <n v="7"/>
  </r>
  <r>
    <s v="Labo : Sourdough Loaf : Sliced"/>
    <n v="7"/>
    <n v="7"/>
    <s v="8 x 1 each"/>
    <s v="Bread (Frozen)"/>
    <x v="2"/>
    <n v="7"/>
  </r>
  <r>
    <s v="Maldon Sea Salt"/>
    <n v="7"/>
    <n v="7"/>
    <s v="1 x 1.5kg"/>
    <s v="Salt"/>
    <x v="2"/>
    <n v="7"/>
  </r>
  <r>
    <s v="Chicken &amp;amp; Ham Slice : Unbaked"/>
    <n v="7"/>
    <n v="7"/>
    <s v="1 x 40 x 126g"/>
    <s v="Savoury Slices (Frozen)"/>
    <x v="2"/>
    <n v="7"/>
  </r>
  <r>
    <s v="Fanta Orange : Fanta : Bottle"/>
    <n v="7"/>
    <n v="7"/>
    <s v="12 x 500 ml"/>
    <s v="Carbonated Drinks"/>
    <x v="2"/>
    <n v="7"/>
  </r>
  <r>
    <s v="Mixed"/>
    <n v="7"/>
    <n v="7"/>
    <s v="1 x 5 kg"/>
    <s v="Peppers"/>
    <x v="2"/>
    <n v="7"/>
  </r>
  <r>
    <s v="Pineapple &amp; Blueberry Pot 140g"/>
    <n v="7"/>
    <n v="7"/>
    <s v="6 x 140 g"/>
    <s v="Fruit &amp; Veg, Salad, Herbs (Chilled)"/>
    <x v="2"/>
    <n v="7"/>
  </r>
  <r>
    <s v="Doughnut : Bubblegum : Joke"/>
    <n v="7"/>
    <n v="7"/>
    <s v="6 x 6 x 55 g"/>
    <s v="Doughnuts (Frozen)"/>
    <x v="2"/>
    <n v="7"/>
  </r>
  <r>
    <s v="Hummus"/>
    <n v="7"/>
    <n v="7"/>
    <s v="1 x 1 kg"/>
    <s v="Dips (Chilled)"/>
    <x v="2"/>
    <n v="7"/>
  </r>
  <r>
    <s v="Mushrooms : Chestnut"/>
    <n v="7"/>
    <n v="7"/>
    <s v="1 x 2.5 kg"/>
    <s v="Mushrooms"/>
    <x v="2"/>
    <n v="7"/>
  </r>
  <r>
    <s v="Traffic Lights : Peppers"/>
    <n v="7"/>
    <n v="7"/>
    <s v="1 x 5 kg"/>
    <s v="Peppers"/>
    <x v="2"/>
    <n v="7"/>
  </r>
  <r>
    <s v="Kent Crisps Crisps : Sea Salt &amp;amp; Biddenden Cider Vinegar"/>
    <n v="7"/>
    <n v="7"/>
    <s v="20 x 40 g"/>
    <s v="Crisps"/>
    <x v="2"/>
    <n v="7"/>
  </r>
  <r>
    <s v="Cheese &amp;amp; Onion : Pasty"/>
    <n v="7"/>
    <n v="7"/>
    <s v="20 x 283 g"/>
    <s v="Pasties (Frozen)"/>
    <x v="2"/>
    <n v="7"/>
  </r>
  <r>
    <s v="L/Land : Butter Portions : Size 7"/>
    <n v="7"/>
    <n v="7"/>
    <s v="100 x 1 each"/>
    <s v="Spread / Margarine (Chilled)"/>
    <x v="2"/>
    <n v="7"/>
  </r>
  <r>
    <s v="Pastrami : Shaved"/>
    <n v="7"/>
    <n v="7"/>
    <s v="1 x 1 kg"/>
    <s v="Other Cooked Meats (Chilled)"/>
    <x v="2"/>
    <n v="7"/>
  </r>
  <r>
    <s v="Cawston Press Sparkling : Cloudy Apple : Can"/>
    <n v="6"/>
    <n v="7"/>
    <s v="24 x 330 ml"/>
    <s v="Soft Drinks"/>
    <x v="2"/>
    <n v="7"/>
  </r>
  <r>
    <s v="Brakes Curry Sauce : Katsu"/>
    <n v="6"/>
    <n v="7"/>
    <s v="1 x 2.2 kg"/>
    <s v="Indian Sauce"/>
    <x v="2"/>
    <n v="7"/>
  </r>
  <r>
    <s v="Galaxy : Salted Caramel"/>
    <n v="6"/>
    <n v="7"/>
    <s v="24 x 1 each"/>
    <s v="Chocolate - Bars"/>
    <x v="2"/>
    <n v="7"/>
  </r>
  <r>
    <s v="Dalston's Fizzy Elderflower"/>
    <n v="6"/>
    <n v="7"/>
    <s v="24 x 330 ml"/>
    <s v="Carbonated Drinks"/>
    <x v="2"/>
    <n v="7"/>
  </r>
  <r>
    <s v="Leeks"/>
    <n v="6"/>
    <n v="7"/>
    <s v="1 x 5kg"/>
    <s v="Leeks"/>
    <x v="2"/>
    <n v="7"/>
  </r>
  <r>
    <s v="Syrup Caramel Sugar Free 1LT"/>
    <n v="6"/>
    <n v="7"/>
    <s v="6 x 1 ltr"/>
    <s v="Beverage"/>
    <x v="2"/>
    <n v="7"/>
  </r>
  <r>
    <s v="Paper Plas Cold Dome Lid.Starbucks 12oz"/>
    <n v="6"/>
    <n v="7"/>
    <s v="1000 each"/>
    <s v="Non Food"/>
    <x v="2"/>
    <n v="7"/>
  </r>
  <r>
    <s v="Nu-Grip Plus Floor Cleaner Degreaser"/>
    <n v="6"/>
    <n v="7"/>
    <s v="5 ltr"/>
    <s v="Kitchen Chemicals"/>
    <x v="2"/>
    <n v="7"/>
  </r>
  <r>
    <s v="Laphroaig Whisky : 10YO : 40%"/>
    <n v="6"/>
    <n v="7"/>
    <s v="1 x 70cl"/>
    <s v="Whisky"/>
    <x v="2"/>
    <n v="7"/>
  </r>
  <r>
    <s v="Melon : Cantaloupe"/>
    <n v="6"/>
    <n v="7"/>
    <s v="1 x 1 each"/>
    <s v="Melon"/>
    <x v="2"/>
    <n v="7"/>
  </r>
  <r>
    <s v="BV Stirred : Greek Style Natural Yogurt"/>
    <n v="6"/>
    <n v="7"/>
    <s v="1 x 5kg"/>
    <s v="Yoghurt (Chilled)"/>
    <x v="2"/>
    <n v="7"/>
  </r>
  <r>
    <s v="San Pellegrino Limonata"/>
    <n v="6"/>
    <n v="7"/>
    <s v="24 x 330 ml"/>
    <s v="Carbonated Drinks"/>
    <x v="2"/>
    <n v="7"/>
  </r>
  <r>
    <s v="Chicken Bouillon : Gluten Free"/>
    <n v="6"/>
    <n v="7"/>
    <s v="1 x 3 kg"/>
    <s v="Bouillon Paste"/>
    <x v="2"/>
    <n v="7"/>
  </r>
  <r>
    <s v="Peppers : Mixed"/>
    <n v="6"/>
    <n v="7"/>
    <s v="1 x 5 kg"/>
    <s v="Peppers"/>
    <x v="2"/>
    <n v="7"/>
  </r>
  <r>
    <s v="Hydrosoft : Granular Salt"/>
    <n v="5"/>
    <n v="7"/>
    <s v="1 x 25 kg"/>
    <s v="Chemicals"/>
    <x v="2"/>
    <n v="7"/>
  </r>
  <r>
    <s v="Chef's Choice Green Jackfruit : in brine"/>
    <n v="5"/>
    <n v="7"/>
    <s v="24 x 565 g"/>
    <s v="Canned Other"/>
    <x v="2"/>
    <n v="7"/>
  </r>
  <r>
    <s v="Mushrooms : Portabella"/>
    <n v="5"/>
    <n v="7"/>
    <s v="1 x 1.5 kg"/>
    <s v="Mushrooms"/>
    <x v="2"/>
    <n v="7"/>
  </r>
  <r>
    <s v="Brakes Coconut Milk"/>
    <n v="5"/>
    <n v="7"/>
    <s v="12 x 400 ml"/>
    <s v="Coconut Creamed &amp; Milk"/>
    <x v="2"/>
    <n v="7"/>
  </r>
  <r>
    <s v="COURSESEMILINIO"/>
    <n v="5"/>
    <n v="7"/>
    <s v="1 x 1 x 4 kg"/>
    <s v="Food"/>
    <x v="2"/>
    <n v="7"/>
  </r>
  <r>
    <s v="James Brown Cornflour"/>
    <n v="5"/>
    <n v="7"/>
    <s v="4 x 3 kg"/>
    <s v="Flour"/>
    <x v="2"/>
    <n v="7"/>
  </r>
  <r>
    <s v="Mushrooms : Button"/>
    <n v="5"/>
    <n v="7"/>
    <s v="1 x 3kg"/>
    <s v="Mushrooms"/>
    <x v="2"/>
    <n v="7"/>
  </r>
  <r>
    <s v="CUP CARRIER 4 CUP"/>
    <n v="5"/>
    <n v="7"/>
    <s v="180 x 1 Box"/>
    <s v="Food Trays &amp; Boxes"/>
    <x v="2"/>
    <n v="7"/>
  </r>
  <r>
    <s v="Merlot : Alcohol Free : Bon Voyage"/>
    <n v="5"/>
    <n v="7"/>
    <s v="1 x 75 cl"/>
    <s v="Red Wine"/>
    <x v="2"/>
    <n v="7"/>
  </r>
  <r>
    <s v="Jude's Vanilla : Ice Cream"/>
    <n v="5"/>
    <n v="7"/>
    <s v="1 x 4 ltr"/>
    <s v="Ice Cream Tub"/>
    <x v="2"/>
    <n v="7"/>
  </r>
  <r>
    <s v="Falafel"/>
    <n v="5"/>
    <n v="7"/>
    <s v="60 x 25 g"/>
    <s v="Other Ethnic Bites (Frozen)"/>
    <x v="2"/>
    <n v="7"/>
  </r>
  <r>
    <s v="Ham Hock And Pea Terrine : Frozen"/>
    <n v="5"/>
    <n v="7"/>
    <s v="3 x 500 g"/>
    <s v="Pâté  (Frozen)"/>
    <x v="2"/>
    <n v="7"/>
  </r>
  <r>
    <s v="Roast Vegetable Tart"/>
    <n v="5"/>
    <n v="7"/>
    <s v="12 x 300 g"/>
    <s v="Savoury Tartes &amp; Tartlets (Frozen)"/>
    <x v="2"/>
    <n v="7"/>
  </r>
  <r>
    <s v="Triple Chocolate Cookie : Giant"/>
    <n v="5"/>
    <n v="7"/>
    <s v="18 x 60 g"/>
    <s v="Sweet Biscuits"/>
    <x v="2"/>
    <n v="7"/>
  </r>
  <r>
    <s v="Lemon Swirl Cheesecake : 12 Portion : Vegan"/>
    <n v="4"/>
    <n v="7"/>
    <s v="1 x 1 each"/>
    <s v="Desserts &amp; Puddings (Fzn)"/>
    <x v="2"/>
    <n v="7"/>
  </r>
  <r>
    <s v="KATERVEG Vegan Sausages"/>
    <n v="4"/>
    <n v="7"/>
    <s v="40 x 50 g"/>
    <s v="Vegetarian (Frozen)"/>
    <x v="2"/>
    <n v="7"/>
  </r>
  <r>
    <s v="Lees Meringue Nests"/>
    <n v="4"/>
    <n v="7"/>
    <s v="1 x 72 each"/>
    <s v="Sweet Shells &amp; Pastry Cases"/>
    <x v="2"/>
    <n v="7"/>
  </r>
  <r>
    <s v="Walkers Biscuit Variety"/>
    <n v="4"/>
    <n v="7"/>
    <s v="4 x 25 x 25g"/>
    <s v="Sweet Biscuits"/>
    <x v="2"/>
    <n v="7"/>
  </r>
  <r>
    <s v="Schwartz for Chef Paprika"/>
    <n v="4"/>
    <n v="7"/>
    <s v="1 x 425 g"/>
    <s v="Spices"/>
    <x v="2"/>
    <n v="7"/>
  </r>
  <r>
    <s v="Garlic Powder"/>
    <n v="4"/>
    <n v="7"/>
    <s v="1 x 550 g"/>
    <s v="Garlic"/>
    <x v="2"/>
    <n v="7"/>
  </r>
  <r>
    <s v="Kellogg's Coco Pops"/>
    <n v="4"/>
    <n v="7"/>
    <s v="1 x 10kg"/>
    <s v="Coco Pops"/>
    <x v="2"/>
    <n v="7"/>
  </r>
  <r>
    <s v="Blue Dragon Tofu : Firm : Silken"/>
    <n v="4"/>
    <n v="7"/>
    <s v="12 x 349 g"/>
    <s v="Tofu"/>
    <x v="2"/>
    <n v="7"/>
  </r>
  <r>
    <s v="VAC  PACK BAGS 200 x 200 PER 500 BAGS SMALL"/>
    <n v="4"/>
    <n v="7"/>
    <s v="1 each"/>
    <s v="Meat &amp; Poultry (Chilled)"/>
    <x v="2"/>
    <n v="7"/>
  </r>
  <r>
    <s v="Caramel Latte Brownie : Gluten Free"/>
    <n v="4"/>
    <n v="7"/>
    <s v="14 x 75 g"/>
    <s v="Tray Bakes (Frozen)"/>
    <x v="2"/>
    <n v="7"/>
  </r>
  <r>
    <s v="Appleshed : Premium Cider"/>
    <n v="4"/>
    <n v="7"/>
    <s v="11 x 1 gal (50 ltr)"/>
    <s v="Cider - Draft"/>
    <x v="2"/>
    <n v="7"/>
  </r>
  <r>
    <s v="Micro : Tagetes : Flowers"/>
    <n v="4"/>
    <n v="7"/>
    <s v="1 x 8 g"/>
    <s v="Edible Flowers"/>
    <x v="2"/>
    <n v="7"/>
  </r>
  <r>
    <s v="Broccoli"/>
    <n v="4"/>
    <n v="7"/>
    <s v="1 x 6 kg"/>
    <s v="Broccoli"/>
    <x v="2"/>
    <n v="7"/>
  </r>
  <r>
    <s v="Riverdene Tomato Ketchup"/>
    <n v="4"/>
    <n v="7"/>
    <s v="1 x 4.5 kg"/>
    <s v="Tomato Ketchup"/>
    <x v="2"/>
    <n v="7"/>
  </r>
  <r>
    <s v="Real : Mayonnaise"/>
    <n v="4"/>
    <n v="7"/>
    <s v="1 x 2 kg"/>
    <s v="Mayonnaise"/>
    <x v="2"/>
    <n v="7"/>
  </r>
  <r>
    <s v="Traditional : Puff Pastry"/>
    <n v="4"/>
    <n v="7"/>
    <s v="4.25 kg"/>
    <s v="Raw Pastry"/>
    <x v="2"/>
    <n v="7"/>
  </r>
  <r>
    <s v="Veal Jus : (Concentrated Base)"/>
    <n v="4"/>
    <n v="7"/>
    <s v="1 x 1 kg"/>
    <s v="Jus &amp; Stock"/>
    <x v="2"/>
    <n v="7"/>
  </r>
  <r>
    <s v="Discovery Refried Beans"/>
    <n v="4"/>
    <n v="7"/>
    <s v="6 x 415 g"/>
    <s v="Beans"/>
    <x v="2"/>
    <n v="7"/>
  </r>
  <r>
    <s v="Curly Kale"/>
    <n v="4"/>
    <n v="7"/>
    <s v="1 x 2 kg"/>
    <s v="Kale"/>
    <x v="2"/>
    <n v="7"/>
  </r>
  <r>
    <s v="Chocolate Brownie : 15 Portion : Rainforest Alliance, GF &amp; Vegan"/>
    <n v="3"/>
    <n v="7"/>
    <s v="15 x 1 each"/>
    <s v="Biscuits &amp; Cakes (Fzn)"/>
    <x v="2"/>
    <n v="7"/>
  </r>
  <r>
    <s v="Premium Selection Root Vegetable Crisps : Hand Cooked "/>
    <n v="3"/>
    <n v="7"/>
    <s v="4 x 600 g"/>
    <s v="Crisp &amp; Snacks"/>
    <x v="2"/>
    <n v="7"/>
  </r>
  <r>
    <s v="Tomatoes : Cherry Vine"/>
    <n v="3"/>
    <n v="7"/>
    <s v="1 x 500g"/>
    <s v="Salad"/>
    <x v="2"/>
    <n v="7"/>
  </r>
  <r>
    <s v="Sliced Carrots"/>
    <n v="3"/>
    <n v="7"/>
    <s v="1 x 2.5 kg"/>
    <s v="Carrots (Frozen)"/>
    <x v="2"/>
    <n v="7"/>
  </r>
  <r>
    <s v="Thai Green Curry"/>
    <n v="3"/>
    <n v="7"/>
    <s v="1 x 2.25kg"/>
    <s v="Oriental Sauce"/>
    <x v="2"/>
    <n v="7"/>
  </r>
  <r>
    <s v="Brakes Burgers : Lamb : 65%"/>
    <n v="3"/>
    <n v="7"/>
    <s v="60 x 57 g"/>
    <s v="Burgers (Chilled)"/>
    <x v="2"/>
    <n v="7"/>
  </r>
  <r>
    <s v="Extra Virgin Olive Oil"/>
    <n v="3"/>
    <n v="7"/>
    <s v="1 x 2 ltr"/>
    <s v="Olive Oil"/>
    <x v="2"/>
    <n v="7"/>
  </r>
  <r>
    <s v="Samosa : Vegetable"/>
    <n v="3"/>
    <n v="7"/>
    <s v="1 x 40 x 70g"/>
    <s v="Indian Buffet (Frozen)"/>
    <x v="2"/>
    <n v="7"/>
  </r>
  <r>
    <s v="Sweet Potato : Whole"/>
    <n v="3"/>
    <n v="7"/>
    <s v="1 x 2.5kg"/>
    <s v="Potatoes"/>
    <x v="2"/>
    <n v="7"/>
  </r>
  <r>
    <s v="Tropicana Orange Juice : Smooth - Premium"/>
    <n v="3"/>
    <n v="7"/>
    <s v="8 x 250 ml"/>
    <s v="Fruit Juice"/>
    <x v="2"/>
    <n v="7"/>
  </r>
  <r>
    <s v="Basmati Rice"/>
    <n v="3"/>
    <n v="7"/>
    <s v="1 x 5kg"/>
    <s v="Basmati"/>
    <x v="2"/>
    <n v="7"/>
  </r>
  <r>
    <s v="Dr Pepper No Added Sugar : Dr Pepper Zero"/>
    <n v="3"/>
    <n v="7"/>
    <s v="1 x 12 x 500ml"/>
    <s v="Carbonated Drinks"/>
    <x v="2"/>
    <n v="7"/>
  </r>
  <r>
    <s v="Spicy Bean Burger"/>
    <n v="3"/>
    <n v="7"/>
    <s v="24 x 100 g"/>
    <s v="Burgers &amp; Grills (Frozen)"/>
    <x v="2"/>
    <n v="7"/>
  </r>
  <r>
    <s v="Cauliflower Florets : Prepared"/>
    <n v="3"/>
    <n v="7"/>
    <s v="1 x 2.5 kg"/>
    <s v="Cauliflower"/>
    <x v="2"/>
    <n v="7"/>
  </r>
  <r>
    <s v="PUREFOODS Mini Roll Platter : Vegetarian"/>
    <n v="3"/>
    <n v="7"/>
    <s v="5 x 1 each"/>
    <s v="Buffet Platters"/>
    <x v="2"/>
    <n v="7"/>
  </r>
  <r>
    <s v="Baguette - Heritage : Mediterranean Tuna Mayo"/>
    <n v="3"/>
    <n v="7"/>
    <s v="1 x 1 each"/>
    <s v="Filled Rolls, Sandwiches &amp; Baguettes"/>
    <x v="2"/>
    <n v="7"/>
  </r>
  <r>
    <s v="Famous Grouse : Whisky"/>
    <n v="3"/>
    <n v="7"/>
    <s v="1 x 70 cl"/>
    <s v="Whisky"/>
    <x v="2"/>
    <n v="7"/>
  </r>
  <r>
    <s v="Nasturtium Flowers"/>
    <n v="3"/>
    <n v="7"/>
    <s v="1 x 1 each"/>
    <s v="Edible Flowers"/>
    <x v="2"/>
    <n v="7"/>
  </r>
  <r>
    <s v="Coca Cola Coca Cola : Can"/>
    <n v="3"/>
    <n v="7"/>
    <s v="1 x 24 x 330ml"/>
    <s v="Carbonated Drinks"/>
    <x v="2"/>
    <n v="7"/>
  </r>
  <r>
    <s v="Chicken &amp;amp; Duck : Terrine"/>
    <n v="3"/>
    <n v="7"/>
    <s v="3 x 500 g"/>
    <s v="Pâté  (Frozen)"/>
    <x v="2"/>
    <n v="7"/>
  </r>
  <r>
    <s v="Kerrymayde : Goats Cheese : Tart"/>
    <n v="3"/>
    <n v="7"/>
    <s v="12 x 300 g"/>
    <s v="Savoury Tartes &amp; Tartlets (Frozen)"/>
    <x v="2"/>
    <n v="7"/>
  </r>
  <r>
    <s v="B/K 8G SWEDISH STYLE MEATBALLS : Meatballs"/>
    <n v="3"/>
    <n v="7"/>
    <s v="1 x 3 kg"/>
    <s v="Prepared Meat (Frozen)"/>
    <x v="2"/>
    <n v="7"/>
  </r>
  <r>
    <s v="Coca Cola Diet Coke : Can"/>
    <n v="3"/>
    <n v="7"/>
    <s v="24 x 330 ml"/>
    <s v="Carbonated Drinks"/>
    <x v="2"/>
    <n v="7"/>
  </r>
  <r>
    <s v="YELLOW LARGE RUBBER GLOVES 1x12 : Pairs"/>
    <n v="2"/>
    <n v="7"/>
    <s v="1 x 12 each"/>
    <s v="Hygiene"/>
    <x v="2"/>
    <n v="7"/>
  </r>
  <r>
    <s v="Casa de Mare Sundried Tomatoes : in oil"/>
    <n v="2"/>
    <n v="7"/>
    <s v="1 x 960 g"/>
    <s v="Cooking Ingredients"/>
    <x v="2"/>
    <n v="7"/>
  </r>
  <r>
    <s v="Everyday Favorites Spicy Bean Burger"/>
    <n v="2"/>
    <n v="7"/>
    <s v="48 x 113 g"/>
    <s v="Vegetarian (Frozen)"/>
    <x v="2"/>
    <n v="7"/>
  </r>
  <r>
    <s v="Mince Pies : Every Day"/>
    <n v="2"/>
    <n v="7"/>
    <s v="12 x 6 x 1 each"/>
    <s v="Festive Products"/>
    <x v="2"/>
    <n v="7"/>
  </r>
  <r>
    <s v="Feta : Block"/>
    <n v="2"/>
    <n v="7"/>
    <s v="1 kg"/>
    <s v="Cheese"/>
    <x v="8"/>
    <n v="7"/>
  </r>
  <r>
    <s v="Mince Pies : Deep Filled"/>
    <n v="2"/>
    <n v="7"/>
    <s v="10 x 6 x 1 each"/>
    <s v="Festive Products"/>
    <x v="2"/>
    <n v="7"/>
  </r>
  <r>
    <s v="Sweet Potato : Wedges : Prepared"/>
    <n v="2"/>
    <n v="7"/>
    <s v="1 x 1kg"/>
    <s v="Vegetables, Prepared"/>
    <x v="2"/>
    <n v="7"/>
  </r>
  <r>
    <s v="Triple Chocolate Muffin(12 x 106G)"/>
    <n v="2"/>
    <n v="7"/>
    <s v="12 x 106G"/>
    <s v="Frozen - Prepared Foods"/>
    <x v="2"/>
    <n v="7"/>
  </r>
  <r>
    <s v="Jumbo : Pork : 4's : Sausages"/>
    <n v="2"/>
    <n v="7"/>
    <s v="1 x 40 pack"/>
    <s v="Meat &amp; Poultry (Frozen)"/>
    <x v="2"/>
    <n v="7"/>
  </r>
  <r>
    <s v="Tahini Paste : (1x300g)"/>
    <n v="2"/>
    <n v="7"/>
    <s v="1 x 300 g"/>
    <s v="Cooking Sauce"/>
    <x v="2"/>
    <n v="7"/>
  </r>
  <r>
    <s v="Tomatoes : Beef"/>
    <n v="2"/>
    <n v="7"/>
    <s v="5 x 1 each"/>
    <s v="Salad"/>
    <x v="2"/>
    <n v="7"/>
  </r>
  <r>
    <s v="Aviko Sweet Potato Fries"/>
    <n v="2"/>
    <n v="7"/>
    <s v="5 x 2.27 kg"/>
    <s v="Chips (Frozen)"/>
    <x v="2"/>
    <n v="7"/>
  </r>
  <r>
    <s v="Mixed Vegetables"/>
    <n v="2"/>
    <n v="7"/>
    <s v="1 x 1 kg"/>
    <s v="Vegetable Mixes (Frozen)"/>
    <x v="2"/>
    <n v="7"/>
  </r>
  <r>
    <s v="Millac Whipping Cream"/>
    <n v="2"/>
    <n v="7"/>
    <s v="1 x 1 ltr"/>
    <s v="Fresh Cream (Chilled)"/>
    <x v="2"/>
    <n v="7"/>
  </r>
  <r>
    <s v="Tetley English Breakfast : Envelope"/>
    <n v="2"/>
    <n v="7"/>
    <s v="6 x 25 x 1 each"/>
    <s v="Tea - Speciality"/>
    <x v="2"/>
    <n v="7"/>
  </r>
  <r>
    <s v="Pomace Oil : value"/>
    <n v="2"/>
    <n v="7"/>
    <s v="1 x 5ltr"/>
    <s v="Olive Oil"/>
    <x v="2"/>
    <n v="7"/>
  </r>
  <r>
    <s v="Box : Medium : Food to Go"/>
    <n v="2"/>
    <n v="7"/>
    <s v="270 x 1 each"/>
    <s v="Fast Food Packaging"/>
    <x v="2"/>
    <n v="7"/>
  </r>
  <r>
    <s v="Mushrooms : in brine : Sliced"/>
    <n v="2"/>
    <n v="7"/>
    <s v="1 x 2.5 kg"/>
    <s v="Mushrooms"/>
    <x v="2"/>
    <n v="7"/>
  </r>
  <r>
    <s v="Exel : Microfibre Cloth : Blue"/>
    <n v="2"/>
    <n v="7"/>
    <s v="1 x 10 each"/>
    <s v="Cloths &amp; Sponges"/>
    <x v="2"/>
    <n v="7"/>
  </r>
  <r>
    <s v="Vinyl Gloves : Disposable Gloves (Lrg)"/>
    <n v="2"/>
    <n v="7"/>
    <s v="10 x 100 each"/>
    <s v="Gloves &amp; Aprons"/>
    <x v="2"/>
    <n v="7"/>
  </r>
  <r>
    <s v="Gloves : Gauntlet : Rubber 17inch"/>
    <n v="2"/>
    <n v="7"/>
    <s v="1 x 1 each"/>
    <s v="Other"/>
    <x v="2"/>
    <n v="7"/>
  </r>
  <r>
    <s v="Sharwood's Prawn Crackers"/>
    <n v="2"/>
    <n v="7"/>
    <s v="1 x 1 kg"/>
    <s v="Accompaniments"/>
    <x v="2"/>
    <n v="7"/>
  </r>
  <r>
    <s v="STARBUCKS Lid Cold DM 12oz"/>
    <n v="2"/>
    <n v="7"/>
    <s v="1000 x 1 each"/>
    <s v="Non Food"/>
    <x v="2"/>
    <n v="7"/>
  </r>
  <r>
    <s v="Chappatti Atta Elephant Med"/>
    <n v="2"/>
    <n v="7"/>
    <s v="1 x 25 kg"/>
    <s v="Food"/>
    <x v="2"/>
    <n v="7"/>
  </r>
  <r>
    <s v="Pearl Barley : vegan"/>
    <n v="2"/>
    <n v="7"/>
    <s v="1 x 1 kg"/>
    <s v="Barley"/>
    <x v="2"/>
    <n v="7"/>
  </r>
  <r>
    <s v="Paella : Santo Tomas"/>
    <n v="2"/>
    <n v="7"/>
    <s v="5 kg"/>
    <s v="Speciality"/>
    <x v="2"/>
    <n v="7"/>
  </r>
  <r>
    <s v="Polenta : Vegan"/>
    <n v="2"/>
    <n v="7"/>
    <s v="1 x 1kg"/>
    <s v="Other"/>
    <x v="2"/>
    <n v="7"/>
  </r>
  <r>
    <s v="Neo Branded 10 Pizza Boxes : Pizza Box : 10"/>
    <n v="2"/>
    <n v="7"/>
    <s v="1 x 100 each"/>
    <s v="Pizza Packaging"/>
    <x v="2"/>
    <n v="7"/>
  </r>
  <r>
    <s v="Bay Leaf : ."/>
    <n v="2"/>
    <n v="7"/>
    <s v="1 x 100 g"/>
    <s v="Bay Leaf"/>
    <x v="2"/>
    <n v="7"/>
  </r>
  <r>
    <s v="Carrots : Grated"/>
    <n v="2"/>
    <n v="7"/>
    <s v="1 x 1kg"/>
    <s v="Carrots"/>
    <x v="2"/>
    <n v="7"/>
  </r>
  <r>
    <s v="Carrots : Turned : (30g)"/>
    <n v="2"/>
    <n v="7"/>
    <s v="1 x 1kg"/>
    <s v="Carrots"/>
    <x v="2"/>
    <n v="7"/>
  </r>
  <r>
    <s v="Mashed Potato : plain"/>
    <n v="2"/>
    <n v="7"/>
    <s v="1 x 1 kg"/>
    <s v="Potatoes"/>
    <x v="2"/>
    <n v="7"/>
  </r>
  <r>
    <s v="Southern Comfort Southern Comfort : 35%"/>
    <n v="2"/>
    <n v="7"/>
    <s v="1 x 70 cl"/>
    <s v="Liqueurs &amp; Other"/>
    <x v="2"/>
    <n v="7"/>
  </r>
  <r>
    <s v="Bacardi White Rum : 37.5%"/>
    <n v="2"/>
    <n v="7"/>
    <s v="1 x 70 cl"/>
    <s v="Rum"/>
    <x v="2"/>
    <n v="7"/>
  </r>
  <r>
    <s v="Martini Martini : Rosso"/>
    <n v="2"/>
    <n v="7"/>
    <s v="1 x 75 cl"/>
    <s v="Martini/Vermouth"/>
    <x v="2"/>
    <n v="7"/>
  </r>
  <r>
    <s v="Blue Nasturtium : Micro"/>
    <n v="2"/>
    <n v="7"/>
    <s v="1 x 12 g"/>
    <s v="Edible Flowers"/>
    <x v="2"/>
    <n v="7"/>
  </r>
  <r>
    <s v="Fine Bean : Top &amp; Tail"/>
    <n v="2"/>
    <n v="7"/>
    <s v="1 x 2 kg"/>
    <s v="Beans"/>
    <x v="2"/>
    <n v="7"/>
  </r>
  <r>
    <s v="Duck : Confit : Traditional"/>
    <n v="2"/>
    <n v="7"/>
    <s v="1 x 285 g"/>
    <s v="Duck (Frozen)"/>
    <x v="2"/>
    <n v="7"/>
  </r>
  <r>
    <s v="Smoked Salmon : Long Sliced"/>
    <n v="2"/>
    <n v="7"/>
    <s v="1 x 228 g"/>
    <s v="Smoked Fish (Chilled)"/>
    <x v="2"/>
    <n v="7"/>
  </r>
  <r>
    <s v="Centaur Baby Pears : Whole"/>
    <n v="2"/>
    <n v="7"/>
    <s v="1 x 425 ml"/>
    <s v="Pears"/>
    <x v="2"/>
    <n v="7"/>
  </r>
  <r>
    <s v="Miso Soup Base (Concentrate)"/>
    <n v="2"/>
    <n v="7"/>
    <s v="1 x 1 kg"/>
    <s v="Soup Flavour (Frozen)"/>
    <x v="2"/>
    <n v="7"/>
  </r>
  <r>
    <s v="Cheddar Mild : Grated"/>
    <n v="2"/>
    <n v="7"/>
    <s v="1 x 2 kg"/>
    <s v="British (Chilled)"/>
    <x v="2"/>
    <n v="7"/>
  </r>
  <r>
    <s v="Garlic : String"/>
    <n v="2"/>
    <n v="7"/>
    <s v="1 x 1 each"/>
    <s v="Garlic"/>
    <x v="2"/>
    <n v="7"/>
  </r>
  <r>
    <s v="Leeks"/>
    <n v="2"/>
    <n v="7"/>
    <s v="1 x 1 kg"/>
    <s v="Leeks"/>
    <x v="2"/>
    <n v="7"/>
  </r>
  <r>
    <s v="Breakfast : Radish : Bunch"/>
    <n v="1"/>
    <n v="7"/>
    <s v="1 x 1 each"/>
    <s v="Salad"/>
    <x v="2"/>
    <n v="7"/>
  </r>
  <r>
    <s v="Milk Semi Skimmed"/>
    <n v="1"/>
    <n v="7"/>
    <s v="4 x 2 ltr"/>
    <s v="Dairy &amp; Eggs (Chilled)"/>
    <x v="2"/>
    <n v="7"/>
  </r>
  <r>
    <s v="All Purpose Cloth - Blue : 42 x 38cm"/>
    <n v="1"/>
    <n v="7"/>
    <s v="50 x 1 each"/>
    <s v="Non Foods - Non Foods Consumables"/>
    <x v="2"/>
    <n v="7"/>
  </r>
  <r>
    <s v="Savoy Cabbage"/>
    <n v="1"/>
    <n v="7"/>
    <s v="1 x 1.5kg"/>
    <s v="Leaf Vegetables (Frozen)"/>
    <x v="2"/>
    <n v="7"/>
  </r>
  <r>
    <s v="Pollack : 140-170g (5-6oz) : Fillet : Battercrisp"/>
    <n v="1"/>
    <n v="7"/>
    <s v="20 x 1 each"/>
    <s v="Frozen Prepared Fish"/>
    <x v="2"/>
    <n v="7"/>
  </r>
  <r>
    <s v="Bay Leaves"/>
    <n v="1"/>
    <n v="7"/>
    <s v="1 x 400 g"/>
    <s v="Food"/>
    <x v="2"/>
    <n v="7"/>
  </r>
  <r>
    <s v="Baby : Flat"/>
    <n v="1"/>
    <n v="7"/>
    <s v="1 x 1 each"/>
    <s v="Artichokes"/>
    <x v="2"/>
    <n v="7"/>
  </r>
  <r>
    <s v="Potato Chateau 60g."/>
    <n v="1"/>
    <n v="7"/>
    <s v="1 x 1 kg"/>
    <s v="Fruit &amp; Veg, Salad, Herbs (Chilled)"/>
    <x v="2"/>
    <n v="7"/>
  </r>
  <r>
    <s v="A3 : Jumbo : 2 Joint Chicken Wing : Piri Piri Flavour : Halal : Red Tractor"/>
    <n v="1"/>
    <n v="7"/>
    <s v="1 x 2 kg"/>
    <s v="Prepared Poultry"/>
    <x v="2"/>
    <n v="7"/>
  </r>
  <r>
    <s v="Chicken Legs : Jerk Flavour : D2 Halal : New and Improved : Red Tractor"/>
    <n v="1"/>
    <n v="7"/>
    <s v="10 x 1 each"/>
    <s v="Prepared Meat (Frozen)"/>
    <x v="2"/>
    <n v="7"/>
  </r>
  <r>
    <s v="Red Tractor Lemon and Herb : Chicken Breast Skewers : Halal : B8 Mini (Ovenroastable Bag)"/>
    <n v="1"/>
    <n v="7"/>
    <s v="10 x 1 each"/>
    <s v="Prepared Poultry"/>
    <x v="2"/>
    <n v="7"/>
  </r>
  <r>
    <s v="Chicken Tikka"/>
    <n v="1"/>
    <n v="7"/>
    <s v="1 kg"/>
    <s v="Deli &amp; Fine &amp; Speciality Foods"/>
    <x v="2"/>
    <n v="7"/>
  </r>
  <r>
    <s v="Plum : Large"/>
    <n v="1"/>
    <n v="6.53"/>
    <s v="1 x 1 each"/>
    <s v="Tomatoes"/>
    <x v="2"/>
    <n v="6.53"/>
  </r>
  <r>
    <s v="Breast : Female : Barbarie"/>
    <n v="3"/>
    <n v="6.44"/>
    <s v="kg"/>
    <s v="Duck (Chilled)"/>
    <x v="2"/>
    <n v="6.44"/>
  </r>
  <r>
    <s v="Pak Choi"/>
    <n v="2"/>
    <n v="6.14"/>
    <s v="kg"/>
    <s v="Pak Choi"/>
    <x v="2"/>
    <n v="6.14"/>
  </r>
  <r>
    <s v="Remedy Kombucha : Raspberry Lemonade"/>
    <n v="6"/>
    <n v="6"/>
    <s v="12 x 250 ml"/>
    <s v="Soft Drinks"/>
    <x v="2"/>
    <n v="6"/>
  </r>
  <r>
    <s v="Biscuits for Cheese"/>
    <n v="6"/>
    <n v="6"/>
    <s v="6 x 1kg"/>
    <s v="Biscuits &amp; Cakes"/>
    <x v="2"/>
    <n v="6"/>
  </r>
  <r>
    <s v="Phat Butternut Squash, Spinach &amp;amp; Vegan Feta Pasty"/>
    <n v="6"/>
    <n v="6"/>
    <s v="1 x 20 x 283 g"/>
    <s v="Deli Savoury  (Frozen)"/>
    <x v="2"/>
    <n v="6"/>
  </r>
  <r>
    <s v="Popchips : Salt And Vinegar"/>
    <n v="6"/>
    <n v="6"/>
    <s v="24 x 23 g"/>
    <s v="Crisp &amp; Snacks"/>
    <x v="2"/>
    <n v="6"/>
  </r>
  <r>
    <s v="Proper Cornish Vegan Pasty"/>
    <n v="6"/>
    <n v="6"/>
    <s v="20 x 283 g"/>
    <s v="Pasties (Frozen)"/>
    <x v="2"/>
    <n v="6"/>
  </r>
  <r>
    <s v="Belvita Strawberry Yogurt Duo"/>
    <n v="6"/>
    <n v="6"/>
    <s v="1 x 18 each"/>
    <s v="Other"/>
    <x v="2"/>
    <n v="6"/>
  </r>
  <r>
    <s v="LaBo Cookie Pucks : Oat Raisin Lemon"/>
    <n v="6"/>
    <n v="6"/>
    <s v="1 x 90 x 1 each"/>
    <s v="Cookies &amp; Cookie Dough (Frozen)"/>
    <x v="2"/>
    <n v="6"/>
  </r>
  <r>
    <s v="Divine White Chocolate"/>
    <n v="6"/>
    <n v="6"/>
    <s v="30 x 35 g"/>
    <s v="Chocolate - Bars"/>
    <x v="2"/>
    <n v="6"/>
  </r>
  <r>
    <s v="Walkers Crisps : Ready Salted"/>
    <n v="6"/>
    <n v="6"/>
    <s v="32 x 1 each"/>
    <s v="Crisps"/>
    <x v="2"/>
    <n v="6"/>
  </r>
  <r>
    <s v="LaBo Cookie Pucks : Double Chocolate Chip"/>
    <n v="6"/>
    <n v="6"/>
    <s v="1 x 90 x 1 each"/>
    <s v="Cookies &amp; Cookie Dough (Frozen)"/>
    <x v="2"/>
    <n v="6"/>
  </r>
  <r>
    <s v="Real Crisps Sea Salt &amp;amp; Cider Vinegar"/>
    <n v="6"/>
    <n v="6"/>
    <s v="48 x 35 g"/>
    <s v="Crisps"/>
    <x v="2"/>
    <n v="6"/>
  </r>
  <r>
    <s v="LaBo Cookies : Oat Raisin Lemon"/>
    <n v="6"/>
    <n v="6"/>
    <s v="30 x 76g"/>
    <s v="Cookies &amp; Cookie Dough (Frozen)"/>
    <x v="2"/>
    <n v="6"/>
  </r>
  <r>
    <s v="Canderel Sweetener : sticks"/>
    <n v="6"/>
    <n v="6"/>
    <s v="1 x 1000 x 1 each"/>
    <s v="Sweeteners"/>
    <x v="2"/>
    <n v="6"/>
  </r>
  <r>
    <s v="LaBo Cookies : Double Belgian Chocolate Chunk"/>
    <n v="6"/>
    <n v="6"/>
    <s v="30 x 1 each"/>
    <s v="Cookies &amp; Cookie Dough (Frozen)"/>
    <x v="2"/>
    <n v="6"/>
  </r>
  <r>
    <s v="Alpro Milk Soya : UHT : Single"/>
    <n v="6"/>
    <n v="6"/>
    <s v="15 x 250 ml"/>
    <s v="Milk (UHT)"/>
    <x v="2"/>
    <n v="6"/>
  </r>
  <r>
    <s v="Remedy Kombucha : Apple : Crisp"/>
    <n v="6"/>
    <n v="6"/>
    <s v="12 x 250 ml"/>
    <s v="Fruit Juice"/>
    <x v="2"/>
    <n v="6"/>
  </r>
  <r>
    <s v="Cadbury Twirl"/>
    <n v="6"/>
    <n v="6"/>
    <s v="48 x 1 each"/>
    <s v="Chocolate - Bars"/>
    <x v="2"/>
    <n v="6"/>
  </r>
  <r>
    <s v="Coca Cola Diet Coke : PET"/>
    <n v="6"/>
    <n v="6"/>
    <s v="1 x 24 x 500ml"/>
    <s v="Carbonated Drinks"/>
    <x v="2"/>
    <n v="6"/>
  </r>
  <r>
    <s v="Honeybun Dark Chocolate Brownie : Gluten Free : Vegan"/>
    <n v="6"/>
    <n v="6"/>
    <s v="40 x 50 g"/>
    <s v="Flapjacks &amp; Brownies (Frozen)"/>
    <x v="2"/>
    <n v="6"/>
  </r>
  <r>
    <s v="Tony's Chocolonely Milk Chocolate : Sea Salt &amp;amp; Caramel"/>
    <n v="6"/>
    <n v="6"/>
    <s v="35 x 47 g"/>
    <s v="Chocolate - Bars"/>
    <x v="2"/>
    <n v="6"/>
  </r>
  <r>
    <s v="Honeybuns Cinder Toffee : Traybake : Gluten Free"/>
    <n v="6"/>
    <n v="6"/>
    <s v="1 x 1 each"/>
    <s v="Tray Bakes (Frozen)"/>
    <x v="2"/>
    <n v="6"/>
  </r>
  <r>
    <s v="Eat Natural Assorted Mix Case  28x45-50g"/>
    <n v="6"/>
    <n v="6"/>
    <s v="28 each"/>
    <s v="Other"/>
    <x v="2"/>
    <n v="6"/>
  </r>
  <r>
    <s v="Nobby's Dry Roasted Peanuts"/>
    <n v="6"/>
    <n v="6"/>
    <s v="24 x 50 g"/>
    <s v="Nuts"/>
    <x v="2"/>
    <n v="6"/>
  </r>
  <r>
    <s v="Nobby's Salted Peanuts : Info: Card"/>
    <n v="6"/>
    <n v="6"/>
    <s v="1 x 24 x 1 pack"/>
    <s v="Nuts"/>
    <x v="2"/>
    <n v="6"/>
  </r>
  <r>
    <s v="Schweppes Tonic : Slimline : Can"/>
    <n v="6"/>
    <n v="6"/>
    <s v="24 x 150 ml"/>
    <s v="Mixers / Juices"/>
    <x v="2"/>
    <n v="6"/>
  </r>
  <r>
    <s v="Easy Cook : Basmati Rice : Par-Boiled"/>
    <n v="6"/>
    <n v="6"/>
    <s v="1 x 5kg"/>
    <s v="Basmati"/>
    <x v="2"/>
    <n v="6"/>
  </r>
  <r>
    <s v="TEAVANA Fltrbg Harmonic Mint 6x24 GB"/>
    <n v="6"/>
    <n v="6"/>
    <s v="6 x 24 each"/>
    <s v="Beverage"/>
    <x v="2"/>
    <n v="6"/>
  </r>
  <r>
    <s v="Starbucks Sauce Strawberry 12x1.1kg GB"/>
    <n v="6"/>
    <n v="6"/>
    <s v="12 x 1 each"/>
    <s v="Beverage"/>
    <x v="2"/>
    <n v="6"/>
  </r>
  <r>
    <s v="TEAVANA Teabag Gngr Pch Grn"/>
    <n v="6"/>
    <n v="6"/>
    <s v="6 x 24 each"/>
    <s v="Beverage"/>
    <x v="2"/>
    <n v="6"/>
  </r>
  <r>
    <s v="TEAVANA Fltrbg China Green 24Sac 6x48g GB"/>
    <n v="6"/>
    <n v="6"/>
    <s v="6 x 24 each"/>
    <s v="Beverage"/>
    <x v="2"/>
    <n v="6"/>
  </r>
  <r>
    <s v="TEAVANA Teabag Hibiscus SP"/>
    <n v="6"/>
    <n v="6"/>
    <s v="6 x 24 each"/>
    <s v="Beverage"/>
    <x v="2"/>
    <n v="6"/>
  </r>
  <r>
    <s v="Cabbage : White"/>
    <n v="6"/>
    <n v="6"/>
    <s v="1 x Aw1.2kg"/>
    <s v="Cabbage"/>
    <x v="2"/>
    <n v="6"/>
  </r>
  <r>
    <s v="Garlic Peeled"/>
    <n v="6"/>
    <n v="6"/>
    <s v="1 x 1 kg"/>
    <s v="Garlic"/>
    <x v="2"/>
    <n v="6"/>
  </r>
  <r>
    <s v="Kensington Fruit Pot 140g"/>
    <n v="6"/>
    <n v="6"/>
    <s v="6 x 140 g"/>
    <s v="Fruit &amp; Veg, Salad, Herbs (Chilled)"/>
    <x v="2"/>
    <n v="6"/>
  </r>
  <r>
    <s v="Demi Baguette : Baked"/>
    <n v="6"/>
    <n v="6"/>
    <s v="45 x 1 each"/>
    <s v="Baguette"/>
    <x v="2"/>
    <n v="6"/>
  </r>
  <r>
    <s v="Export : 4%"/>
    <n v="6"/>
    <n v="6"/>
    <s v="11 x 1 gal"/>
    <s v="Beer - Draught"/>
    <x v="2"/>
    <n v="6"/>
  </r>
  <r>
    <s v="Bretzel : Burger Bun : (Pretzel Burger Bun)"/>
    <n v="6"/>
    <n v="6"/>
    <s v="36 x 65 g"/>
    <s v="Rolls &amp; Buns (Frozen)"/>
    <x v="2"/>
    <n v="6"/>
  </r>
  <r>
    <s v="WILD BOAR Pâté : Pate : Wild Boar"/>
    <n v="6"/>
    <n v="6"/>
    <s v="1 x 1.1 kg"/>
    <s v="Pâté (Chilled)"/>
    <x v="2"/>
    <n v="6"/>
  </r>
  <r>
    <s v="Pain au Chocolat"/>
    <n v="6"/>
    <n v="6"/>
    <s v="1 x 70 x 75 g"/>
    <s v="Morning Goods/Viennoiserie (Frozen)"/>
    <x v="2"/>
    <n v="6"/>
  </r>
  <r>
    <s v="Leek &amp;amp; Potato"/>
    <n v="6"/>
    <n v="6"/>
    <s v="4 kg"/>
    <s v="Soup Flavour"/>
    <x v="2"/>
    <n v="6"/>
  </r>
  <r>
    <s v="Tate &amp; Lyle Caster Sugar"/>
    <n v="6"/>
    <n v="6"/>
    <s v="25 kg"/>
    <s v="Dry Goods"/>
    <x v="2"/>
    <n v="6"/>
  </r>
  <r>
    <s v="Phat Pasty Co Cornish Steak pasty : Hot To Go"/>
    <n v="5"/>
    <n v="6"/>
    <s v="20 x 250 g"/>
    <s v="Deli Savoury  (Frozen)"/>
    <x v="2"/>
    <n v="6"/>
  </r>
  <r>
    <s v="Cafe Bronte Giant : Chocolate Fudge Cookie"/>
    <n v="5"/>
    <n v="6"/>
    <s v="18 x 60 g"/>
    <s v="Biscuits &amp; Cakes"/>
    <x v="2"/>
    <n v="6"/>
  </r>
  <r>
    <s v="Cafe Bronte Giant : Triple Chocolate Cookie"/>
    <n v="5"/>
    <n v="6"/>
    <s v="18 x 60 g"/>
    <s v="Biscuits &amp; Cakes"/>
    <x v="2"/>
    <n v="6"/>
  </r>
  <r>
    <s v="Lemonaid Blood Orange"/>
    <n v="5"/>
    <n v="6"/>
    <s v="24 x 330 ml"/>
    <s v="Soft Drinks"/>
    <x v="2"/>
    <n v="6"/>
  </r>
  <r>
    <s v="Lemonaid Passionfruit"/>
    <n v="5"/>
    <n v="6"/>
    <s v="24 x 330 ml"/>
    <s v="Soft Drinks"/>
    <x v="2"/>
    <n v="6"/>
  </r>
  <r>
    <s v="Eggs Boiled : Peeled"/>
    <n v="5"/>
    <n v="6"/>
    <s v="48 x 1 each"/>
    <s v="Eggs &amp; Egg Products (Chilled"/>
    <x v="2"/>
    <n v="6"/>
  </r>
  <r>
    <s v="Lakeland Butter Portion"/>
    <n v="5"/>
    <n v="6"/>
    <s v="6 x 100 x 7g"/>
    <s v="Butter (Chilled)"/>
    <x v="2"/>
    <n v="6"/>
  </r>
  <r>
    <s v="Red Pesto : Alla Siciliana"/>
    <n v="5"/>
    <n v="6"/>
    <s v="1.2 kg"/>
    <s v="Italian &amp; Mediterranean Sauce"/>
    <x v="2"/>
    <n v="6"/>
  </r>
  <r>
    <s v="All Butter Tartlets : Info: 9.5cm diameter"/>
    <n v="5"/>
    <n v="6"/>
    <s v="1 x 108 each"/>
    <s v="Sweet Shells &amp; Pastry Cases"/>
    <x v="2"/>
    <n v="6"/>
  </r>
  <r>
    <s v="Heinz Firecracker"/>
    <n v="5"/>
    <n v="6"/>
    <s v="1 x 875 ml"/>
    <s v="OTHER Sauces"/>
    <x v="2"/>
    <n v="6"/>
  </r>
  <r>
    <s v="Potatoes : Maris Piper"/>
    <n v="5"/>
    <n v="6"/>
    <s v="1 x 25kg"/>
    <s v="Potatoes"/>
    <x v="2"/>
    <n v="6"/>
  </r>
  <r>
    <s v="Brakes Burger Relish"/>
    <n v="5"/>
    <n v="6"/>
    <s v="1 x 1.25 kg"/>
    <s v="Relish"/>
    <x v="2"/>
    <n v="6"/>
  </r>
  <r>
    <s v="Mars Galaxy Ripple"/>
    <n v="5"/>
    <n v="6"/>
    <s v="1 x 36 x 1 each"/>
    <s v="Chocolate - Bars"/>
    <x v="2"/>
    <n v="6"/>
  </r>
  <r>
    <s v="Ice Cubes : Supercubes"/>
    <n v="5"/>
    <n v="6"/>
    <s v="12 x 1 kg"/>
    <s v="Ice Cubes"/>
    <x v="2"/>
    <n v="6"/>
  </r>
  <r>
    <s v="Bisto Gravy Mix"/>
    <n v="5"/>
    <n v="6"/>
    <s v="1 x 5ltr"/>
    <s v="Gravy"/>
    <x v="2"/>
    <n v="6"/>
  </r>
  <r>
    <s v="SBUX Paper Straw White 2000Pc GB"/>
    <n v="5"/>
    <n v="6"/>
    <s v="2000 each"/>
    <s v="Non Food"/>
    <x v="2"/>
    <n v="6"/>
  </r>
  <r>
    <s v="Roll : Pretzel : FOURRÉ CRÈME DÉCOR SUCRE AMANDES"/>
    <n v="5"/>
    <n v="6"/>
    <s v="32 x 149 g"/>
    <s v="Rolls &amp; Buns (Frozen)"/>
    <x v="2"/>
    <n v="6"/>
  </r>
  <r>
    <s v="Creme Fraiche"/>
    <n v="5"/>
    <n v="6"/>
    <s v="1 x 2 kg"/>
    <s v="Fresh Cream (Chilled)"/>
    <x v="2"/>
    <n v="6"/>
  </r>
  <r>
    <s v="Milk Soya : Professional"/>
    <n v="5"/>
    <n v="6"/>
    <s v="1 x 1 ltr"/>
    <s v="Fresh Milk (Chilled)"/>
    <x v="2"/>
    <n v="6"/>
  </r>
  <r>
    <s v="Smoked Applewood Cheddar : Slices"/>
    <n v="5"/>
    <n v="6"/>
    <s v="1 x 1 kg"/>
    <s v="Flavoured (Chilled)"/>
    <x v="2"/>
    <n v="6"/>
  </r>
  <r>
    <s v="Knorr Jamaican Jerk Paste"/>
    <n v="5"/>
    <n v="6"/>
    <s v="1 x 1.5 kg"/>
    <s v="Tex Mex, Caribbean Sauce &amp; Seasoning"/>
    <x v="2"/>
    <n v="6"/>
  </r>
  <r>
    <s v="Grana Padano : Grated"/>
    <n v="5"/>
    <n v="6"/>
    <s v="1 x 1kg"/>
    <s v="Italian (Chilled)"/>
    <x v="2"/>
    <n v="6"/>
  </r>
  <r>
    <s v="Sesame Seeds"/>
    <n v="5"/>
    <n v="6"/>
    <s v="1 x 1 kg"/>
    <s v="Culinary Nuts &amp; Seeds"/>
    <x v="2"/>
    <n v="6"/>
  </r>
  <r>
    <s v="Almonds : Flaked"/>
    <n v="5"/>
    <n v="6"/>
    <s v="1 x 1kg"/>
    <s v="Culinary Nuts &amp; Seeds"/>
    <x v="2"/>
    <n v="6"/>
  </r>
  <r>
    <s v="Coleslaw : Premium"/>
    <n v="5"/>
    <n v="6"/>
    <s v="1 x 2kg"/>
    <s v="Prepared / Dressed Salad - Vegetable Based (Chilled)"/>
    <x v="2"/>
    <n v="6"/>
  </r>
  <r>
    <s v="Mint"/>
    <n v="5"/>
    <n v="6"/>
    <s v="1 x 1 kg"/>
    <s v="Mint"/>
    <x v="2"/>
    <n v="6"/>
  </r>
  <r>
    <s v="Mushrooms : Flat : 60/90mm"/>
    <n v="5"/>
    <n v="6"/>
    <s v="1 x 1.8 kg"/>
    <s v="Mushrooms"/>
    <x v="2"/>
    <n v="6"/>
  </r>
  <r>
    <s v="Sosa Raspberry : Whole"/>
    <n v="5"/>
    <n v="6"/>
    <s v="1 x 75 g"/>
    <s v="Freeze Dried Fruit"/>
    <x v="2"/>
    <n v="6"/>
  </r>
  <r>
    <s v="Pure Apple Juice Re-seal.(12 x 1Ltr)"/>
    <n v="4"/>
    <n v="6"/>
    <s v="12 x 1 ltr"/>
    <s v="Non Alcoholic Drinks - Cold Beverages"/>
    <x v="2"/>
    <n v="6"/>
  </r>
  <r>
    <s v="Chef William Crushed Chillies"/>
    <n v="4"/>
    <n v="6"/>
    <s v="1 x 350 g"/>
    <s v="Cooking Ingredients"/>
    <x v="2"/>
    <n v="6"/>
  </r>
  <r>
    <s v="Chicken : Bouillon Mix"/>
    <n v="4"/>
    <n v="6"/>
    <s v="1 x 2.5 kg"/>
    <s v="Bouillon Paste"/>
    <x v="2"/>
    <n v="6"/>
  </r>
  <r>
    <s v="Sunpat Peanut Butter : Smooth"/>
    <n v="4"/>
    <n v="6"/>
    <s v="3 x 1 kg"/>
    <s v="Spread"/>
    <x v="2"/>
    <n v="6"/>
  </r>
  <r>
    <s v="Garlic &amp;amp; Parsley Slices : part baked"/>
    <n v="4"/>
    <n v="6"/>
    <s v="1 x 85 x 24g"/>
    <s v="Accompaniments (Frozen)"/>
    <x v="2"/>
    <n v="6"/>
  </r>
  <r>
    <s v="La Bou : Burger Bun : Glazed"/>
    <n v="4"/>
    <n v="6"/>
    <s v="48 x 1 each"/>
    <s v="Rolls &amp; Buns (Frozen)"/>
    <x v="2"/>
    <n v="6"/>
  </r>
  <r>
    <s v="Nairns Biscuit Break : Mixed Oat : GF"/>
    <n v="4"/>
    <n v="6"/>
    <s v="48 x 30 g"/>
    <s v="Sweet Biscuits"/>
    <x v="2"/>
    <n v="6"/>
  </r>
  <r>
    <s v="La Boulangerie Francaise Baguette : White : 10 : Part Baked"/>
    <n v="4"/>
    <n v="6"/>
    <s v="1 x 30 x 125g"/>
    <s v="Baguette (Frozen)"/>
    <x v="2"/>
    <n v="6"/>
  </r>
  <r>
    <s v="Daloon Simply Meat Free : Falafel"/>
    <n v="4"/>
    <n v="6"/>
    <s v="60 x 25 g"/>
    <s v="Other Ethnic Bites (Frozen)"/>
    <x v="2"/>
    <n v="6"/>
  </r>
  <r>
    <s v="Brake BBQ Chicken : 10 : Stonebaked"/>
    <n v="4"/>
    <n v="6"/>
    <s v="1 x 10 each"/>
    <s v="Pizza (Chilled)"/>
    <x v="2"/>
    <n v="6"/>
  </r>
  <r>
    <s v="Exotic"/>
    <n v="4"/>
    <n v="6"/>
    <s v="1 x 2.5 kg"/>
    <s v="Fruit Salad (Chilled)"/>
    <x v="2"/>
    <n v="6"/>
  </r>
  <r>
    <s v="Red Lentils"/>
    <n v="4"/>
    <n v="6"/>
    <s v="1 x 3kg"/>
    <s v="Lentils"/>
    <x v="2"/>
    <n v="6"/>
  </r>
  <r>
    <s v="Melon : Galia : Size: 6's"/>
    <n v="4"/>
    <n v="6"/>
    <s v="6 x 1 each"/>
    <s v="Melon"/>
    <x v="2"/>
    <n v="6"/>
  </r>
  <r>
    <s v="Nu-Kleen All Biotech Multipurpose Cleaner"/>
    <n v="4"/>
    <n v="6"/>
    <s v="5 ltr"/>
    <s v="Kitchen Chemicals"/>
    <x v="2"/>
    <n v="6"/>
  </r>
  <r>
    <s v="BIRCHWOOD SOUP SPOON 154mm   1x1000"/>
    <n v="4"/>
    <n v="6"/>
    <s v="1000 x 1 each"/>
    <s v="Cutlery"/>
    <x v="2"/>
    <n v="6"/>
  </r>
  <r>
    <s v="Fentimans Orange Jigger : NRB"/>
    <n v="4"/>
    <n v="6"/>
    <s v="1 x 12 x 275ml"/>
    <s v="Carbonated Drinks"/>
    <x v="2"/>
    <n v="6"/>
  </r>
  <r>
    <s v="Lager : 4.6% : Camden Hells : Glass Bottles"/>
    <n v="4"/>
    <n v="6"/>
    <s v="24 x 330 ml"/>
    <s v="Beer - Bottle/Can"/>
    <x v="2"/>
    <n v="6"/>
  </r>
  <r>
    <s v="Beetroot : Golden"/>
    <n v="4"/>
    <n v="6"/>
    <s v="1 x 10 kg"/>
    <s v="Beetroot"/>
    <x v="2"/>
    <n v="6"/>
  </r>
  <r>
    <s v="Sage : Pineapple : Micro"/>
    <n v="4"/>
    <n v="6"/>
    <s v="1 x 20 g"/>
    <s v="Sage"/>
    <x v="2"/>
    <n v="6"/>
  </r>
  <r>
    <s v="Cumberland M/Gold : Sausage : Cumberland : 8's"/>
    <n v="4"/>
    <n v="6"/>
    <s v="1 x 4.54 kg"/>
    <s v="Sausages (Frozen)"/>
    <x v="2"/>
    <n v="6"/>
  </r>
  <r>
    <s v="Green's Mushrooms : Sliced"/>
    <n v="4"/>
    <n v="6"/>
    <s v="1 x 1 kg"/>
    <s v="Mushrooms (Frozen)"/>
    <x v="2"/>
    <n v="6"/>
  </r>
  <r>
    <s v="Coca Cola Coca Cola Zero : Can"/>
    <n v="4"/>
    <n v="6"/>
    <s v="24 x 330 ml"/>
    <s v="Carbonated Drinks"/>
    <x v="2"/>
    <n v="6"/>
  </r>
  <r>
    <s v="Alpro Unsweetened : Soya Milk"/>
    <n v="4"/>
    <n v="6"/>
    <s v="8 x 1 ltr"/>
    <s v="Milk Drinks"/>
    <x v="2"/>
    <n v="6"/>
  </r>
  <r>
    <s v="Edamame : Soya Beans"/>
    <n v="4"/>
    <n v="6"/>
    <s v="1 x 1 kg"/>
    <s v="Beans (Frozen)"/>
    <x v="2"/>
    <n v="6"/>
  </r>
  <r>
    <s v="Real Olive Company : Garlic &amp;amp; Basil Olives"/>
    <n v="4"/>
    <n v="6"/>
    <s v="1 x 1 kg"/>
    <s v="Olives"/>
    <x v="2"/>
    <n v="6"/>
  </r>
  <r>
    <s v="Kiwi : medium"/>
    <n v="4"/>
    <n v="6"/>
    <s v="6 x 1 each"/>
    <s v="Kiwi Fruit"/>
    <x v="2"/>
    <n v="6"/>
  </r>
  <r>
    <s v="Extra Virgin Olive Oil"/>
    <n v="4"/>
    <n v="6"/>
    <s v="1 x 5 ltr"/>
    <s v="Olive Oil"/>
    <x v="2"/>
    <n v="6"/>
  </r>
  <r>
    <s v="12 PLAIN BROWN PIZZA BOX"/>
    <n v="3"/>
    <n v="6"/>
    <s v="100 x 1 each"/>
    <s v="BOXES"/>
    <x v="2"/>
    <n v="6"/>
  </r>
  <r>
    <s v="Coca Cola No Added Sugar : Coke Zero : Can"/>
    <n v="3"/>
    <n v="6"/>
    <s v="1 x 24 x 330ml"/>
    <s v="Soft Drinks"/>
    <x v="2"/>
    <n v="6"/>
  </r>
  <r>
    <s v="Choc Fudge Cake : 16 Portion : Vegan"/>
    <n v="3"/>
    <n v="6"/>
    <s v="1 x 1 each"/>
    <s v="Desserts &amp; Puddings (Fzn)"/>
    <x v="2"/>
    <n v="6"/>
  </r>
  <r>
    <s v="Heinz Mayonnaise"/>
    <n v="3"/>
    <n v="6"/>
    <s v="10 x 220 ml"/>
    <s v="Table Sauce &amp; Condiments"/>
    <x v="2"/>
    <n v="6"/>
  </r>
  <r>
    <s v="Brown Kraft Double Walled Cup 8oz(1 x 500EA)"/>
    <n v="3"/>
    <n v="6"/>
    <s v="1 x 500EA"/>
    <s v="Non Foods - Non Foods Consumables"/>
    <x v="2"/>
    <n v="6"/>
  </r>
  <r>
    <s v="Kirks Sliced : Kebab Meat"/>
    <n v="3"/>
    <n v="6"/>
    <s v="1 x 4.54 kg"/>
    <s v="Meat &amp; Poultry (Frozen)"/>
    <x v="2"/>
    <n v="6"/>
  </r>
  <r>
    <s v="Coca Cola Coca Cola : Can"/>
    <n v="3"/>
    <n v="6"/>
    <s v="24 x 330 ml"/>
    <s v="Soft Drinks"/>
    <x v="2"/>
    <n v="6"/>
  </r>
  <r>
    <s v="Blackberries"/>
    <n v="3"/>
    <n v="6"/>
    <s v="1 x 1kg"/>
    <s v="Frozen Fruit"/>
    <x v="2"/>
    <n v="6"/>
  </r>
  <r>
    <s v="Bottlegreen Cox's Apple Presse"/>
    <n v="3"/>
    <n v="6"/>
    <s v="12 x 275 ml"/>
    <s v="Fruit Drinks"/>
    <x v="2"/>
    <n v="6"/>
  </r>
  <r>
    <s v="Carrots"/>
    <n v="3"/>
    <n v="6"/>
    <s v="1 x 2 kg"/>
    <s v="Carrots"/>
    <x v="2"/>
    <n v="6"/>
  </r>
  <r>
    <s v="Savoury Tartlets : Info: 6cm"/>
    <n v="3"/>
    <n v="6"/>
    <s v="1 x 160 each"/>
    <s v="Savoury Pastry Shells"/>
    <x v="2"/>
    <n v="6"/>
  </r>
  <r>
    <s v="Proper Chips Sour Cream &amp;amp; Chives"/>
    <n v="3"/>
    <n v="6"/>
    <s v="24 x 20 g"/>
    <s v="Healthier Options - Savoury"/>
    <x v="2"/>
    <n v="6"/>
  </r>
  <r>
    <s v="Proper Chips BBQ"/>
    <n v="3"/>
    <n v="6"/>
    <s v="24 x 20 g"/>
    <s v="Healthier Options - Savoury"/>
    <x v="2"/>
    <n v="6"/>
  </r>
  <r>
    <s v="Bread &amp;amp; Roll Mix : White"/>
    <n v="3"/>
    <n v="6"/>
    <s v="1 x 3.5kg"/>
    <s v="Mixes - Savoury &amp; Pastry"/>
    <x v="2"/>
    <n v="6"/>
  </r>
  <r>
    <s v="Sheese Mozzarella Style : Grated : Vegan"/>
    <n v="3"/>
    <n v="6"/>
    <s v="1 x 1 kg"/>
    <s v="Other (Chilled)"/>
    <x v="2"/>
    <n v="6"/>
  </r>
  <r>
    <s v="Mackies Butterscotch"/>
    <n v="3"/>
    <n v="6"/>
    <s v="1 x 5 ltr"/>
    <s v="Ice Cream Tub"/>
    <x v="2"/>
    <n v="6"/>
  </r>
  <r>
    <s v="Garlic : Loose : BB"/>
    <n v="3"/>
    <n v="6"/>
    <s v="1 x 500 g"/>
    <s v="Garlic"/>
    <x v="2"/>
    <n v="6"/>
  </r>
  <r>
    <s v="Mars Snickers  Xtra Ice Cream Bar"/>
    <n v="3"/>
    <n v="6"/>
    <s v="1 x 24 x 1 each"/>
    <s v="Impulse Ice Cream"/>
    <x v="2"/>
    <n v="6"/>
  </r>
  <r>
    <s v="Mars Mars  Xtra Ice Cream Bar"/>
    <n v="3"/>
    <n v="6"/>
    <s v="1 x 24 x 1 each"/>
    <s v="Impulse Ice Cream"/>
    <x v="2"/>
    <n v="6"/>
  </r>
  <r>
    <s v="Pecan Nuts"/>
    <n v="3"/>
    <n v="6"/>
    <s v="1 x 1kg"/>
    <s v="Culinary Nuts &amp; Seeds"/>
    <x v="2"/>
    <n v="6"/>
  </r>
  <r>
    <s v="Fried Onion"/>
    <n v="3"/>
    <n v="6"/>
    <s v="4 x 2.5 kg"/>
    <s v="Food"/>
    <x v="2"/>
    <n v="6"/>
  </r>
  <r>
    <s v="Penne : (GF)"/>
    <n v="3"/>
    <n v="6"/>
    <s v="1 x 1 kg"/>
    <s v="Penne"/>
    <x v="2"/>
    <n v="6"/>
  </r>
  <r>
    <s v="Potatoes : Peeled Whole"/>
    <n v="3"/>
    <n v="6"/>
    <s v="1 x 5kg"/>
    <s v="Potatoes"/>
    <x v="2"/>
    <n v="6"/>
  </r>
  <r>
    <s v="Peas : Mangetout"/>
    <n v="3"/>
    <n v="6"/>
    <s v="1 x 2kg"/>
    <s v="Peas"/>
    <x v="2"/>
    <n v="6"/>
  </r>
  <r>
    <s v="Fusilli Pasta, Olives &amp; Sundried Tomato : Cooked."/>
    <n v="3"/>
    <n v="6"/>
    <s v="1 x 1 kg"/>
    <s v="Fruit &amp; Veg, Salad, Herbs (Chilled)"/>
    <x v="2"/>
    <n v="6"/>
  </r>
  <r>
    <s v="Mashed Potato : Original"/>
    <n v="3"/>
    <n v="6"/>
    <s v="1 x 1 kg"/>
    <s v="Potatoes"/>
    <x v="2"/>
    <n v="6"/>
  </r>
  <r>
    <s v="Brussel Sprouts : Button"/>
    <n v="3"/>
    <n v="6"/>
    <s v="1 x 1 kg"/>
    <s v="Brussels Sprouts"/>
    <x v="2"/>
    <n v="6"/>
  </r>
  <r>
    <s v="Carrot : Julienne : 2mm machine cut."/>
    <n v="3"/>
    <n v="6"/>
    <s v="1 x 1 kg"/>
    <s v="Fruit &amp; Veg, Salad, Herbs (Chilled)"/>
    <x v="2"/>
    <n v="6"/>
  </r>
  <r>
    <s v="Flapjack : Dark Chocolate &amp;amp; Roasted Pecan : Vegan &amp; GF"/>
    <n v="3"/>
    <n v="6"/>
    <s v="14 x 75 g"/>
    <s v="Flapjacks &amp; Brownies (Frozen)"/>
    <x v="2"/>
    <n v="6"/>
  </r>
  <r>
    <s v="Mini : Bread : Basket"/>
    <n v="3"/>
    <n v="6"/>
    <s v="125 x 35 g"/>
    <s v="Bread (Frozen)"/>
    <x v="2"/>
    <n v="6"/>
  </r>
  <r>
    <s v="Bombay Sapphire : Gin"/>
    <n v="3"/>
    <n v="6"/>
    <s v="1 x 70 cl"/>
    <s v="Gin"/>
    <x v="2"/>
    <n v="6"/>
  </r>
  <r>
    <s v="Fever Tree Tonic Water : Soft Drink : NRB"/>
    <n v="3"/>
    <n v="6"/>
    <s v="24 x 200 ml"/>
    <s v="Mixers / Juices"/>
    <x v="2"/>
    <n v="6"/>
  </r>
  <r>
    <s v="Diced : Butternut Squash"/>
    <n v="3"/>
    <n v="6"/>
    <s v="1 x 2.5 kg"/>
    <s v="Butternut Squash"/>
    <x v="2"/>
    <n v="6"/>
  </r>
  <r>
    <s v="Honeydew Melon"/>
    <n v="3"/>
    <n v="6"/>
    <s v="1 x 1 each"/>
    <s v="Melon"/>
    <x v="2"/>
    <n v="6"/>
  </r>
  <r>
    <s v="San Pellegrino Can : Pompelmo"/>
    <n v="3"/>
    <n v="6"/>
    <s v="24 x 330 ml"/>
    <s v="Carbonated Drinks"/>
    <x v="2"/>
    <n v="6"/>
  </r>
  <r>
    <s v="Sprite Sprite : Can"/>
    <n v="3"/>
    <n v="6"/>
    <s v="1 x 24 x 330ml"/>
    <s v="Carbonated Drinks"/>
    <x v="2"/>
    <n v="6"/>
  </r>
  <r>
    <s v="Yamas DOP : Greek Feta"/>
    <n v="3"/>
    <n v="6"/>
    <s v="1 x 200 g"/>
    <s v="Continental (Chilled)"/>
    <x v="2"/>
    <n v="6"/>
  </r>
  <r>
    <s v="Buchanan Dates : Pitted"/>
    <n v="3"/>
    <n v="6"/>
    <s v="1 x 3 kg"/>
    <s v="Dried Fruit"/>
    <x v="2"/>
    <n v="6"/>
  </r>
  <r>
    <s v="King Prawns : Cooked &amp; Peeled : 90/100"/>
    <n v="3"/>
    <n v="6"/>
    <s v="450 g"/>
    <s v="Frozen Prawns &amp; Frozen Other"/>
    <x v="2"/>
    <n v="6"/>
  </r>
  <r>
    <s v="Laila Jasmine Rice"/>
    <n v="3"/>
    <n v="6"/>
    <s v="1 x 2 kg"/>
    <s v="Speciality"/>
    <x v="2"/>
    <n v="6"/>
  </r>
  <r>
    <s v="Stir Fry Mix"/>
    <n v="3"/>
    <n v="6"/>
    <s v="1 x 2.5kg"/>
    <s v="Stirfry Mix"/>
    <x v="2"/>
    <n v="6"/>
  </r>
  <r>
    <s v="Pears : Conference"/>
    <n v="3"/>
    <n v="6"/>
    <s v="1 x 1 kg"/>
    <s v="Pear"/>
    <x v="2"/>
    <n v="6"/>
  </r>
  <r>
    <s v="Monin Vanilla : Syrup"/>
    <n v="3"/>
    <n v="6"/>
    <s v="1 x 1 ltr"/>
    <s v="Coffee Syrups"/>
    <x v="2"/>
    <n v="6"/>
  </r>
  <r>
    <s v="400MM 17MICRON PALLET WRAP 1x250M"/>
    <n v="2"/>
    <n v="6"/>
    <s v="1 each"/>
    <s v="Bags and paper"/>
    <x v="2"/>
    <n v="6"/>
  </r>
  <r>
    <s v="YELLOW MEDIUM RUBBER GLOVES 1x12 : Pairs"/>
    <n v="2"/>
    <n v="6"/>
    <s v="1 x 12 each"/>
    <s v="Hygiene"/>
    <x v="2"/>
    <n v="6"/>
  </r>
  <r>
    <s v="Potato Wedges : skin-on"/>
    <n v="2"/>
    <n v="6"/>
    <s v="2.5 kg"/>
    <s v="Vegetables (Frozen)"/>
    <x v="2"/>
    <n v="6"/>
  </r>
  <r>
    <s v="Deep Blue Tuna Chunks : in brine : Pouch Pack"/>
    <n v="2"/>
    <n v="6"/>
    <s v="4 x 3.1kg"/>
    <s v="Can / Pouches - Fish"/>
    <x v="2"/>
    <n v="6"/>
  </r>
  <r>
    <s v="Moving Mountains Burger"/>
    <n v="2"/>
    <n v="6"/>
    <s v="20 x 113.5 g"/>
    <s v="Vegetarian (Frozen)"/>
    <x v="2"/>
    <n v="6"/>
  </r>
  <r>
    <s v="Spinach : Baby Kale Mix"/>
    <n v="2"/>
    <n v="6"/>
    <s v="1 x 250 g"/>
    <s v="Vegetables, Prepared"/>
    <x v="2"/>
    <n v="6"/>
  </r>
  <r>
    <s v="Button Mushrooms"/>
    <n v="2"/>
    <n v="6"/>
    <s v="1 x 2.55 kg"/>
    <s v="Canned Vegetables"/>
    <x v="2"/>
    <n v="6"/>
  </r>
  <r>
    <s v="Schweppes Tonic Water : Glass"/>
    <n v="2"/>
    <n v="6"/>
    <s v="1 x 24 x 200 ml"/>
    <s v="Soft Drinks"/>
    <x v="2"/>
    <n v="6"/>
  </r>
  <r>
    <s v="Mango Juice : Carton"/>
    <n v="2"/>
    <n v="6"/>
    <s v="12 x 1ltr"/>
    <s v="Fruit Juice"/>
    <x v="2"/>
    <n v="6"/>
  </r>
  <r>
    <s v="Butter : Garlic"/>
    <n v="2"/>
    <n v="6"/>
    <s v="1 x 1 kg"/>
    <s v="Butter (Chilled)"/>
    <x v="2"/>
    <n v="6"/>
  </r>
  <r>
    <s v="Smoked Salmon : Trimmings : Basic"/>
    <n v="2"/>
    <n v="6"/>
    <s v="1 x 250 g"/>
    <s v="Smoked Fish (Chilled)"/>
    <x v="2"/>
    <n v="6"/>
  </r>
  <r>
    <s v="Curry Sauce Mix"/>
    <n v="2"/>
    <n v="6"/>
    <s v="2 x 2.25kg"/>
    <s v="Indian Paste"/>
    <x v="2"/>
    <n v="6"/>
  </r>
  <r>
    <s v="Plain : Naan Bread : Tear Drop Shaped"/>
    <n v="2"/>
    <n v="6"/>
    <s v="24 x 130g"/>
    <s v="Accompaniments (Frozen)"/>
    <x v="2"/>
    <n v="6"/>
  </r>
  <r>
    <s v="Oregano"/>
    <n v="2"/>
    <n v="6"/>
    <s v="1 x 100g"/>
    <s v="Oregano"/>
    <x v="2"/>
    <n v="6"/>
  </r>
  <r>
    <s v="Mozzarella : Cheese : Vegan"/>
    <n v="2"/>
    <n v="6"/>
    <s v="4 x 500 g"/>
    <s v="Italian (Chilled)"/>
    <x v="2"/>
    <n v="6"/>
  </r>
  <r>
    <s v="Semolina"/>
    <n v="2"/>
    <n v="6"/>
    <s v="1 x 3kg"/>
    <s v="Sago, Semolina &amp; Tapioca"/>
    <x v="2"/>
    <n v="6"/>
  </r>
  <r>
    <s v="Strawberry Jam"/>
    <n v="2"/>
    <n v="6"/>
    <s v="1 x 2.72 kg"/>
    <s v="Jam"/>
    <x v="2"/>
    <n v="6"/>
  </r>
  <r>
    <s v="Da Vinci Vanilla Syrup"/>
    <n v="2"/>
    <n v="6"/>
    <s v="1 x 1 ltr"/>
    <s v="Syrup"/>
    <x v="2"/>
    <n v="6"/>
  </r>
  <r>
    <s v="Natural Yogurt : Low Fat"/>
    <n v="2"/>
    <n v="6"/>
    <s v="12 x 115 g"/>
    <s v="Yoghurt (Chilled)"/>
    <x v="2"/>
    <n v="6"/>
  </r>
  <r>
    <s v="Flora Sunflower Spread : Portion"/>
    <n v="2"/>
    <n v="6"/>
    <s v="2 x 100 x 10g"/>
    <s v="Spread / Margarine (Chilled)"/>
    <x v="2"/>
    <n v="6"/>
  </r>
  <r>
    <s v="Digestive : Rounds"/>
    <n v="2"/>
    <n v="6"/>
    <s v="12 x 300g"/>
    <s v="Sweet Biscuits"/>
    <x v="2"/>
    <n v="6"/>
  </r>
  <r>
    <s v="Cottage Pie : Mini"/>
    <n v="2"/>
    <n v="6"/>
    <s v="48 x 24 g"/>
    <s v="Traditional British Buffet (Frozen)"/>
    <x v="2"/>
    <n v="6"/>
  </r>
  <r>
    <s v="Shield Rubber Gloves : Blue : Small"/>
    <n v="2"/>
    <n v="6"/>
    <s v="12 x 1 each"/>
    <s v="Rubber"/>
    <x v="2"/>
    <n v="6"/>
  </r>
  <r>
    <s v="Pineapple Slices : in syrup : Info: 8 count"/>
    <n v="2"/>
    <n v="6"/>
    <s v="1 x 820g"/>
    <s v="Pineapple"/>
    <x v="2"/>
    <n v="6"/>
  </r>
  <r>
    <s v="Duck"/>
    <n v="2"/>
    <n v="6"/>
    <s v="1 x 1 kg"/>
    <s v="Rillettes"/>
    <x v="2"/>
    <n v="6"/>
  </r>
  <r>
    <s v="Moving Mount B12 Meat Free Burgr"/>
    <n v="2"/>
    <n v="6"/>
    <s v="20 x 113 g"/>
    <s v="Frozen - All"/>
    <x v="2"/>
    <n v="6"/>
  </r>
  <r>
    <s v="Cloves : whole"/>
    <n v="2"/>
    <n v="6"/>
    <s v="1 x 400 g"/>
    <s v="Spices"/>
    <x v="2"/>
    <n v="6"/>
  </r>
  <r>
    <s v="Arran Oak Smoked Cheddar : Scottish"/>
    <n v="2"/>
    <n v="6"/>
    <s v="1 x 200 g"/>
    <s v="Flavoured (Chilled)"/>
    <x v="2"/>
    <n v="6"/>
  </r>
  <r>
    <s v="Red Kidney Beans"/>
    <n v="2"/>
    <n v="6"/>
    <s v="1 x 800g"/>
    <s v="Beans"/>
    <x v="2"/>
    <n v="6"/>
  </r>
  <r>
    <s v="Brakes Fusilli"/>
    <n v="2"/>
    <n v="6"/>
    <s v="1 x 5 kg"/>
    <s v="Fusilli"/>
    <x v="2"/>
    <n v="6"/>
  </r>
  <r>
    <s v="Mackerel : Smoked : Fillet"/>
    <n v="2"/>
    <n v="6"/>
    <s v="3.18 kg"/>
    <s v="Frozen Smoked Fish"/>
    <x v="2"/>
    <n v="6"/>
  </r>
  <r>
    <s v="Healthy Boy Sriracha Chilli Sauce"/>
    <n v="2"/>
    <n v="6"/>
    <s v="1 x 300 ml"/>
    <s v="Oriental Sauce"/>
    <x v="2"/>
    <n v="6"/>
  </r>
  <r>
    <s v="Coconut Milk : Tin"/>
    <n v="2"/>
    <n v="6"/>
    <s v="1 x 400 ml"/>
    <s v="Coconut Creamed &amp; Milk"/>
    <x v="2"/>
    <n v="6"/>
  </r>
  <r>
    <s v="Pumpkin Seeds"/>
    <n v="2"/>
    <n v="6"/>
    <s v="1 x 1kg"/>
    <s v="Culinary Nuts &amp; Seeds"/>
    <x v="2"/>
    <n v="6"/>
  </r>
  <r>
    <s v="Parsley : Curly"/>
    <n v="2"/>
    <n v="6"/>
    <s v="1 x 100g"/>
    <s v="Parsley"/>
    <x v="2"/>
    <n v="6"/>
  </r>
  <r>
    <s v="Chicory Red"/>
    <n v="2"/>
    <n v="6"/>
    <s v="5 x 1 each"/>
    <s v="Endives"/>
    <x v="2"/>
    <n v="6"/>
  </r>
  <r>
    <s v="Sandwich - polar bread : Salami Club"/>
    <n v="2"/>
    <n v="6"/>
    <s v="1 x 1 each"/>
    <s v="Filled Rolls, Sandwiches &amp; Baguettes"/>
    <x v="2"/>
    <n v="6"/>
  </r>
  <r>
    <s v="PUREFOODS Platter : Grain, Vegan Cheese &amp;amp; Cauliflower"/>
    <n v="2"/>
    <n v="6"/>
    <s v="1 x 1 each"/>
    <s v="Buffet Platters"/>
    <x v="2"/>
    <n v="6"/>
  </r>
  <r>
    <s v="30ml PELICAN PUMP"/>
    <n v="2"/>
    <n v="6"/>
    <s v="1 each"/>
    <s v="Dispensers"/>
    <x v="2"/>
    <n v="6"/>
  </r>
  <r>
    <s v="Potato &amp; Chive Salad"/>
    <n v="2"/>
    <n v="6"/>
    <s v="1 x 1 kg"/>
    <s v="Prepared / Dressed Salad - Vegetable Based (Chilled)"/>
    <x v="2"/>
    <n v="6"/>
  </r>
  <r>
    <s v="Demi Baguette"/>
    <n v="2"/>
    <n v="6"/>
    <s v="50 x 140 g"/>
    <s v="Baguette (Frozen)"/>
    <x v="2"/>
    <n v="6"/>
  </r>
  <r>
    <s v="Rancho Viejo : Tequila Gold"/>
    <n v="2"/>
    <n v="6"/>
    <s v="1 x 70cl"/>
    <s v="Tequila"/>
    <x v="2"/>
    <n v="6"/>
  </r>
  <r>
    <s v="Lovers Potatoes"/>
    <n v="2"/>
    <n v="6"/>
    <s v="1 Bag"/>
    <s v="Fruit &amp; Veg, Salad, Herbs (Chilled)"/>
    <x v="2"/>
    <n v="6"/>
  </r>
  <r>
    <s v="Chef Selection Chips : Steakhouse"/>
    <n v="2"/>
    <n v="6"/>
    <s v="4 x 2.5 kg"/>
    <s v="Chips (Frozen)"/>
    <x v="2"/>
    <n v="6"/>
  </r>
  <r>
    <s v="Eggs Shell : Medium"/>
    <n v="2"/>
    <n v="6"/>
    <s v="15 x 12 x 1 each"/>
    <s v="Eggs &amp; Egg Products (Chilled"/>
    <x v="2"/>
    <n v="6"/>
  </r>
  <r>
    <s v="Fish Pie Mix : MSC"/>
    <n v="2"/>
    <n v="6"/>
    <s v="1 x 1 kg"/>
    <s v="Pie Filling (Frozen)"/>
    <x v="2"/>
    <n v="6"/>
  </r>
  <r>
    <s v="Chef William Cous Cous"/>
    <n v="2"/>
    <n v="6"/>
    <s v="1 x 3 kg"/>
    <s v="Cous Cous"/>
    <x v="2"/>
    <n v="6"/>
  </r>
  <r>
    <s v="Onion Rings : Battered"/>
    <n v="2"/>
    <n v="6"/>
    <s v="1 x 1kg"/>
    <s v="Coated Vegetables (Frozen)"/>
    <x v="2"/>
    <n v="6"/>
  </r>
  <r>
    <s v="Chicken Nuggets : breaded"/>
    <n v="2"/>
    <n v="6"/>
    <s v="1 x 2.5 kg"/>
    <s v="Chicken Bites (Frozen)"/>
    <x v="2"/>
    <n v="6"/>
  </r>
  <r>
    <s v="Egg White Liquid"/>
    <n v="2"/>
    <n v="6"/>
    <s v="1 x 1 ltr"/>
    <s v="Eggs &amp; Egg Products (Chilled"/>
    <x v="2"/>
    <n v="6"/>
  </r>
  <r>
    <s v="Extra Heavy Duty Black Refuse Sacks"/>
    <n v="2"/>
    <n v="6"/>
    <s v="100 x 1 each"/>
    <s v="Other Non Food"/>
    <x v="2"/>
    <n v="6"/>
  </r>
  <r>
    <s v="Meringue Nests"/>
    <n v="2"/>
    <n v="6"/>
    <s v="72 x 12 g"/>
    <s v="Sweet Shells &amp; Pastry Cases"/>
    <x v="2"/>
    <n v="6"/>
  </r>
  <r>
    <s v="Better Tomato &amp;amp; Basil"/>
    <n v="2"/>
    <n v="6"/>
    <s v="1 x 300 g"/>
    <s v="Soup Flavour"/>
    <x v="2"/>
    <n v="6"/>
  </r>
  <r>
    <s v="Potatoes : Vitelotte : Purple"/>
    <n v="2"/>
    <n v="6"/>
    <s v="1 x 1 kg"/>
    <s v="Potatoes"/>
    <x v="2"/>
    <n v="6"/>
  </r>
  <r>
    <s v="Golden"/>
    <n v="2"/>
    <n v="6"/>
    <s v="kg"/>
    <s v="Beetroot"/>
    <x v="2"/>
    <n v="6"/>
  </r>
  <r>
    <s v="Puly Cleaning Powder : Puly Caff"/>
    <n v="2"/>
    <n v="6"/>
    <s v="1 x 900g"/>
    <s v="Cleaners &amp; Degreasers"/>
    <x v="2"/>
    <n v="6"/>
  </r>
  <r>
    <s v="Pomegranate : Large"/>
    <n v="1"/>
    <n v="6"/>
    <s v="1 x 1 each"/>
    <s v="Fruit  (Fresh)"/>
    <x v="2"/>
    <n v="6"/>
  </r>
  <r>
    <s v="Potato Wedges : Info: av 312/pk"/>
    <n v="1"/>
    <n v="6"/>
    <s v="4 x 2.5kg"/>
    <s v="Vegetables (Frozen)"/>
    <x v="2"/>
    <n v="6"/>
  </r>
  <r>
    <s v="Decantae Classic : Sparkling Water"/>
    <n v="1"/>
    <n v="6"/>
    <s v="12 x 750 ml"/>
    <s v="Water"/>
    <x v="2"/>
    <n v="6"/>
  </r>
  <r>
    <s v="Raspberries"/>
    <n v="1"/>
    <n v="6"/>
    <s v="1 x 125g"/>
    <s v="Fruit  (Fresh)"/>
    <x v="2"/>
    <n v="6"/>
  </r>
  <r>
    <s v="Diced Paneer Cheese"/>
    <n v="1"/>
    <n v="6"/>
    <s v="1 x 500 g"/>
    <s v="Chilled - Cheese"/>
    <x v="2"/>
    <n v="6"/>
  </r>
  <r>
    <s v="Tomatoes : Vine : Large"/>
    <n v="1"/>
    <n v="6"/>
    <s v="1 x 1 kg"/>
    <s v="Salad"/>
    <x v="2"/>
    <n v="6"/>
  </r>
  <r>
    <s v="King Prawns : Tempura Battered : (water inc.)"/>
    <n v="1"/>
    <n v="6"/>
    <s v="1 x 500 g"/>
    <s v="Fish &amp; Seafood (Fzn)"/>
    <x v="2"/>
    <n v="6"/>
  </r>
  <r>
    <s v="Delifrance Mini Danish Assortment"/>
    <n v="1"/>
    <n v="6"/>
    <s v="3 x 40 x 35 g"/>
    <s v="Bakery (Frozen)"/>
    <x v="2"/>
    <n v="6"/>
  </r>
  <r>
    <s v="Lockwood Mushy Peas"/>
    <n v="1"/>
    <n v="6"/>
    <s v="1 x 1kg"/>
    <s v="Vegetables (Frozen)"/>
    <x v="2"/>
    <n v="6"/>
  </r>
  <r>
    <s v="Carrots : Whole : Peeled"/>
    <n v="1"/>
    <n v="6"/>
    <s v="1 x 2.5kg"/>
    <s v="Vegetables, Prepared"/>
    <x v="2"/>
    <n v="6"/>
  </r>
  <r>
    <s v="Cannellini Beans"/>
    <n v="1"/>
    <n v="6"/>
    <s v="1 x 800g"/>
    <s v="Beans"/>
    <x v="2"/>
    <n v="6"/>
  </r>
  <r>
    <s v="Kerrymaid Cream Single"/>
    <n v="1"/>
    <n v="6"/>
    <s v="1 x 1 ltr"/>
    <s v="Cream (UHT)"/>
    <x v="2"/>
    <n v="6"/>
  </r>
  <r>
    <s v="Panna Cotta Base Mix"/>
    <n v="1"/>
    <n v="6"/>
    <s v="1 x 1ltr"/>
    <s v="Trifles, Mousses &amp; Mixes"/>
    <x v="2"/>
    <n v="6"/>
  </r>
  <r>
    <s v="Maggi Coconut Milk : Powder"/>
    <n v="1"/>
    <n v="6"/>
    <s v="1 x 1 kg"/>
    <s v="Coconut Creamed &amp; Milk"/>
    <x v="2"/>
    <n v="6"/>
  </r>
  <r>
    <s v="Beef Burger : 90% : British : Red Tractor"/>
    <n v="1"/>
    <n v="6"/>
    <s v="36 x 113 g"/>
    <s v="Burgers (Frozen)"/>
    <x v="2"/>
    <n v="6"/>
  </r>
  <r>
    <s v="Knorr Béchamel Sauce : Garde D'or"/>
    <n v="1"/>
    <n v="6"/>
    <s v="1 x 1 ltr"/>
    <s v="Other Sauce"/>
    <x v="2"/>
    <n v="6"/>
  </r>
  <r>
    <s v="Westlers Pork Frankfurter : Extra Large : 90%"/>
    <n v="1"/>
    <n v="6"/>
    <s v="7 x 90 g"/>
    <s v="Canned Hot Dogs"/>
    <x v="2"/>
    <n v="6"/>
  </r>
  <r>
    <s v="Whitby : Plaice Goujons"/>
    <n v="1"/>
    <n v="6"/>
    <s v="1 x 450 g"/>
    <s v="Fish &amp; Seafood (Frozen)"/>
    <x v="2"/>
    <n v="6"/>
  </r>
  <r>
    <s v="Anna Peas"/>
    <n v="1"/>
    <n v="6"/>
    <s v="12 x 400 g"/>
    <s v="Peas"/>
    <x v="2"/>
    <n v="6"/>
  </r>
  <r>
    <s v="Butterscotch : Info: Dessert Sauce"/>
    <n v="1"/>
    <n v="6"/>
    <s v="1 x 500g"/>
    <s v="Dessert Sauce"/>
    <x v="2"/>
    <n v="6"/>
  </r>
  <r>
    <s v="McCain Thin Cut Chips : 3/8 : (Best of British)"/>
    <n v="1"/>
    <n v="6"/>
    <s v="4 x 2.27 kg"/>
    <s v="Chips (Frozen)"/>
    <x v="2"/>
    <n v="6"/>
  </r>
  <r>
    <s v="Cayenne Pepper : Herbs"/>
    <n v="1"/>
    <n v="6"/>
    <s v="1 x 450 g"/>
    <s v="Pepper"/>
    <x v="2"/>
    <n v="6"/>
  </r>
  <r>
    <s v="Baked Beans : reduced sugar and salt"/>
    <n v="1"/>
    <n v="6"/>
    <s v="1 x 2.62 kg"/>
    <s v="Baked Beans"/>
    <x v="2"/>
    <n v="6"/>
  </r>
  <r>
    <s v="Bens Original Black Bean Sauce  1x2.23kg"/>
    <n v="1"/>
    <n v="6"/>
    <s v="1 x 2.23 kg"/>
    <s v="Dry Goods"/>
    <x v="2"/>
    <n v="6"/>
  </r>
  <r>
    <s v="Chicken : Bones"/>
    <n v="1"/>
    <n v="6"/>
    <s v="kg"/>
    <s v="Chicken (Chilled)"/>
    <x v="2"/>
    <n v="6"/>
  </r>
  <r>
    <s v="Mini Stollen Bites 250g (8 Ptns)"/>
    <n v="1"/>
    <n v="6"/>
    <s v="8 x 250 g"/>
    <s v="Food"/>
    <x v="2"/>
    <n v="6"/>
  </r>
  <r>
    <s v="Bamboo Shoots : sliced"/>
    <n v="1"/>
    <n v="6"/>
    <s v="1 each"/>
    <s v="Speciality"/>
    <x v="2"/>
    <n v="6"/>
  </r>
  <r>
    <s v="Paneer Cheese"/>
    <n v="1"/>
    <n v="6"/>
    <s v="1 x 1 kg"/>
    <s v="Other (Chilled)"/>
    <x v="2"/>
    <n v="6"/>
  </r>
  <r>
    <s v="Pitted : Dates : Vegan"/>
    <n v="1"/>
    <n v="6"/>
    <s v="1 x 1 kg"/>
    <s v="Dried Fruit"/>
    <x v="2"/>
    <n v="6"/>
  </r>
  <r>
    <s v="Celeriac : Puree : Cooked : Dairy Free"/>
    <n v="1"/>
    <n v="6"/>
    <s v="1 x 1 kg"/>
    <s v="Celeriac"/>
    <x v="2"/>
    <n v="6"/>
  </r>
  <r>
    <s v="Braised Cabbage &amp; Red Apple"/>
    <n v="1"/>
    <n v="6"/>
    <s v="1 x 1 kg"/>
    <s v="Gourmet Prepared Vegetables (Chilled)"/>
    <x v="2"/>
    <n v="6"/>
  </r>
  <r>
    <s v="B8 : Chicken Breast Skewers : Lemon &amp;amp; Herb : Mini, Red Tractor (Oven roastable Bag)"/>
    <n v="1"/>
    <n v="6"/>
    <s v="1 x 10 each"/>
    <s v="Prepared Poultry"/>
    <x v="2"/>
    <n v="6"/>
  </r>
  <r>
    <s v="Chicken Thigh Skewers : Fajita Flavour : D3 Large"/>
    <n v="1"/>
    <n v="6"/>
    <s v="10 x 1 each"/>
    <s v="Prepared Poultry"/>
    <x v="2"/>
    <n v="6"/>
  </r>
  <r>
    <s v="Central Monte Sauvignon Blanc"/>
    <n v="1"/>
    <n v="6"/>
    <s v="1x75cl"/>
    <s v="White Wine"/>
    <x v="2"/>
    <n v="6"/>
  </r>
  <r>
    <s v="Veuve Clicquot : NV"/>
    <n v="1"/>
    <n v="6"/>
    <s v="1 x 75 cl"/>
    <s v="Champagne"/>
    <x v="2"/>
    <n v="6"/>
  </r>
  <r>
    <s v="Campari Campari Bitter : 25.00%"/>
    <n v="1"/>
    <n v="6"/>
    <s v="1 x 70cl"/>
    <s v="Liqueurs &amp; Other"/>
    <x v="2"/>
    <n v="6"/>
  </r>
  <r>
    <s v="Absolut Citron Vodka"/>
    <n v="1"/>
    <n v="6"/>
    <s v="1 x 70 cl"/>
    <s v="Vodka"/>
    <x v="2"/>
    <n v="6"/>
  </r>
  <r>
    <s v="Archers Peach Schnapps : 18%"/>
    <n v="1"/>
    <n v="6"/>
    <s v="1 x 70cl"/>
    <s v="Schnapps"/>
    <x v="2"/>
    <n v="6"/>
  </r>
  <r>
    <s v="Pollini Premium : Sambuca : 38%"/>
    <n v="1"/>
    <n v="6"/>
    <s v="1 x 70cl"/>
    <s v="Sambuca"/>
    <x v="2"/>
    <n v="6"/>
  </r>
  <r>
    <s v="Riesling Arthur Metz Caveau 75Cl"/>
    <n v="1"/>
    <n v="6"/>
    <s v="1 x 75 cl"/>
    <s v="White Wine"/>
    <x v="2"/>
    <n v="6"/>
  </r>
  <r>
    <s v="Corte del Duca : Nebbiolo"/>
    <n v="1"/>
    <n v="6"/>
    <s v="1 x 75cl"/>
    <s v="Red Wine"/>
    <x v="2"/>
    <n v="6"/>
  </r>
  <r>
    <s v="PIRANI PROSECCO DOC EXT DRY 75CL"/>
    <n v="1"/>
    <n v="6"/>
    <s v="1 x 75 cl"/>
    <s v="Sparkling Wine"/>
    <x v="2"/>
    <n v="6"/>
  </r>
  <r>
    <s v="Monin Cane Sugar : Syrup"/>
    <n v="1"/>
    <n v="6"/>
    <s v="1 x 70 cl"/>
    <s v="Cocktail Mixes"/>
    <x v="2"/>
    <n v="6"/>
  </r>
  <r>
    <s v="Patriarche Pinot Noir VDF France"/>
    <n v="1"/>
    <n v="6"/>
    <s v="1 x 75 cl"/>
    <s v="Red Wine"/>
    <x v="2"/>
    <n v="6"/>
  </r>
  <r>
    <s v="Tomatoes : On the Vine : Large"/>
    <n v="1"/>
    <n v="6"/>
    <s v="1 x 5 kg"/>
    <s v="Tomatoes"/>
    <x v="2"/>
    <n v="6"/>
  </r>
  <r>
    <s v="Cabbage : Green"/>
    <n v="1"/>
    <n v="6"/>
    <s v="1 x 1 each "/>
    <s v="Cabbage"/>
    <x v="2"/>
    <n v="6"/>
  </r>
  <r>
    <s v="Riverdene Chopped Tomatoes"/>
    <n v="1"/>
    <n v="6"/>
    <s v="1 x 800 g"/>
    <s v="Tomatoes"/>
    <x v="2"/>
    <n v="6"/>
  </r>
  <r>
    <s v="Sea Salt : Fine"/>
    <n v="1"/>
    <n v="6"/>
    <s v="1 x 750 g"/>
    <s v="Salt"/>
    <x v="2"/>
    <n v="6"/>
  </r>
  <r>
    <s v="Chef Selection Luxury : Chicken Kiev"/>
    <n v="1"/>
    <n v="6"/>
    <s v="10 x 200 g"/>
    <s v="Prepared Meat (Frozen)"/>
    <x v="2"/>
    <n v="6"/>
  </r>
  <r>
    <s v="Sausages : Bratwurst : Germany"/>
    <n v="1"/>
    <n v="6"/>
    <s v="8 x 90 g"/>
    <s v="Sausages (Chilled)"/>
    <x v="2"/>
    <n v="6"/>
  </r>
  <r>
    <s v="Duck Breast : 200 - 225g"/>
    <n v="1"/>
    <n v="6"/>
    <s v="1 x 212.5 g"/>
    <s v="Duck (Frozen)"/>
    <x v="2"/>
    <n v="6"/>
  </r>
  <r>
    <s v="Chicken Breast Chunks : battered"/>
    <n v="1"/>
    <n v="6"/>
    <s v="1 x 2 kg"/>
    <s v="Chicken Bites (Frozen)"/>
    <x v="2"/>
    <n v="6"/>
  </r>
  <r>
    <s v="Santa Maria Chipotle Paste"/>
    <n v="1"/>
    <n v="6"/>
    <s v="1 x 750 g"/>
    <s v="Tex Mex, Caribbean Sauce &amp; Seasoning"/>
    <x v="2"/>
    <n v="6"/>
  </r>
  <r>
    <s v="Chilli Jam"/>
    <n v="1"/>
    <n v="6"/>
    <s v="1 x 1.2kg"/>
    <s v="OTHER Sauces"/>
    <x v="2"/>
    <n v="6"/>
  </r>
  <r>
    <s v="Opies Pickled Walnuts"/>
    <n v="1"/>
    <n v="6"/>
    <s v="1 x 390 g"/>
    <s v="Pickles"/>
    <x v="2"/>
    <n v="6"/>
  </r>
  <r>
    <s v="Macphie Demi Glace Sauce"/>
    <n v="1"/>
    <n v="6"/>
    <s v="1 x 1ltr"/>
    <s v="Other Sauce"/>
    <x v="2"/>
    <n v="6"/>
  </r>
  <r>
    <s v="Hoi Sin Sauce : Kin's Kitchen"/>
    <n v="1"/>
    <n v="6"/>
    <s v="2 x 2.2 ltr"/>
    <s v="Oriental Sauce"/>
    <x v="2"/>
    <n v="6"/>
  </r>
  <r>
    <s v="Kin's Kitchen : Szechuan Sauce"/>
    <n v="1"/>
    <n v="6"/>
    <s v="2 x 2.2 ltr"/>
    <s v="Oriental Sauce"/>
    <x v="2"/>
    <n v="6"/>
  </r>
  <r>
    <s v="Quail Eggs"/>
    <n v="1"/>
    <n v="6"/>
    <s v="12 x 1 each"/>
    <s v="Eggs &amp; Egg Products (Chilled"/>
    <x v="2"/>
    <n v="6"/>
  </r>
  <r>
    <s v="Johnsons Orange Juice : Freshly Squeezed"/>
    <n v="1"/>
    <n v="6"/>
    <s v="1 x 2.27 ltr"/>
    <s v="Fruit Juice"/>
    <x v="2"/>
    <n v="6"/>
  </r>
  <r>
    <s v="Egg Liquid : Yolk"/>
    <n v="1"/>
    <n v="6"/>
    <s v="1 x 1kg"/>
    <s v="Eggs &amp; Egg Products (Chilled"/>
    <x v="2"/>
    <n v="6"/>
  </r>
  <r>
    <s v="Sesame Oil"/>
    <n v="1"/>
    <n v="6"/>
    <s v="1 x 500ml"/>
    <s v="Speciality Oil"/>
    <x v="2"/>
    <n v="6"/>
  </r>
  <r>
    <s v="Beef : Fillet : Larder Trim : Whole"/>
    <n v="2"/>
    <n v="5.84"/>
    <s v="kg"/>
    <s v="Beef (Chilled)"/>
    <x v="2"/>
    <n v="5.84"/>
  </r>
  <r>
    <s v="Whole : Corn Fed"/>
    <n v="1"/>
    <n v="5.76"/>
    <s v="kg"/>
    <s v="Chicken (Chilled)"/>
    <x v="2"/>
    <n v="5.76"/>
  </r>
  <r>
    <s v="Apples : Small"/>
    <n v="2"/>
    <n v="5.52"/>
    <s v="kg"/>
    <s v="Apple"/>
    <x v="2"/>
    <n v="5.52"/>
  </r>
  <r>
    <s v="Shallots : Onions"/>
    <n v="4"/>
    <n v="5.5"/>
    <s v="1 x 1 kg"/>
    <s v="Shallots"/>
    <x v="2"/>
    <n v="5.5"/>
  </r>
  <r>
    <s v="Mdh Kitchen King"/>
    <n v="4"/>
    <n v="5.4950000000000001"/>
    <s v="24 x 500 g"/>
    <s v="Food"/>
    <x v="2"/>
    <n v="5.4950000000000001"/>
  </r>
  <r>
    <s v="Saddle : Eye Fillet"/>
    <n v="2"/>
    <n v="5.27"/>
    <s v="1 x 1 kg"/>
    <s v="Venison (Chilled)"/>
    <x v="2"/>
    <n v="5.27"/>
  </r>
  <r>
    <s v="Farmhouse : Mature Cheddar : Block"/>
    <n v="2"/>
    <n v="5.1239999999999997"/>
    <s v="1 x 2.5kg"/>
    <s v="British (Chilled)"/>
    <x v="2"/>
    <n v="5.1239999999999997"/>
  </r>
  <r>
    <s v="Beef Fillet : Scotch : Whole"/>
    <n v="1"/>
    <n v="5.04"/>
    <s v="kg"/>
    <s v="Beef (Chilled)"/>
    <x v="2"/>
    <n v="5.04"/>
  </r>
  <r>
    <s v="Pig Trotters"/>
    <n v="3"/>
    <n v="5.03"/>
    <s v="kg"/>
    <s v="Offal (Chilled)"/>
    <x v="2"/>
    <n v="5.03"/>
  </r>
  <r>
    <s v="Chicago Town BBQ Jackfruit : Vegan"/>
    <n v="5"/>
    <n v="5"/>
    <s v="10 x 490 g"/>
    <s v="Pizza (Frozen)"/>
    <x v="2"/>
    <n v="5"/>
  </r>
  <r>
    <s v="Metcalf's Popcorn : Sweet : Skinny Cinema"/>
    <n v="5"/>
    <n v="5"/>
    <s v="24 x 20 g"/>
    <s v="Crisp &amp; Snacks"/>
    <x v="2"/>
    <n v="5"/>
  </r>
  <r>
    <s v="Chef William Cracked : Black Pepper"/>
    <n v="5"/>
    <n v="5"/>
    <s v="6 x 450 g"/>
    <s v="Cooking Ingredients"/>
    <x v="2"/>
    <n v="5"/>
  </r>
  <r>
    <s v="Mars Galaxy"/>
    <n v="5"/>
    <n v="5"/>
    <s v="24 x 42 g"/>
    <s v="Confectionery"/>
    <x v="2"/>
    <n v="5"/>
  </r>
  <r>
    <s v="LaBo Danish Style : Pain aux Raisins"/>
    <n v="5"/>
    <n v="5"/>
    <s v="30 x 1each"/>
    <s v="Morning Goods/Viennoiserie (Frozen)"/>
    <x v="2"/>
    <n v="5"/>
  </r>
  <r>
    <s v="Phat Chicken &amp;amp; Chorizo Pasty : Naked"/>
    <n v="5"/>
    <n v="5"/>
    <s v="20 x 283 g"/>
    <s v="Pasties (Frozen)"/>
    <x v="2"/>
    <n v="5"/>
  </r>
  <r>
    <s v="Sausage Roll : Unbaked : Jumbo, 6/15cm"/>
    <n v="5"/>
    <n v="5"/>
    <s v="1 x 40 x 1 each"/>
    <s v="Sausage Rolls (Frozen)"/>
    <x v="2"/>
    <n v="5"/>
  </r>
  <r>
    <s v="Burrata"/>
    <n v="5"/>
    <n v="5"/>
    <s v="12 x 100 g"/>
    <s v="Other (Frozen)"/>
    <x v="2"/>
    <n v="5"/>
  </r>
  <r>
    <s v="Balsamic Vinegar"/>
    <n v="5"/>
    <n v="5"/>
    <s v="1 x 2ltr"/>
    <s v="Vinegar"/>
    <x v="2"/>
    <n v="5"/>
  </r>
  <r>
    <s v="CRG Coconut : Info: Dessicated"/>
    <n v="5"/>
    <n v="5"/>
    <s v="1 x 2kg"/>
    <s v="Culinary Nuts &amp; Seeds"/>
    <x v="2"/>
    <n v="5"/>
  </r>
  <r>
    <s v="Sourdough Loaf : Seeded : Artisan"/>
    <n v="5"/>
    <n v="5"/>
    <s v="1 x 18 x 1220g"/>
    <s v="Bread (Frozen)"/>
    <x v="2"/>
    <n v="5"/>
  </r>
  <r>
    <s v="Brakes Sultanas"/>
    <n v="5"/>
    <n v="5"/>
    <s v="1 x 3 kg"/>
    <s v="Dried Fruit"/>
    <x v="2"/>
    <n v="5"/>
  </r>
  <r>
    <s v="Real : Crisps : Roast Ox"/>
    <n v="5"/>
    <n v="5"/>
    <s v="48 x 35 g"/>
    <s v="Crisps"/>
    <x v="2"/>
    <n v="5"/>
  </r>
  <r>
    <s v="Kerrymaid Slices : Vegan"/>
    <n v="5"/>
    <n v="5"/>
    <s v="1 x 700 g"/>
    <s v="Other (Chilled)"/>
    <x v="2"/>
    <n v="5"/>
  </r>
  <r>
    <s v="Strawberry"/>
    <n v="5"/>
    <n v="5"/>
    <s v="1 x 2.5kg"/>
    <s v="Pie Filling"/>
    <x v="2"/>
    <n v="5"/>
  </r>
  <r>
    <s v="Carrots"/>
    <n v="5"/>
    <n v="5"/>
    <s v="1 x 2 kg"/>
    <s v="Carrots"/>
    <x v="2"/>
    <n v="5"/>
  </r>
  <r>
    <s v="Ham Hock And Pea Terrine : Frozen"/>
    <n v="5"/>
    <n v="5"/>
    <s v="3 x 500 g"/>
    <s v="Pâté  (Frozen)"/>
    <x v="2"/>
    <n v="5"/>
  </r>
  <r>
    <s v="Tony's Chocolonely Milk Chocolate : Hazelnut"/>
    <n v="5"/>
    <n v="5"/>
    <s v="35 x 47 g"/>
    <s v="Chocolate - Bars"/>
    <x v="2"/>
    <n v="5"/>
  </r>
  <r>
    <s v="Campagnola : Pitted : Green"/>
    <n v="5"/>
    <n v="5"/>
    <s v="1 x 3 kg"/>
    <s v="Olives (Chilled)"/>
    <x v="2"/>
    <n v="5"/>
  </r>
  <r>
    <s v="Pipers Crisps : Jalapeno and Dill"/>
    <n v="5"/>
    <n v="5"/>
    <s v="24 x 40 g"/>
    <s v="Crisps"/>
    <x v="2"/>
    <n v="5"/>
  </r>
  <r>
    <s v="Flapjack : Cranberry &amp;amp; Pecan"/>
    <n v="5"/>
    <n v="5"/>
    <s v="18 x 1 each"/>
    <s v="Tray Bakes (Frozen)"/>
    <x v="2"/>
    <n v="5"/>
  </r>
  <r>
    <s v="Starbucks Frappuccino Roast Estract Pwdr 24x56.7g GB"/>
    <n v="5"/>
    <n v="5"/>
    <s v="24 x 1 each"/>
    <s v="Beverage"/>
    <x v="2"/>
    <n v="5"/>
  </r>
  <r>
    <s v="WPS Cup Hot Hday 12oz 1000Pcs GB"/>
    <n v="5"/>
    <n v="5"/>
    <s v="1000 x 1 each"/>
    <s v="Non Food"/>
    <x v="2"/>
    <n v="5"/>
  </r>
  <r>
    <s v="H &amp; H 103c Cleaner Sanitiser"/>
    <n v="5"/>
    <n v="5"/>
    <s v="2 x 5 ltr"/>
    <s v="Kitchen Chemicals"/>
    <x v="2"/>
    <n v="5"/>
  </r>
  <r>
    <s v="Bioderm-F AntiBac Handsoap"/>
    <n v="5"/>
    <n v="5"/>
    <s v="6 x 800 ml"/>
    <s v="Kitchen Chemicals"/>
    <x v="2"/>
    <n v="5"/>
  </r>
  <r>
    <s v="Nu-Kleen All Trigger Sprays"/>
    <n v="5"/>
    <n v="5"/>
    <s v="6 x 750 ml"/>
    <s v="Kitchen Chemicals"/>
    <x v="2"/>
    <n v="5"/>
  </r>
  <r>
    <s v="Mayfair Fruit Pot 140g"/>
    <n v="5"/>
    <n v="5"/>
    <s v="6 x 140 g"/>
    <s v="Fruit &amp; Veg, Salad, Herbs (Chilled)"/>
    <x v="2"/>
    <n v="5"/>
  </r>
  <r>
    <s v="Croissant : Vegan"/>
    <n v="5"/>
    <n v="5"/>
    <s v="48 x 75 g"/>
    <s v="Morning Goods/Viennoiserie (Frozen)"/>
    <x v="2"/>
    <n v="5"/>
  </r>
  <r>
    <s v="Boddingtons Bitter : Smooth"/>
    <n v="5"/>
    <n v="5"/>
    <s v="11 x 1 gal"/>
    <s v="Beer - Draught"/>
    <x v="2"/>
    <n v="5"/>
  </r>
  <r>
    <s v="Seaweed Samphire"/>
    <n v="5"/>
    <n v="5"/>
    <s v="1 x 1 kg"/>
    <s v="Samphire Grass"/>
    <x v="2"/>
    <n v="5"/>
  </r>
  <r>
    <s v="Sweet Potatoes"/>
    <n v="5"/>
    <n v="5"/>
    <s v="1 x 6 kg"/>
    <s v="Sweet Potato"/>
    <x v="2"/>
    <n v="5"/>
  </r>
  <r>
    <s v="Browns Ham : Shaved : Smoked : 80%"/>
    <n v="5"/>
    <n v="5"/>
    <s v="1 x 1 kg"/>
    <s v="Assorted Traditional Cooked Meats (Chilled)"/>
    <x v="3"/>
    <n v="5"/>
  </r>
  <r>
    <s v="Bridor Croissant : ready to bake : Beurre"/>
    <n v="5"/>
    <n v="5"/>
    <s v="60 x 70 g"/>
    <s v="Morning Goods/Viennoiserie (Frozen)"/>
    <x v="2"/>
    <n v="5"/>
  </r>
  <r>
    <s v="Chef Selection Vinegar : Sachets"/>
    <n v="5"/>
    <n v="5"/>
    <s v="200 x 1 each"/>
    <s v="Vinegar"/>
    <x v="2"/>
    <n v="5"/>
  </r>
  <r>
    <s v="Soup : Cream of Chicken"/>
    <n v="5"/>
    <n v="5"/>
    <s v="1 x 4 kg"/>
    <s v="Soup Flavour"/>
    <x v="2"/>
    <n v="5"/>
  </r>
  <r>
    <s v="Kara Muffin : Blueberry : Tulip"/>
    <n v="5"/>
    <n v="5"/>
    <s v="24 x 1 each"/>
    <s v="Muffins"/>
    <x v="2"/>
    <n v="5"/>
  </r>
  <r>
    <s v="Mushrooms : Portabella"/>
    <n v="5"/>
    <n v="5"/>
    <s v="1 x 1.5 kg"/>
    <s v="Mushrooms"/>
    <x v="2"/>
    <n v="5"/>
  </r>
  <r>
    <s v="Alpro Soya Alternative to : Yogurt : Blueberry &amp;amp; Cherry"/>
    <n v="4"/>
    <n v="5"/>
    <s v="6 x 4 x 125 g"/>
    <s v="Dairy &amp; Eggs (Chilled)"/>
    <x v="2"/>
    <n v="5"/>
  </r>
  <r>
    <s v="Kit Kat Orange : 4 Finger"/>
    <n v="4"/>
    <n v="5"/>
    <s v="24 x 21.5 g"/>
    <s v="Confectionery"/>
    <x v="2"/>
    <n v="5"/>
  </r>
  <r>
    <s v="Cafe Bronte Giant : Fruity Oat Cookie"/>
    <n v="4"/>
    <n v="5"/>
    <s v="18 x 60 g"/>
    <s v="Biscuits &amp; Cakes"/>
    <x v="2"/>
    <n v="5"/>
  </r>
  <r>
    <s v="Knorr Carrot &amp;amp; Coriander : 100% soup"/>
    <n v="4"/>
    <n v="5"/>
    <s v="12 x 250ml"/>
    <s v="Ready to Use"/>
    <x v="2"/>
    <n v="5"/>
  </r>
  <r>
    <s v="Orange : Medium : Pack"/>
    <n v="4"/>
    <n v="5"/>
    <s v="10 x 1 each"/>
    <s v="Orange"/>
    <x v="2"/>
    <n v="5"/>
  </r>
  <r>
    <s v="LaBo Boule : Turmeric &amp;amp; Poppyseed"/>
    <n v="4"/>
    <n v="5"/>
    <s v="4 x 460 g"/>
    <s v="Bread (Frozen)"/>
    <x v="2"/>
    <n v="5"/>
  </r>
  <r>
    <s v="Tuna Mayonnaise : TEMP"/>
    <n v="4"/>
    <n v="5"/>
    <s v="1 x 1 kg"/>
    <s v="Savoury Fillings - Fish (Chilled)"/>
    <x v="2"/>
    <n v="5"/>
  </r>
  <r>
    <s v="Pearl Couscous Salad : approx 40 portions : Mediterranean"/>
    <n v="4"/>
    <n v="5"/>
    <s v="1 x 2 kg"/>
    <s v="Prepared / Dressed Salad - Vegetable Based (Chilled)"/>
    <x v="2"/>
    <n v="5"/>
  </r>
  <r>
    <s v="Dr Pepper Dr Pepper"/>
    <n v="4"/>
    <n v="5"/>
    <s v="24 x 330 ml"/>
    <s v="Carbonated Drinks"/>
    <x v="2"/>
    <n v="5"/>
  </r>
  <r>
    <s v="Ricotta"/>
    <n v="4"/>
    <n v="5"/>
    <s v="1 x 1.5kg"/>
    <s v="Italian (Chilled)"/>
    <x v="2"/>
    <n v="5"/>
  </r>
  <r>
    <s v="Coca Cola Coca Cola : PET"/>
    <n v="4"/>
    <n v="5"/>
    <s v="1 x 24 x 500ml"/>
    <s v="Carbonated Drinks"/>
    <x v="2"/>
    <n v="5"/>
  </r>
  <r>
    <s v="Chilli Powder : mild"/>
    <n v="4"/>
    <n v="5"/>
    <s v="1 x 500 g"/>
    <s v="Spices"/>
    <x v="2"/>
    <n v="5"/>
  </r>
  <r>
    <s v="Continental : Salad"/>
    <n v="4"/>
    <n v="5"/>
    <s v="1 x 250 g"/>
    <s v="Lettuce"/>
    <x v="2"/>
    <n v="5"/>
  </r>
  <r>
    <s v="Carrots : Julienne"/>
    <n v="4"/>
    <n v="5"/>
    <s v="1 x 1kg"/>
    <s v="Carrots"/>
    <x v="2"/>
    <n v="5"/>
  </r>
  <r>
    <s v="Starbucks Sugar Brown 1x7.5kg GB"/>
    <n v="4"/>
    <n v="5"/>
    <s v="3000 each"/>
    <s v="Beverage"/>
    <x v="2"/>
    <n v="5"/>
  </r>
  <r>
    <s v="Starbucks Frapp Syrup Cream 12x1L GB"/>
    <n v="4"/>
    <n v="5"/>
    <s v="12 x 1 ltr"/>
    <s v="Beverage"/>
    <x v="2"/>
    <n v="5"/>
  </r>
  <r>
    <s v="SOUP CONTAINER WHITE PAPER 16oz WITH VENTED LID"/>
    <n v="4"/>
    <n v="5"/>
    <s v="250 x 1 each"/>
    <s v="Pots &amp; Lids"/>
    <x v="2"/>
    <n v="5"/>
  </r>
  <r>
    <s v="Vac Pack Bags : Medium : 400 x 500mm"/>
    <n v="4"/>
    <n v="5"/>
    <s v="500 x 1 each"/>
    <s v="Bags"/>
    <x v="2"/>
    <n v="5"/>
  </r>
  <r>
    <s v="Roll : Selection : Gluten Free"/>
    <n v="4"/>
    <n v="5"/>
    <s v="40 x 50g"/>
    <s v="Rolls &amp; Buns (Frozen)"/>
    <x v="2"/>
    <n v="5"/>
  </r>
  <r>
    <s v="Schweppes Tonic Water : BIB"/>
    <n v="4"/>
    <n v="5"/>
    <s v="1 x 7 ltr"/>
    <s v="Mixers / Juices"/>
    <x v="2"/>
    <n v="5"/>
  </r>
  <r>
    <s v="Butter Salted"/>
    <n v="4"/>
    <n v="5"/>
    <s v="40 x 250 g"/>
    <s v="Butter (Chilled)"/>
    <x v="2"/>
    <n v="5"/>
  </r>
  <r>
    <s v="Mushrooms : Shitake"/>
    <n v="4"/>
    <n v="5"/>
    <s v="1 x 1 kg"/>
    <s v="Mushrooms"/>
    <x v="2"/>
    <n v="5"/>
  </r>
  <r>
    <s v="Mushrooms : Flat"/>
    <n v="4"/>
    <n v="5"/>
    <s v="1 x 1.8 kg"/>
    <s v="Mushrooms"/>
    <x v="2"/>
    <n v="5"/>
  </r>
  <r>
    <s v="Extended Life : Vegetable Oil"/>
    <n v="4"/>
    <n v="5"/>
    <s v="1 x 15ltr"/>
    <s v="Vegetable Oil"/>
    <x v="2"/>
    <n v="5"/>
  </r>
  <r>
    <s v="Crespo Capers : Baby"/>
    <n v="4"/>
    <n v="5"/>
    <s v="1 x 1 kg"/>
    <s v="Pickles"/>
    <x v="2"/>
    <n v="5"/>
  </r>
  <r>
    <s v="Ricotta"/>
    <n v="4"/>
    <n v="5"/>
    <s v="1 x 1.5kg"/>
    <s v="Italian (Chilled)"/>
    <x v="2"/>
    <n v="5"/>
  </r>
  <r>
    <s v="Burger Bun : Gluten Free"/>
    <n v="4"/>
    <n v="5"/>
    <s v="24 x 1 each"/>
    <s v="Rolls &amp; Buns (Frozen)"/>
    <x v="2"/>
    <n v="5"/>
  </r>
  <r>
    <s v="Centaur Centaur : Truffle Oil : White"/>
    <n v="4"/>
    <n v="5"/>
    <s v="1 x 250 ml"/>
    <s v="Infused Oil"/>
    <x v="2"/>
    <n v="5"/>
  </r>
  <r>
    <s v="LHMC Granola Bar : 15 Portion"/>
    <n v="4"/>
    <n v="5"/>
    <s v="1 x 1 each"/>
    <s v="Tray Bakes"/>
    <x v="2"/>
    <n v="5"/>
  </r>
  <r>
    <s v="Emmental : Slices"/>
    <n v="4"/>
    <n v="5"/>
    <s v="1 x 1 kg"/>
    <s v="Continental (Chilled)"/>
    <x v="2"/>
    <n v="5"/>
  </r>
  <r>
    <s v="Red Quinoa"/>
    <n v="4"/>
    <n v="5"/>
    <s v="1 x 1 kg"/>
    <s v="Other"/>
    <x v="2"/>
    <n v="5"/>
  </r>
  <r>
    <s v="Muscatel Vinegar"/>
    <n v="4"/>
    <n v="5"/>
    <s v="1 x 500ml"/>
    <s v="Vinegar"/>
    <x v="2"/>
    <n v="5"/>
  </r>
  <r>
    <s v="Lemon Balm : Micro"/>
    <n v="4"/>
    <n v="5"/>
    <s v="1 x 20 g"/>
    <s v="Lemon Balm"/>
    <x v="2"/>
    <n v="5"/>
  </r>
  <r>
    <s v="Spring Onions"/>
    <n v="4"/>
    <n v="5"/>
    <s v="20 x 1 each"/>
    <s v="Onions"/>
    <x v="2"/>
    <n v="5"/>
  </r>
  <r>
    <s v="Cafeology Flat : Sugar Sticks : Brown : Fairtrade"/>
    <n v="4"/>
    <n v="5"/>
    <s v="1000 x 1 each"/>
    <s v="Sugar"/>
    <x v="2"/>
    <n v="5"/>
  </r>
  <r>
    <s v="Red Velvet : 16 Portion"/>
    <n v="3"/>
    <n v="5"/>
    <s v="16 portions"/>
    <s v="Desserts &amp; Puddings (Fzn)"/>
    <x v="2"/>
    <n v="5"/>
  </r>
  <r>
    <s v="Coronet Sugar Portions : Brown : sticks"/>
    <n v="3"/>
    <n v="5"/>
    <s v="1 x 1000 x 1 each"/>
    <s v="Sugar &amp; Sweeteners"/>
    <x v="2"/>
    <n v="5"/>
  </r>
  <r>
    <s v="Onions : Red : Italian"/>
    <n v="3"/>
    <n v="5"/>
    <s v="kg"/>
    <s v="Vegetables"/>
    <x v="2"/>
    <n v="5"/>
  </r>
  <r>
    <s v="Fanta Orange : Fanta : Can : temp"/>
    <n v="3"/>
    <n v="5"/>
    <s v="1 x 24 x 330ml"/>
    <s v="Soft Drinks"/>
    <x v="2"/>
    <n v="5"/>
  </r>
  <r>
    <s v="Kiwi"/>
    <n v="3"/>
    <n v="5"/>
    <s v="6 x 1 each"/>
    <s v="Kiwi Fruit"/>
    <x v="2"/>
    <n v="5"/>
  </r>
  <r>
    <s v="Brakes Unsalted Butter Coins  1x2kg"/>
    <n v="3"/>
    <n v="5"/>
    <s v="2 kg"/>
    <s v="Frozen - All"/>
    <x v="2"/>
    <n v="5"/>
  </r>
  <r>
    <s v="Brakes Big : Red Velvet"/>
    <n v="3"/>
    <n v="5"/>
    <s v="1 x 12 portion"/>
    <s v="Cakes (Chilled)"/>
    <x v="2"/>
    <n v="5"/>
  </r>
  <r>
    <s v="Lemon Grass"/>
    <n v="3"/>
    <n v="5"/>
    <s v="1 x 100g"/>
    <s v="Lemon Grass"/>
    <x v="2"/>
    <n v="5"/>
  </r>
  <r>
    <s v="Fruits of the Forest"/>
    <n v="3"/>
    <n v="5"/>
    <s v="1 x 1kg"/>
    <s v="Frozen Fruit"/>
    <x v="2"/>
    <n v="5"/>
  </r>
  <r>
    <s v="Caramel Shortbread : Vegan &amp;amp; Gluten Free"/>
    <n v="3"/>
    <n v="5"/>
    <s v="18 x 50 g"/>
    <s v="Tray Bakes (Frozen)"/>
    <x v="2"/>
    <n v="5"/>
  </r>
  <r>
    <s v="Meatless Farm Meat Free Chilli"/>
    <n v="3"/>
    <n v="5"/>
    <s v="6 x 400 g"/>
    <s v="Burgers &amp; Grills (Frozen)"/>
    <x v="2"/>
    <n v="5"/>
  </r>
  <r>
    <s v="Quorn® Dippers"/>
    <n v="3"/>
    <n v="5"/>
    <s v="1 x 95 x 21 g"/>
    <s v="Other Meat Free Products (Frozen)"/>
    <x v="2"/>
    <n v="5"/>
  </r>
  <r>
    <s v="Mikado Lemon Juice"/>
    <n v="3"/>
    <n v="5"/>
    <s v="12 x 250 each"/>
    <s v="Other"/>
    <x v="2"/>
    <n v="5"/>
  </r>
  <r>
    <s v="Halloumi : Greek"/>
    <n v="3"/>
    <n v="5"/>
    <s v="4 x 250g"/>
    <s v="Continental (Chilled)"/>
    <x v="2"/>
    <n v="5"/>
  </r>
  <r>
    <s v="Blue Stilton : Wedge"/>
    <n v="3"/>
    <n v="5"/>
    <s v="1 x 6 x 150g"/>
    <s v="British (Chilled)"/>
    <x v="2"/>
    <n v="5"/>
  </r>
  <r>
    <s v="Arriba Hot Chocolate : Instant"/>
    <n v="3"/>
    <n v="5"/>
    <s v="1 x 1kg"/>
    <s v="Chocolate &amp; Cocoa Drinks"/>
    <x v="2"/>
    <n v="5"/>
  </r>
  <r>
    <s v="Mars Mars Bar : Duo"/>
    <n v="3"/>
    <n v="5"/>
    <s v="1 x 32 x 1 each"/>
    <s v="Chocolate - Bars"/>
    <x v="2"/>
    <n v="5"/>
  </r>
  <r>
    <s v="Curly Kale"/>
    <n v="3"/>
    <n v="5"/>
    <s v="1 x 2.4 kg"/>
    <s v="Kale"/>
    <x v="2"/>
    <n v="5"/>
  </r>
  <r>
    <s v="Knorr Vegetable"/>
    <n v="3"/>
    <n v="5"/>
    <s v="1 x 1kg"/>
    <s v="Bouillon Paste"/>
    <x v="2"/>
    <n v="5"/>
  </r>
  <r>
    <s v="Cod : 170-200g (6-7oz) : Fillet : Skinless: Boneless"/>
    <n v="3"/>
    <n v="5"/>
    <s v="1 x 20 x 1each"/>
    <s v="Frozen Fish"/>
    <x v="2"/>
    <n v="5"/>
  </r>
  <r>
    <s v="Thyme : Info: rubbed"/>
    <n v="3"/>
    <n v="5"/>
    <s v="1 x 210 g"/>
    <s v="Herbs"/>
    <x v="2"/>
    <n v="5"/>
  </r>
  <r>
    <s v="Bacon Back : Smoked : Sliced"/>
    <n v="3"/>
    <n v="5"/>
    <s v="1 x 2.27 kg"/>
    <s v="Bacon (Chilled)"/>
    <x v="2"/>
    <n v="5"/>
  </r>
  <r>
    <s v="Quinoa : White"/>
    <n v="3"/>
    <n v="5"/>
    <s v="1 x 1 kg"/>
    <s v="Other"/>
    <x v="2"/>
    <n v="5"/>
  </r>
  <r>
    <s v="Rollover Vegetarian"/>
    <n v="3"/>
    <n v="5"/>
    <s v="9 x 12 x 84 g"/>
    <s v="Sausages (Chilled)"/>
    <x v="2"/>
    <n v="5"/>
  </r>
  <r>
    <s v="Spinach : Pousse Epinard"/>
    <n v="3"/>
    <n v="5"/>
    <s v="2 x 500g"/>
    <s v="Spinach"/>
    <x v="2"/>
    <n v="5"/>
  </r>
  <r>
    <s v="Barley, Feta, Beetroot &amp;amp; Pepper"/>
    <n v="3"/>
    <n v="5"/>
    <s v="1 x 1 case"/>
    <s v="Prepared / Dressed Salad - Vegetable Based (Chilled)"/>
    <x v="2"/>
    <n v="5"/>
  </r>
  <r>
    <s v="D10 EMPTY SPRAY BOTTLE 1204366 1x6"/>
    <n v="3"/>
    <n v="5"/>
    <s v="6 x 1 each"/>
    <s v="Dispensers"/>
    <x v="2"/>
    <n v="5"/>
  </r>
  <r>
    <s v="Hand Diced : 10mm"/>
    <n v="3"/>
    <n v="5"/>
    <s v="kg"/>
    <s v="Butternut Squash"/>
    <x v="2"/>
    <n v="5"/>
  </r>
  <r>
    <s v="Beans Broad"/>
    <n v="3"/>
    <n v="5"/>
    <s v="1 x 1 kg"/>
    <s v="Beans"/>
    <x v="2"/>
    <n v="5"/>
  </r>
  <r>
    <s v="Schweppes Lemonade : BIB"/>
    <n v="3"/>
    <n v="5"/>
    <s v="1 x 7ltr"/>
    <s v="Post Mix"/>
    <x v="2"/>
    <n v="5"/>
  </r>
  <r>
    <s v="Cointreau Cointreau : 40%"/>
    <n v="3"/>
    <n v="5"/>
    <s v="1 x 70cl"/>
    <s v="Liqueurs &amp; Other"/>
    <x v="2"/>
    <n v="5"/>
  </r>
  <r>
    <s v="Luxardo Classic : Sambuca : 38%"/>
    <n v="3"/>
    <n v="5"/>
    <s v="1 x 70cl"/>
    <s v="Sambuca"/>
    <x v="2"/>
    <n v="5"/>
  </r>
  <r>
    <s v="Mature Cheddar : Grated"/>
    <n v="3"/>
    <n v="5"/>
    <s v="1 x 1kg"/>
    <s v="British (Chilled)"/>
    <x v="2"/>
    <n v="5"/>
  </r>
  <r>
    <s v="Lemon Juice : Freshly Squeezed : Lemon Juice"/>
    <n v="3"/>
    <n v="5"/>
    <s v="1 x 1 ltr"/>
    <s v="Fruit Juice"/>
    <x v="2"/>
    <n v="5"/>
  </r>
  <r>
    <s v="Leek : Mini"/>
    <n v="3"/>
    <n v="5"/>
    <s v="1 x 1 each"/>
    <s v="Leeks"/>
    <x v="2"/>
    <n v="5"/>
  </r>
  <r>
    <s v="BV Dairy Natural Yogurt : Low Fat Stirred"/>
    <n v="3"/>
    <n v="5"/>
    <s v="1 x 5 kg"/>
    <s v="Yoghurt (Chilled)"/>
    <x v="2"/>
    <n v="5"/>
  </r>
  <r>
    <s v="Big Al'S : Chicken Wings : Mesquiet"/>
    <n v="3"/>
    <n v="5"/>
    <s v="1 x 2.5 kg"/>
    <s v="Chicken (Frozen)"/>
    <x v="2"/>
    <n v="5"/>
  </r>
  <r>
    <s v="Heinz Tomato Ketchup : Portions : sachet"/>
    <n v="3"/>
    <n v="5"/>
    <s v="1 x 200 x 1 each"/>
    <s v="Tomato Ketchup"/>
    <x v="2"/>
    <n v="5"/>
  </r>
  <r>
    <s v="Chef William Ginger : ground"/>
    <n v="3"/>
    <n v="5"/>
    <s v="1 x 500 g"/>
    <s v="Spices"/>
    <x v="2"/>
    <n v="5"/>
  </r>
  <r>
    <s v="HMCC : Caramel Shortcake"/>
    <n v="3"/>
    <n v="5"/>
    <s v="1 each"/>
    <s v="Afternoon Tea / Teatime Treats (Frozen)"/>
    <x v="2"/>
    <n v="5"/>
  </r>
  <r>
    <s v="Naan Bread : Garlic &amp;amp; Coriander : Oval"/>
    <n v="3"/>
    <n v="5"/>
    <s v="36 x 58 g"/>
    <s v="Accompaniments (Frozen)"/>
    <x v="2"/>
    <n v="5"/>
  </r>
  <r>
    <s v="Dell'ami Green Pesto"/>
    <n v="3"/>
    <n v="5"/>
    <s v="1 x 1kg"/>
    <s v="Italian &amp; Mediterranean Sauce"/>
    <x v="2"/>
    <n v="5"/>
  </r>
  <r>
    <s v="Real Mayonnaise : Squeezy"/>
    <n v="3"/>
    <n v="5"/>
    <s v="1 x 1 ltr"/>
    <s v="Mayonnaise"/>
    <x v="2"/>
    <n v="5"/>
  </r>
  <r>
    <s v="Lime Pickle"/>
    <n v="3"/>
    <n v="5"/>
    <s v="1 x 1 each"/>
    <s v="Chutney"/>
    <x v="2"/>
    <n v="5"/>
  </r>
  <r>
    <s v="Vegetable Bouillon : Gluten Free"/>
    <n v="3"/>
    <n v="5"/>
    <s v="1 x 3 kg"/>
    <s v="Bouillon Mix"/>
    <x v="2"/>
    <n v="5"/>
  </r>
  <r>
    <s v="Moving Mountains Hot Dog : Frankfurter Sausages"/>
    <n v="3"/>
    <n v="5"/>
    <s v="20 x 155 g"/>
    <s v="Sausages (Chilled)"/>
    <x v="2"/>
    <n v="5"/>
  </r>
  <r>
    <s v="Gomo Gnocchi"/>
    <n v="3"/>
    <n v="5"/>
    <s v="12 x 500 g"/>
    <s v="Other"/>
    <x v="2"/>
    <n v="5"/>
  </r>
  <r>
    <s v="Modena Balsamic Glaze"/>
    <n v="3"/>
    <n v="5"/>
    <s v="1 x 500 ml"/>
    <s v="Glazes"/>
    <x v="2"/>
    <n v="5"/>
  </r>
  <r>
    <s v="Mai Thai : Jasmine Rice"/>
    <n v="3"/>
    <n v="5"/>
    <s v="1 x 10 kg"/>
    <s v="Speciality"/>
    <x v="2"/>
    <n v="5"/>
  </r>
  <r>
    <s v="Smoked Salmon : Long Sliced"/>
    <n v="3"/>
    <n v="5"/>
    <s v="1 x 454 g"/>
    <s v="Smoked Fish (Chilled)"/>
    <x v="2"/>
    <n v="5"/>
  </r>
  <r>
    <s v="Chef William Coriander : Powder"/>
    <n v="3"/>
    <n v="5"/>
    <s v="1 x 450 g"/>
    <s v="Spices"/>
    <x v="2"/>
    <n v="5"/>
  </r>
  <r>
    <s v="Potatoes : Peeled"/>
    <n v="3"/>
    <n v="5"/>
    <s v="1 x 5 kg"/>
    <s v="Potatoes"/>
    <x v="2"/>
    <n v="5"/>
  </r>
  <r>
    <s v="Mango"/>
    <n v="3"/>
    <n v="5"/>
    <s v="2 x 1 each"/>
    <s v="Mango"/>
    <x v="2"/>
    <n v="5"/>
  </r>
  <r>
    <s v="Cream Double"/>
    <n v="2"/>
    <n v="5"/>
    <s v="1 x 2.27ltr"/>
    <s v="Dairy &amp; Eggs (Chilled)"/>
    <x v="2"/>
    <n v="5"/>
  </r>
  <r>
    <s v="Double Chocolate : Muffin : Mini"/>
    <n v="2"/>
    <n v="5"/>
    <s v="72 x 30 g"/>
    <s v="Bakery (Frozen)"/>
    <x v="2"/>
    <n v="5"/>
  </r>
  <r>
    <s v="San Pellegrino Blood Orange"/>
    <n v="2"/>
    <n v="5"/>
    <s v="24 x 300 ml"/>
    <s v="Soft Drinks"/>
    <x v="2"/>
    <n v="5"/>
  </r>
  <r>
    <s v="San Pellegrino Aranciata (orange) : Sparkling Water : Cans"/>
    <n v="2"/>
    <n v="5"/>
    <s v="24 x 330 ml"/>
    <s v="Water"/>
    <x v="2"/>
    <n v="5"/>
  </r>
  <r>
    <s v="San Pellegrino Limonata : Can"/>
    <n v="2"/>
    <n v="5"/>
    <s v="1 x 24 x 330ml"/>
    <s v="Soft Drinks"/>
    <x v="2"/>
    <n v="5"/>
  </r>
  <r>
    <s v="KATERVEG Mince : Vegan"/>
    <n v="2"/>
    <n v="5"/>
    <s v="1 x 1 kg"/>
    <s v="Vegetarian (Frozen)"/>
    <x v="2"/>
    <n v="5"/>
  </r>
  <r>
    <s v="Plain White Hot Cup 4oz."/>
    <n v="2"/>
    <n v="5"/>
    <s v="1 x 1000pk"/>
    <s v="Non Foods - Non Foods Consumables"/>
    <x v="2"/>
    <n v="5"/>
  </r>
  <r>
    <s v="Active Green Cleaner Tabs(1 x 150pk)"/>
    <n v="2"/>
    <n v="5"/>
    <s v="1 x 150pk"/>
    <s v="Non Foods - Non Foods Cleaning"/>
    <x v="2"/>
    <n v="5"/>
  </r>
  <r>
    <s v="San Pellegrino Pompelmo  Rosso (Grapefruit) : Sparkling Water : Cans"/>
    <n v="2"/>
    <n v="5"/>
    <s v="24 x 362 ml"/>
    <s v="Water"/>
    <x v="2"/>
    <n v="5"/>
  </r>
  <r>
    <s v="Everyday Favourites Grated Mozzarella"/>
    <n v="2"/>
    <n v="5"/>
    <s v="1 x 1 kg"/>
    <s v="Chilled - Cheese"/>
    <x v="0"/>
    <n v="5"/>
  </r>
  <r>
    <s v="Prawn Crackers"/>
    <n v="2"/>
    <n v="5"/>
    <s v="1 x 1 kg"/>
    <s v="Bakery"/>
    <x v="2"/>
    <n v="5"/>
  </r>
  <r>
    <s v="Everyday Favorites Butter : Unsalted"/>
    <n v="2"/>
    <n v="5"/>
    <s v="20 x 250 g"/>
    <s v="Butter (Chilled)"/>
    <x v="2"/>
    <n v="5"/>
  </r>
  <r>
    <s v="Watermelon"/>
    <n v="2"/>
    <n v="5"/>
    <s v="1 x 1 each"/>
    <s v="Melon"/>
    <x v="2"/>
    <n v="5"/>
  </r>
  <r>
    <s v="Tartare Sauce : Portions : sachet"/>
    <n v="2"/>
    <n v="5"/>
    <s v="1 x 200 x 1 each"/>
    <s v="OTHER Sauces"/>
    <x v="2"/>
    <n v="5"/>
  </r>
  <r>
    <s v="Heinz Tomato Ketchup"/>
    <n v="2"/>
    <n v="5"/>
    <s v="1 x 4.6 kg"/>
    <s v="Tomato Ketchup"/>
    <x v="2"/>
    <n v="5"/>
  </r>
  <r>
    <s v="Mini Danish Selection : Fully Baked"/>
    <n v="2"/>
    <n v="5"/>
    <s v="45 x 40 g"/>
    <s v="Morning Goods/Viennoiserie (Frozen)"/>
    <x v="2"/>
    <n v="5"/>
  </r>
  <r>
    <s v="Pizza Base : 10 : Stone Baked : with Tomato Sauce"/>
    <n v="2"/>
    <n v="5"/>
    <s v="24 x 1 each"/>
    <s v="Pizza Bases (Frozen)"/>
    <x v="2"/>
    <n v="5"/>
  </r>
  <r>
    <s v="Lamb Weston Stealth Chips : Skin on 11 x 11"/>
    <n v="2"/>
    <n v="5"/>
    <s v="4 x 2.5kg"/>
    <s v="Chips (Frozen)"/>
    <x v="2"/>
    <n v="5"/>
  </r>
  <r>
    <s v="Julienne Fries : Surecrisp™ : Skin On"/>
    <n v="2"/>
    <n v="5"/>
    <s v="4 x 2.27 kg"/>
    <s v="Fries (Frozen)"/>
    <x v="2"/>
    <n v="5"/>
  </r>
  <r>
    <s v="Daloon Spring Rolls"/>
    <n v="2"/>
    <n v="5"/>
    <s v="1 x 40 x 90g"/>
    <s v="Chinese Buffet (Frozen)"/>
    <x v="2"/>
    <n v="5"/>
  </r>
  <r>
    <s v="Brakes Bread Roll : 2"/>
    <n v="2"/>
    <n v="5"/>
    <s v="9 x 9 each"/>
    <s v="Rolls &amp; Buns"/>
    <x v="2"/>
    <n v="5"/>
  </r>
  <r>
    <s v="Sole Goujons : Salt &amp;amp; Pepper : 45/65 : YF"/>
    <n v="2"/>
    <n v="5"/>
    <s v="1 x 1 kg"/>
    <s v="Preserved Fish"/>
    <x v="6"/>
    <n v="5"/>
  </r>
  <r>
    <s v="Proper Chips Sriracha"/>
    <n v="2"/>
    <n v="5"/>
    <s v="24 x 20 g"/>
    <s v="Healthier Options - Savoury"/>
    <x v="2"/>
    <n v="5"/>
  </r>
  <r>
    <s v="Bamboo : Skewers : 7 (18cm) : Flat"/>
    <n v="2"/>
    <n v="5"/>
    <s v="1000 x 1 each"/>
    <s v="Chopsticks &amp; Skewers"/>
    <x v="2"/>
    <n v="5"/>
  </r>
  <r>
    <s v="VFC Vegan Chickn Bites     3x1kg"/>
    <n v="2"/>
    <n v="5"/>
    <s v="3 x 1 kg"/>
    <s v="Frozen - All"/>
    <x v="2"/>
    <n v="5"/>
  </r>
  <r>
    <s v="Chicken Breast Kebab : Cooked"/>
    <n v="2"/>
    <n v="5"/>
    <s v="1 x 40 x 100 g"/>
    <s v="Chicken Bites (Frozen)"/>
    <x v="2"/>
    <n v="5"/>
  </r>
  <r>
    <s v="LaBo Bakers Basket"/>
    <n v="2"/>
    <n v="5"/>
    <s v="4 x 20 x 55g"/>
    <s v="Accompaniments (Frozen)"/>
    <x v="2"/>
    <n v="5"/>
  </r>
  <r>
    <s v="Mango"/>
    <n v="2"/>
    <n v="5"/>
    <s v="2 x 1 each"/>
    <s v="Mango"/>
    <x v="2"/>
    <n v="5"/>
  </r>
  <r>
    <s v="Strathmore Still : Water : Glass"/>
    <n v="2"/>
    <n v="5"/>
    <s v="12 x 750 ml"/>
    <s v="Water - Still"/>
    <x v="2"/>
    <n v="5"/>
  </r>
  <r>
    <s v="Red Lentils"/>
    <n v="2"/>
    <n v="5"/>
    <s v="1 x 20 kg"/>
    <s v="Food"/>
    <x v="2"/>
    <n v="5"/>
  </r>
  <r>
    <s v="Bulgar Wheat : Vegan"/>
    <n v="2"/>
    <n v="5"/>
    <s v="1 x 5 kg"/>
    <s v="Wheat Grain"/>
    <x v="2"/>
    <n v="5"/>
  </r>
  <r>
    <s v="White Basmati Rice : Vegan"/>
    <n v="2"/>
    <n v="5"/>
    <s v="1 x 5 kg"/>
    <s v="Basmati"/>
    <x v="2"/>
    <n v="5"/>
  </r>
  <r>
    <s v="Creamed Coconut"/>
    <n v="2"/>
    <n v="5"/>
    <s v="1 x 200 g"/>
    <s v="Coconut Creamed &amp; Milk"/>
    <x v="2"/>
    <n v="5"/>
  </r>
  <r>
    <s v="Kinaree Shrimp Chips : Uncooked"/>
    <n v="2"/>
    <n v="5"/>
    <s v="20 x 500 g"/>
    <s v="Snacks"/>
    <x v="2"/>
    <n v="5"/>
  </r>
  <r>
    <s v="Watermelon : Tiger"/>
    <n v="2"/>
    <n v="5"/>
    <s v="1 x 1 each"/>
    <s v="Melon"/>
    <x v="2"/>
    <n v="5"/>
  </r>
  <r>
    <s v="Passionfruit"/>
    <n v="2"/>
    <n v="5"/>
    <s v="4 x 1 each"/>
    <s v="Passion Fruit"/>
    <x v="2"/>
    <n v="5"/>
  </r>
  <r>
    <s v="PASTA POT KRAFT RIPPLE 16oz SQUAT"/>
    <n v="2"/>
    <n v="5"/>
    <s v="500 each"/>
    <s v="Pots &amp; Lids"/>
    <x v="2"/>
    <n v="5"/>
  </r>
  <r>
    <s v="Sweet Pastry : Tart Case (26cm)"/>
    <n v="2"/>
    <n v="5"/>
    <s v="8 x 320g"/>
    <s v="Savoury Tartes &amp; Tartlets (Frozen)"/>
    <x v="2"/>
    <n v="5"/>
  </r>
  <r>
    <s v="Brixton Brewery Low Voltage : IPA : Keg"/>
    <n v="2"/>
    <n v="5"/>
    <s v="6.6 x 1 gal (30 ltr)"/>
    <s v="Beer - Draught"/>
    <x v="2"/>
    <n v="5"/>
  </r>
  <r>
    <s v="Pommery : 12% : England"/>
    <n v="2"/>
    <n v="5"/>
    <s v="1 x 75 cl"/>
    <s v="Champagne"/>
    <x v="2"/>
    <n v="5"/>
  </r>
  <r>
    <s v="Opihr Oriental Spiced : Gin : 40%"/>
    <n v="2"/>
    <n v="5"/>
    <s v="1 x 70 cl"/>
    <s v="Gin"/>
    <x v="2"/>
    <n v="5"/>
  </r>
  <r>
    <s v="Passoa Passoa : 17.00%"/>
    <n v="2"/>
    <n v="5"/>
    <s v="1 x 70 cl"/>
    <s v="Liqueurs &amp; Other"/>
    <x v="2"/>
    <n v="5"/>
  </r>
  <r>
    <s v="Decantae Classic : Still Water"/>
    <n v="2"/>
    <n v="5"/>
    <s v="24 x 330 ml"/>
    <s v="Water - Still"/>
    <x v="2"/>
    <n v="5"/>
  </r>
  <r>
    <s v="Spinach : Baby"/>
    <n v="2"/>
    <n v="5"/>
    <s v="10 x 200 g"/>
    <s v="Spinach"/>
    <x v="2"/>
    <n v="5"/>
  </r>
  <r>
    <s v="Cress : Celery : Micro"/>
    <n v="2"/>
    <n v="5"/>
    <s v="1 x 30 g"/>
    <s v="Cress"/>
    <x v="2"/>
    <n v="5"/>
  </r>
  <r>
    <s v="Tomatoes : Beef"/>
    <n v="2"/>
    <n v="5"/>
    <s v="1 x 7 kg"/>
    <s v="Tomatoes"/>
    <x v="2"/>
    <n v="5"/>
  </r>
  <r>
    <s v="Star Anise"/>
    <n v="2"/>
    <n v="5"/>
    <s v="1 x 150 g"/>
    <s v="Spices"/>
    <x v="2"/>
    <n v="5"/>
  </r>
  <r>
    <s v="Kulana Mango"/>
    <n v="2"/>
    <n v="5"/>
    <s v="12 x 1ltr"/>
    <s v="Fruit Juice"/>
    <x v="2"/>
    <n v="5"/>
  </r>
  <r>
    <s v="Pizza Bases : Gluten Free"/>
    <n v="2"/>
    <n v="5"/>
    <s v="10 x 210 g"/>
    <s v="Pizza Base"/>
    <x v="2"/>
    <n v="5"/>
  </r>
  <r>
    <s v="Chef William Cayenne Pepper"/>
    <n v="2"/>
    <n v="5"/>
    <s v="450 g"/>
    <s v="Pepper"/>
    <x v="2"/>
    <n v="5"/>
  </r>
  <r>
    <s v="Smoked Salmon : D Cut - Sliced"/>
    <n v="2"/>
    <n v="5"/>
    <s v="1 x 1 kg"/>
    <s v="Smoked Fish (Chilled)"/>
    <x v="2"/>
    <n v="5"/>
  </r>
  <r>
    <s v="McCain Medium Cut Chips : Surecrisp"/>
    <n v="2"/>
    <n v="5"/>
    <s v="4 x 2.27 kg"/>
    <s v="Chips (Frozen)"/>
    <x v="2"/>
    <n v="5"/>
  </r>
  <r>
    <s v="Scheff Macaroni Cheese"/>
    <n v="2"/>
    <n v="5"/>
    <s v="2 x 1.4 kg"/>
    <s v="Pasta Meals - Individual (Frozen)"/>
    <x v="2"/>
    <n v="5"/>
  </r>
  <r>
    <s v="BREADED BRIE TRIANGLE 25G          1X1KG"/>
    <n v="2"/>
    <n v="5"/>
    <s v="1 x 1 kg"/>
    <s v="Frozen - All"/>
    <x v="2"/>
    <n v="5"/>
  </r>
  <r>
    <s v="Egg Noodles : Medium"/>
    <n v="2"/>
    <n v="5"/>
    <s v="8 x 300 g"/>
    <s v="Noodles"/>
    <x v="2"/>
    <n v="5"/>
  </r>
  <r>
    <s v="Doves Farm Self Raising Flour : Gluten Free"/>
    <n v="2"/>
    <n v="5"/>
    <s v="1 x 1 kg"/>
    <s v="Flour"/>
    <x v="2"/>
    <n v="5"/>
  </r>
  <r>
    <s v="Stone Baked Roll : Bacon"/>
    <n v="2"/>
    <n v="5"/>
    <s v="1 x 129 g"/>
    <s v="Filled Rolls, Sandwiches &amp; Baguettes"/>
    <x v="2"/>
    <n v="5"/>
  </r>
  <r>
    <s v="Vegetarian Sausage Stone Baked Roll"/>
    <n v="2"/>
    <n v="5"/>
    <s v="1 x 150 g"/>
    <s v="Chilled - Other"/>
    <x v="2"/>
    <n v="5"/>
  </r>
  <r>
    <s v="Hot Eats : Sausage Rolls"/>
    <n v="2"/>
    <n v="5"/>
    <s v="1 x 1 each"/>
    <s v="Traditional British Buffet (Chilled)"/>
    <x v="2"/>
    <n v="5"/>
  </r>
  <r>
    <s v="Sosa Vegetable Gelatine Gel : Powder"/>
    <n v="2"/>
    <n v="5"/>
    <s v="1 x 500 g"/>
    <s v="Sundries"/>
    <x v="2"/>
    <n v="5"/>
  </r>
  <r>
    <s v="Romanesco : ."/>
    <n v="2"/>
    <n v="5"/>
    <s v="1 x 1 each"/>
    <s v="Cauliflower"/>
    <x v="2"/>
    <n v="5"/>
  </r>
  <r>
    <s v="Cocoaology Hot Chocolate : Powder : 32% : Fairtrade"/>
    <n v="2"/>
    <n v="5"/>
    <s v="1 x 2 kg"/>
    <s v="Chocolate &amp; Cocoa Drinks"/>
    <x v="2"/>
    <n v="5"/>
  </r>
  <r>
    <s v="Cafeology Latin : Filter Coffee : Fairtrade"/>
    <n v="2"/>
    <n v="5"/>
    <s v="50 x 60 g"/>
    <s v="Coffee - Filter"/>
    <x v="2"/>
    <n v="5"/>
  </r>
  <r>
    <s v="VWC-07 7OZ PLA WATER CUP"/>
    <n v="1"/>
    <n v="5"/>
    <s v="1 x 2000 each"/>
    <s v="Cups and Lids"/>
    <x v="2"/>
    <n v="5"/>
  </r>
  <r>
    <s v="40211 BLUE PE APRONS 20MIC"/>
    <n v="1"/>
    <n v="5"/>
    <s v="100 x 1 each"/>
    <s v="Gloves"/>
    <x v="2"/>
    <n v="5"/>
  </r>
  <r>
    <s v="4OZ WHITE PAPER HOT CUPS"/>
    <n v="1"/>
    <n v="5"/>
    <s v="1000 x 1 case"/>
    <s v="Cups and Lids"/>
    <x v="2"/>
    <n v="5"/>
  </r>
  <r>
    <s v="Glen Mhara Salmon : Smoked : Trim"/>
    <n v="1"/>
    <n v="5"/>
    <s v="1 x 250 g"/>
    <s v="Fish,  Seafood &amp; Other"/>
    <x v="2"/>
    <n v="5"/>
  </r>
  <r>
    <s v="Vegetable Oil : Extended Life"/>
    <n v="1"/>
    <n v="5"/>
    <s v="1 x 20ltr"/>
    <s v="Oil"/>
    <x v="2"/>
    <n v="5"/>
  </r>
  <r>
    <s v="Culine Mixed Peppers : Sliced"/>
    <n v="1"/>
    <n v="5"/>
    <s v="1 x 1 kg"/>
    <s v="Vegetables (Frozen)"/>
    <x v="2"/>
    <n v="5"/>
  </r>
  <r>
    <s v="Davinci Belgian Chocolate Drizzle : Gourmet"/>
    <n v="1"/>
    <n v="5"/>
    <s v="1 x 500 g"/>
    <s v="Dessert Sundries &amp; Pie Fillings"/>
    <x v="2"/>
    <n v="5"/>
  </r>
  <r>
    <s v="Peka Mashed : Potato"/>
    <n v="1"/>
    <n v="5"/>
    <s v="1 x 2 kg"/>
    <s v="Vegetables, Prepared"/>
    <x v="2"/>
    <n v="5"/>
  </r>
  <r>
    <s v="Springbourne Mineral Water"/>
    <n v="1"/>
    <n v="5"/>
    <s v="12 x 750 ml"/>
    <s v="Water"/>
    <x v="2"/>
    <n v="5"/>
  </r>
  <r>
    <s v="Banana"/>
    <n v="1"/>
    <n v="5"/>
    <s v="1 x 1 kg"/>
    <s v="Fruit  (Fresh)"/>
    <x v="2"/>
    <n v="5"/>
  </r>
  <r>
    <s v="THERMAL CREDIT CARD ROLL"/>
    <n v="1"/>
    <n v="5"/>
    <s v="20 x 1 each"/>
    <s v="Non Foods - Non Foods Consumables"/>
    <x v="2"/>
    <n v="5"/>
  </r>
  <r>
    <s v="N&amp;M : Parmesan Cheese : Grated : Vegan"/>
    <n v="1"/>
    <n v="5"/>
    <s v="1 x 1kg"/>
    <s v="Cheese"/>
    <x v="2"/>
    <n v="5"/>
  </r>
  <r>
    <s v="Thirsty Planet Still Water : Glass Bottle"/>
    <n v="1"/>
    <n v="5"/>
    <s v="12 x 750 ml"/>
    <s v="Water"/>
    <x v="2"/>
    <n v="5"/>
  </r>
  <r>
    <s v="Harrogate Spa Water : NRB"/>
    <n v="1"/>
    <n v="5"/>
    <s v="1 x 12 x 75cl "/>
    <s v="Water"/>
    <x v="2"/>
    <n v="5"/>
  </r>
  <r>
    <s v="Essential Supplies Aluminium Foil 300mmx75m(1 x 1Roll)"/>
    <n v="1"/>
    <n v="5"/>
    <s v="1 x 1 each"/>
    <s v="Non Foods - Non Foods Consumables"/>
    <x v="2"/>
    <n v="5"/>
  </r>
  <r>
    <s v="Princes Still : Spring Water"/>
    <n v="1"/>
    <n v="5"/>
    <s v="24 x 330 ml"/>
    <s v="Water"/>
    <x v="2"/>
    <n v="5"/>
  </r>
  <r>
    <s v="All Purpose Cloth - Green : 42 x 38cm"/>
    <n v="1"/>
    <n v="5"/>
    <s v="50 x 1 each"/>
    <s v="Non Foods - Non Foods Consumables"/>
    <x v="2"/>
    <n v="5"/>
  </r>
  <r>
    <s v="Red Barber Smoothie Straw 200 X 8mm"/>
    <n v="1"/>
    <n v="5"/>
    <s v="200 x 1 each"/>
    <s v="Non Foods - Non Foods Consumables"/>
    <x v="2"/>
    <n v="5"/>
  </r>
  <r>
    <s v="Fontinella Pineapple Slices : in syrup"/>
    <n v="1"/>
    <n v="5"/>
    <s v="1 x 825 g"/>
    <s v="Canned / Tub - Fruit"/>
    <x v="2"/>
    <n v="5"/>
  </r>
  <r>
    <s v="Dustpan &amp; Soft Brush Set : Yellow"/>
    <n v="1"/>
    <n v="5"/>
    <s v="1 x 1 each"/>
    <s v="Non Foods - Durables"/>
    <x v="2"/>
    <n v="5"/>
  </r>
  <r>
    <s v="Mozzarella Sticks"/>
    <n v="1"/>
    <n v="5"/>
    <s v="1 x 1 kg"/>
    <s v="Buffet (Frozen)"/>
    <x v="2"/>
    <n v="5"/>
  </r>
  <r>
    <s v="Mild Cheddar : Grated, White : Healthier Choice"/>
    <n v="1"/>
    <n v="5"/>
    <s v="1 x 1kg"/>
    <s v="British (Chilled)"/>
    <x v="2"/>
    <n v="5"/>
  </r>
  <r>
    <s v="Napkin : White : 40/2Ply"/>
    <n v="1"/>
    <n v="5"/>
    <s v="2 x 300 each"/>
    <s v="Napkins"/>
    <x v="2"/>
    <n v="5"/>
  </r>
  <r>
    <s v="Mushrooms : Wild : Mix"/>
    <n v="1"/>
    <n v="5"/>
    <s v="1 x 500 g"/>
    <s v="Mushrooms (Frozen)"/>
    <x v="2"/>
    <n v="5"/>
  </r>
  <r>
    <s v="KATERVEG Mince : Vegan"/>
    <n v="1"/>
    <n v="5"/>
    <s v="1 x 1 kg"/>
    <s v="Mince/Fillets (Frozen)"/>
    <x v="2"/>
    <n v="5"/>
  </r>
  <r>
    <s v="Vegetable Stewpack"/>
    <n v="1"/>
    <n v="5"/>
    <s v="1 x 1.5kg"/>
    <s v="Vegetable Mixes (Frozen)"/>
    <x v="2"/>
    <n v="5"/>
  </r>
  <r>
    <s v="Baked Beans : Value"/>
    <n v="1"/>
    <n v="5"/>
    <s v="2.6 kg"/>
    <s v="Baked Beans"/>
    <x v="2"/>
    <n v="5"/>
  </r>
  <r>
    <s v="Sea Bream : 110-140g (4-5oz) : Fillets"/>
    <n v="1"/>
    <n v="5"/>
    <s v="12 x 125 g"/>
    <s v="Frozen Fish"/>
    <x v="2"/>
    <n v="5"/>
  </r>
  <r>
    <s v="Twinings Green Tea : Pure : Envelope"/>
    <n v="1"/>
    <n v="5"/>
    <s v="20 x 1 each"/>
    <s v="Tea - Speciality"/>
    <x v="2"/>
    <n v="5"/>
  </r>
  <r>
    <s v="Roquette"/>
    <n v="1"/>
    <n v="5"/>
    <s v="1 x 1 kg"/>
    <s v="Roquette"/>
    <x v="2"/>
    <n v="5"/>
  </r>
  <r>
    <s v="Mop Holder : Plastic : Yellow : Kentucky"/>
    <n v="1"/>
    <n v="5"/>
    <s v="1 x 1 each"/>
    <s v="Mops"/>
    <x v="2"/>
    <n v="5"/>
  </r>
  <r>
    <s v="All Purpose Cloth : Red"/>
    <n v="1"/>
    <n v="5"/>
    <s v="1 x 50 x 1 each"/>
    <s v="Cloths &amp; Sponges"/>
    <x v="2"/>
    <n v="5"/>
  </r>
  <r>
    <s v="Redcurrants"/>
    <n v="1"/>
    <n v="5"/>
    <s v="1 x 125 g"/>
    <s v="Redcurrants"/>
    <x v="2"/>
    <n v="5"/>
  </r>
  <r>
    <s v="Clear : Vinyl Gloves : Powder Free : Medium"/>
    <n v="1"/>
    <n v="5"/>
    <s v="1 x 100 each"/>
    <s v="Gloves &amp; Aprons"/>
    <x v="2"/>
    <n v="5"/>
  </r>
  <r>
    <s v="Scourer : Green : 15x10cm"/>
    <n v="1"/>
    <n v="5"/>
    <s v="1 x 10 x 1each"/>
    <s v="Scourers"/>
    <x v="2"/>
    <n v="5"/>
  </r>
  <r>
    <s v="Chicken Fillet Bites : battered"/>
    <n v="1"/>
    <n v="5"/>
    <s v="1 x 1 kg"/>
    <s v="Chicken Bites (Frozen)"/>
    <x v="1"/>
    <n v="5"/>
  </r>
  <r>
    <s v="Peaches &amp;amp; Pears : United Kingdom : Fruit Pot"/>
    <n v="1"/>
    <n v="5"/>
    <s v="18 x 1 each"/>
    <s v="Two Fruits"/>
    <x v="2"/>
    <n v="5"/>
  </r>
  <r>
    <s v="Chunky Roast : Mix"/>
    <n v="1"/>
    <n v="5"/>
    <s v="1 x 1 kg"/>
    <s v="Mixed Prep Veg"/>
    <x v="2"/>
    <n v="5"/>
  </r>
  <r>
    <s v="Chicken Kiev : Boneless"/>
    <n v="1"/>
    <n v="5"/>
    <s v="16 x 125 g"/>
    <s v="Prepared Meat (Frozen)"/>
    <x v="2"/>
    <n v="5"/>
  </r>
  <r>
    <s v="Potatoes : Wedges : Skin On"/>
    <n v="1"/>
    <n v="5"/>
    <s v="1 x 2.5 kg"/>
    <s v="Potatoes"/>
    <x v="2"/>
    <n v="5"/>
  </r>
  <r>
    <s v="Harrogate Spring : Sparkling Water : PET"/>
    <n v="1"/>
    <n v="5"/>
    <s v="24 x 500 ml"/>
    <s v="Water - Sparkling"/>
    <x v="2"/>
    <n v="5"/>
  </r>
  <r>
    <s v="Harrogate Still Water"/>
    <n v="1"/>
    <n v="5"/>
    <s v="24 x 500 ml"/>
    <s v="Water - Still"/>
    <x v="2"/>
    <n v="5"/>
  </r>
  <r>
    <s v="Ginger p/kg"/>
    <n v="1"/>
    <n v="5"/>
    <s v="1 x 1 kg"/>
    <s v="Food"/>
    <x v="2"/>
    <n v="5"/>
  </r>
  <r>
    <s v="Brinjal Pickle"/>
    <n v="1"/>
    <n v="5"/>
    <s v="1 x 400 g"/>
    <s v="Food"/>
    <x v="2"/>
    <n v="5"/>
  </r>
  <r>
    <s v="LIGHT SOY SAUCE 8 LITRES DRUMS"/>
    <n v="1"/>
    <n v="5"/>
    <s v="8 ltr"/>
    <s v="Food"/>
    <x v="2"/>
    <n v="5"/>
  </r>
  <r>
    <s v="Ghee : Butter : Clarified"/>
    <n v="1"/>
    <n v="5"/>
    <s v="1 x 2 kg"/>
    <s v="Butter (Chilled)"/>
    <x v="2"/>
    <n v="5"/>
  </r>
  <r>
    <s v="Meatballs : Plant-Based"/>
    <n v="1"/>
    <n v="5"/>
    <s v="1 x 1 kg"/>
    <s v="Other Meat Free Products (Frozen)"/>
    <x v="2"/>
    <n v="5"/>
  </r>
  <r>
    <s v="Tofu : Organic : Oriental : Vegan"/>
    <n v="1"/>
    <n v="5"/>
    <s v="1 x 1 kg"/>
    <s v="Tofu"/>
    <x v="2"/>
    <n v="5"/>
  </r>
  <r>
    <s v="Borettane : Onions : in balsamic vinegar"/>
    <n v="1"/>
    <n v="5"/>
    <s v="1 x 1.9 kg"/>
    <s v="Pickles"/>
    <x v="2"/>
    <n v="5"/>
  </r>
  <r>
    <s v="Cajun : Spice : Vegan"/>
    <n v="1"/>
    <n v="5"/>
    <s v="1 x 500 g"/>
    <s v="Seasoning"/>
    <x v="2"/>
    <n v="5"/>
  </r>
  <r>
    <s v="Brotherhood Bamboo Shoots : Strips"/>
    <n v="1"/>
    <n v="5"/>
    <s v="6 x 2.95 kg"/>
    <s v="Speciality"/>
    <x v="2"/>
    <n v="5"/>
  </r>
  <r>
    <s v="China Chef Bamboo Shoots : Halves"/>
    <n v="1"/>
    <n v="5"/>
    <s v="6 x 2.95 kg"/>
    <s v="Speciality"/>
    <x v="2"/>
    <n v="5"/>
  </r>
  <r>
    <s v="Cob : Loose"/>
    <n v="1"/>
    <n v="5"/>
    <s v="1 x 2 x 1 each"/>
    <s v="Corn"/>
    <x v="2"/>
    <n v="5"/>
  </r>
  <r>
    <s v="Sage"/>
    <n v="1"/>
    <n v="5"/>
    <s v="1 x 100g"/>
    <s v="Sage"/>
    <x v="2"/>
    <n v="5"/>
  </r>
  <r>
    <s v="Grapes : White : Seedless : P/P"/>
    <n v="1"/>
    <n v="5"/>
    <s v="10 x 500 g"/>
    <s v="Grapes"/>
    <x v="2"/>
    <n v="5"/>
  </r>
  <r>
    <s v="Primal Protein Bar Coco Brownie"/>
    <n v="1"/>
    <n v="5"/>
    <s v="15 x 55 g"/>
    <s v="Other"/>
    <x v="2"/>
    <n v="5"/>
  </r>
  <r>
    <s v="Primal Protein Bar Cocoa Orange"/>
    <n v="1"/>
    <n v="5"/>
    <s v="15 x 55 g"/>
    <s v="Other"/>
    <x v="2"/>
    <n v="5"/>
  </r>
  <r>
    <s v="Primal Real Food Bar Hazelnut and Cocoa"/>
    <n v="1"/>
    <n v="5"/>
    <s v="18 x 45 g"/>
    <s v="Other"/>
    <x v="2"/>
    <n v="5"/>
  </r>
  <r>
    <s v="Primal Real Food Bar Coconut and Macadamia"/>
    <n v="1"/>
    <n v="5"/>
    <s v="18 x 45 g"/>
    <s v="Other"/>
    <x v="2"/>
    <n v="5"/>
  </r>
  <r>
    <s v="Emily Rainbow Roots"/>
    <n v="1"/>
    <n v="5"/>
    <s v="12 x 30 g"/>
    <s v="Other"/>
    <x v="2"/>
    <n v="5"/>
  </r>
  <r>
    <s v="Green Heavy Duty Hygiene Cloth"/>
    <n v="1"/>
    <n v="5"/>
    <s v="25 x 1 each"/>
    <s v="Cloths, Scourers And Wiping"/>
    <x v="2"/>
    <n v="5"/>
  </r>
  <r>
    <s v="Chocolate &amp;amp; Raspberry Ganache Slice : Individual : Vegan"/>
    <n v="1"/>
    <n v="5"/>
    <s v="1 x 1 each"/>
    <s v="Cakes (Chilled)"/>
    <x v="2"/>
    <n v="5"/>
  </r>
  <r>
    <s v="Breast : Hand Diced"/>
    <n v="1"/>
    <n v="5"/>
    <s v="kg"/>
    <s v="Turkey (Chilled)"/>
    <x v="2"/>
    <n v="5"/>
  </r>
  <r>
    <s v="Rashers : Smoked : Sweetcured"/>
    <n v="1"/>
    <n v="5"/>
    <s v="1 x 1 kg"/>
    <s v="Bacon (Chilled)"/>
    <x v="3"/>
    <n v="5"/>
  </r>
  <r>
    <s v="Ratatouille Mix : 25mm"/>
    <n v="1"/>
    <n v="5"/>
    <s v="kg"/>
    <s v="Ratatouille Mix"/>
    <x v="2"/>
    <n v="5"/>
  </r>
  <r>
    <s v="Parsnip : Turned 30g"/>
    <n v="1"/>
    <n v="5"/>
    <s v="1 x 1 kg"/>
    <s v="Parsnips"/>
    <x v="2"/>
    <n v="5"/>
  </r>
  <r>
    <s v="Mixed : Root Vegetables : Hand Diced : 10mm"/>
    <n v="1"/>
    <n v="5"/>
    <s v="kg"/>
    <s v="Mixed Prep Veg"/>
    <x v="2"/>
    <n v="5"/>
  </r>
  <r>
    <s v="Haddock : 170-200g (6-7oz) : Fillet"/>
    <n v="1"/>
    <n v="5"/>
    <s v="1 x 1 each"/>
    <s v="Fresh Fish (Chilled)"/>
    <x v="2"/>
    <n v="5"/>
  </r>
  <r>
    <s v="Butterfly Chicken Breast Fillet : Mediterranean Flavour : Halal/Red Tractor/A2"/>
    <n v="1"/>
    <n v="5"/>
    <s v="10 x 1 each"/>
    <s v="Prepared Poultry"/>
    <x v="2"/>
    <n v="5"/>
  </r>
  <r>
    <s v="R BAG OF Frozen Fully Cooked : Chicken Fillet : Cooked : Breaded Chicken Fillet 90g (2kg Bag)"/>
    <n v="1"/>
    <n v="5"/>
    <s v="1 x 2 kg"/>
    <s v="Prepared Meat (Frozen)"/>
    <x v="2"/>
    <n v="5"/>
  </r>
  <r>
    <s v="Grey Goose Vodka : 40%"/>
    <n v="1"/>
    <n v="5"/>
    <s v="1 x 70 cl"/>
    <s v="Vodka"/>
    <x v="2"/>
    <n v="5"/>
  </r>
  <r>
    <s v="Asahi Lager : 5.00% : ."/>
    <n v="1"/>
    <n v="5"/>
    <s v="24 x 330 ml"/>
    <s v="Beer - Bottle/Can"/>
    <x v="2"/>
    <n v="5"/>
  </r>
  <r>
    <s v="Marlish Still Water : Can"/>
    <n v="1"/>
    <n v="5"/>
    <s v="24 x 330 ml"/>
    <s v="Water - Still"/>
    <x v="2"/>
    <n v="5"/>
  </r>
  <r>
    <s v="Stilton : Wedges"/>
    <n v="1"/>
    <n v="5"/>
    <s v="1 x 185 g"/>
    <s v="British (Chilled)"/>
    <x v="2"/>
    <n v="5"/>
  </r>
  <r>
    <s v="Carrots : Sliced"/>
    <n v="1"/>
    <n v="5"/>
    <s v="1 x 2.5 kg"/>
    <s v="Carrots"/>
    <x v="2"/>
    <n v="5"/>
  </r>
  <r>
    <s v="Turned : 15g"/>
    <n v="1"/>
    <n v="5"/>
    <s v="kg"/>
    <s v="Potatoes"/>
    <x v="2"/>
    <n v="5"/>
  </r>
  <r>
    <s v="Lemon Pepper Chicken : Sliced"/>
    <n v="1"/>
    <n v="5"/>
    <s v="1 x 1 kg"/>
    <s v="Savoury Fillings - Poultry (Chilled)"/>
    <x v="2"/>
    <n v="5"/>
  </r>
  <r>
    <s v="Quorn® Mince"/>
    <n v="1"/>
    <n v="5"/>
    <s v="1 x 1kg"/>
    <s v="Mince/Fillets (Frozen)"/>
    <x v="2"/>
    <n v="5"/>
  </r>
  <r>
    <s v="Chicken Strips : Southern Fried"/>
    <n v="1"/>
    <n v="5"/>
    <s v="1 x 2 kg"/>
    <s v="Prepared Meat (Frozen)"/>
    <x v="2"/>
    <n v="5"/>
  </r>
  <r>
    <s v="Catering Stacks Egg Mayo &amp; Cress"/>
    <n v="1"/>
    <n v="5"/>
    <s v="4 x 125 g"/>
    <s v="Chilled - Other"/>
    <x v="2"/>
    <n v="5"/>
  </r>
  <r>
    <s v="Flora Portions : Size 10"/>
    <n v="1"/>
    <n v="5"/>
    <s v="100 x 10 g"/>
    <s v="Butter (Chilled)"/>
    <x v="2"/>
    <n v="5"/>
  </r>
  <r>
    <s v="Fruits of the Forest"/>
    <n v="1"/>
    <n v="5"/>
    <s v="1 x 1kg"/>
    <s v="Frozen Fruit"/>
    <x v="2"/>
    <n v="5"/>
  </r>
  <r>
    <s v="Rhubarb : Pieces"/>
    <n v="1"/>
    <n v="5"/>
    <s v="1 x 1 kg"/>
    <s v="Rhubarb"/>
    <x v="2"/>
    <n v="5"/>
  </r>
  <r>
    <s v="Black Tub : Burrata"/>
    <n v="1"/>
    <n v="5"/>
    <s v="1 x 200 g"/>
    <s v="Italian (Chilled)"/>
    <x v="2"/>
    <n v="5"/>
  </r>
  <r>
    <s v="Flours &amp; Derivatives - 00 : Pasta Flour : Italian"/>
    <n v="1"/>
    <n v="5"/>
    <s v="1 x 1 kg"/>
    <s v="Flour"/>
    <x v="2"/>
    <n v="5"/>
  </r>
  <r>
    <s v="Foaming Jug : 1 ltr"/>
    <n v="1"/>
    <n v="5"/>
    <s v="1 x 1 each"/>
    <s v="Accessories"/>
    <x v="2"/>
    <n v="5"/>
  </r>
  <r>
    <s v="10 X 300G Freeze Dried Coffee"/>
    <n v="1"/>
    <n v="5"/>
    <s v="10 x 300 x 1 case"/>
    <s v="Hot Drinks"/>
    <x v="2"/>
    <n v="5"/>
  </r>
  <r>
    <s v="Granulated : Skimmed Milk"/>
    <n v="1"/>
    <n v="5"/>
    <s v="10 x 500 g"/>
    <s v="Milk Products"/>
    <x v="2"/>
    <n v="5"/>
  </r>
  <r>
    <s v="Grana Padano : 1/16 Cut"/>
    <n v="1"/>
    <n v="4.8780000000000001"/>
    <s v="kg"/>
    <s v="Italian (Chilled)"/>
    <x v="2"/>
    <n v="4.8780000000000001"/>
  </r>
  <r>
    <s v="Duck Breast : Smoked"/>
    <n v="2"/>
    <n v="4.76"/>
    <s v="1 x 230 g"/>
    <s v="Duck (Chilled)"/>
    <x v="2"/>
    <n v="4.76"/>
  </r>
  <r>
    <s v="Calf Feet"/>
    <n v="1"/>
    <n v="4.6900000000000004"/>
    <s v="kg"/>
    <s v="Offal (Chilled)"/>
    <x v="2"/>
    <n v="4.6900000000000004"/>
  </r>
  <r>
    <s v="Salmon : 1.25-1.65kg : Fillet : skinless &amp;amp; boneless"/>
    <n v="1"/>
    <n v="4.4000000000000004"/>
    <s v="kg"/>
    <s v="Fresh Fish (Chilled)"/>
    <x v="2"/>
    <n v="4.4000000000000004"/>
  </r>
  <r>
    <s v="Kohlrabi"/>
    <n v="3"/>
    <n v="4.32"/>
    <s v="kg"/>
    <s v="Kohlrabi"/>
    <x v="2"/>
    <n v="4.32"/>
  </r>
  <r>
    <s v="Garlic"/>
    <n v="5"/>
    <n v="4.2699999999999996"/>
    <s v="kg"/>
    <s v="Garlic"/>
    <x v="2"/>
    <n v="4.2699999999999996"/>
  </r>
  <r>
    <s v="Apple : Bramley"/>
    <n v="1"/>
    <n v="4.1500000000000004"/>
    <s v="kg"/>
    <s v="Apple"/>
    <x v="2"/>
    <n v="4.1500000000000004"/>
  </r>
  <r>
    <s v="Carrots : Yellow"/>
    <n v="1"/>
    <n v="4.0999999999999996"/>
    <s v="1 x 1 kg"/>
    <s v="Carrots"/>
    <x v="2"/>
    <n v="4.0999999999999996"/>
  </r>
  <r>
    <s v="Phase Dawn Packet : Margarine"/>
    <n v="4"/>
    <n v="4"/>
    <s v="40 x 250 g"/>
    <s v="Cooking Fats (Chilled)"/>
    <x v="2"/>
    <n v="4"/>
  </r>
  <r>
    <s v="Cooking Salt"/>
    <n v="4"/>
    <n v="4"/>
    <s v="1 x 3kg"/>
    <s v="Cooking Ingredients"/>
    <x v="2"/>
    <n v="4"/>
  </r>
  <r>
    <s v="Mars Galaxy Minstrels"/>
    <n v="4"/>
    <n v="4"/>
    <s v="40 x 42 g"/>
    <s v="Confectionery"/>
    <x v="2"/>
    <n v="4"/>
  </r>
  <r>
    <s v="Sliced Carrots"/>
    <n v="4"/>
    <n v="4"/>
    <s v="4 x 2.5 kg"/>
    <s v="Vegetables (Frozen)"/>
    <x v="2"/>
    <n v="4"/>
  </r>
  <r>
    <s v="Love Smoothies Berry Go Round"/>
    <n v="4"/>
    <n v="4"/>
    <s v="30 x 140 g"/>
    <s v="Ice Cream, Lollies &amp; Fzn Fruit"/>
    <x v="2"/>
    <n v="4"/>
  </r>
  <r>
    <s v="Love Smoothies Strawberry Split"/>
    <n v="4"/>
    <n v="4"/>
    <s v="30 x 140 g"/>
    <s v="Ice Cream, Lollies &amp; Fzn Fruit"/>
    <x v="2"/>
    <n v="4"/>
  </r>
  <r>
    <s v="Frozen : Smoothie : Pash N Shot"/>
    <n v="4"/>
    <n v="4"/>
    <s v="30 x 140 g"/>
    <s v="Milk Drinks, Smoothies &amp; Frappe Mix"/>
    <x v="2"/>
    <n v="4"/>
  </r>
  <r>
    <s v="Piquillo Peppers : Whole : in Brine"/>
    <n v="4"/>
    <n v="4"/>
    <s v="1 x 2.5 kg"/>
    <s v="Canned Vegetables"/>
    <x v="2"/>
    <n v="4"/>
  </r>
  <r>
    <s v="Mini : Rosti : Bites"/>
    <n v="4"/>
    <n v="4"/>
    <s v="1 x 2.5 kg"/>
    <s v="Potato (Frozen)"/>
    <x v="2"/>
    <n v="4"/>
  </r>
  <r>
    <s v="Knorr Cream of Chicken : 100% soup"/>
    <n v="4"/>
    <n v="4"/>
    <s v="12 x 250ml"/>
    <s v="Ready to Use"/>
    <x v="2"/>
    <n v="4"/>
  </r>
  <r>
    <s v="Natural Yogurt : Low Fat"/>
    <n v="4"/>
    <n v="4"/>
    <s v="1 x 5 kg"/>
    <s v="Yoghurt (Chilled)"/>
    <x v="2"/>
    <n v="4"/>
  </r>
  <r>
    <s v="White Wine : Chardonnay"/>
    <n v="4"/>
    <n v="4"/>
    <s v="1 x 3ltr"/>
    <s v="Cooking Wine &amp; Other"/>
    <x v="2"/>
    <n v="4"/>
  </r>
  <r>
    <s v="Yellow Split Peas"/>
    <n v="4"/>
    <n v="4"/>
    <s v="1 x 3kg"/>
    <s v="Peas"/>
    <x v="2"/>
    <n v="4"/>
  </r>
  <r>
    <s v="Bicarbonate of Soda"/>
    <n v="4"/>
    <n v="4"/>
    <s v="1 x 1.1kg"/>
    <s v="Sundries"/>
    <x v="2"/>
    <n v="4"/>
  </r>
  <r>
    <s v="Clear Tumbler : 12oz : PET"/>
    <n v="4"/>
    <n v="4"/>
    <s v="1 x 1000 each"/>
    <s v="Cold Cups"/>
    <x v="2"/>
    <n v="4"/>
  </r>
  <r>
    <s v="LoSalt Salt : Sachets"/>
    <n v="4"/>
    <n v="4"/>
    <s v="1000 x 1 each"/>
    <s v="Salt"/>
    <x v="2"/>
    <n v="4"/>
  </r>
  <r>
    <s v="Raspberry Sorbet"/>
    <n v="4"/>
    <n v="4"/>
    <s v="1 x 4ltr"/>
    <s v="Sorbet"/>
    <x v="2"/>
    <n v="4"/>
  </r>
  <r>
    <s v="Garlic Infused : Rapeseed Oil : Cold Pressed"/>
    <n v="4"/>
    <n v="4"/>
    <s v="1 x 1 ltr"/>
    <s v="Rapeseed Oil"/>
    <x v="2"/>
    <n v="4"/>
  </r>
  <r>
    <s v="Drivers Pickled Gherkin"/>
    <n v="4"/>
    <n v="4"/>
    <s v="1 x 2.25 kg"/>
    <s v="Pickles"/>
    <x v="2"/>
    <n v="4"/>
  </r>
  <r>
    <s v="Malteaser's Maltesers : Merry Teasers Reindeer"/>
    <n v="4"/>
    <n v="4"/>
    <s v="32 x 1 each"/>
    <s v="Chocolate - Bitesize"/>
    <x v="2"/>
    <n v="4"/>
  </r>
  <r>
    <s v="Splenda CANDEREL YELLOW GRANULAR STICKS *C* : Sweetener"/>
    <n v="4"/>
    <n v="4"/>
    <s v="1000 x 1 each"/>
    <s v="Sweeteners"/>
    <x v="2"/>
    <n v="4"/>
  </r>
  <r>
    <s v="Geeta's Premium Mango Chutney"/>
    <n v="4"/>
    <n v="4"/>
    <s v="1.5 kg"/>
    <s v="Chutney"/>
    <x v="2"/>
    <n v="4"/>
  </r>
  <r>
    <s v="Quaker Porridge to go Squares : Golden Syrup"/>
    <n v="4"/>
    <n v="4"/>
    <s v="12 x 55 g"/>
    <s v="Oat/Granola Bar"/>
    <x v="2"/>
    <n v="4"/>
  </r>
  <r>
    <s v="Trek Protein Flapjack : Smooth Lemon"/>
    <n v="4"/>
    <n v="4"/>
    <s v="16 x 50 g"/>
    <s v="Protein Bars"/>
    <x v="2"/>
    <n v="4"/>
  </r>
  <r>
    <s v="Remedy Kombucha Ginger Lemon"/>
    <n v="4"/>
    <n v="4"/>
    <s v="12 x 250 ml"/>
    <s v="Fruit Juice"/>
    <x v="2"/>
    <n v="4"/>
  </r>
  <r>
    <s v="Remedy Kombucha Cherry Plum"/>
    <n v="4"/>
    <n v="4"/>
    <s v="12 x 250 ml"/>
    <s v="Fruit Drinks"/>
    <x v="2"/>
    <n v="4"/>
  </r>
  <r>
    <s v="70% : CALLEBAUT  DARK CHOC CAL*C*"/>
    <n v="4"/>
    <n v="4"/>
    <s v="1 x 2.5kg"/>
    <s v="Chocolate Products"/>
    <x v="2"/>
    <n v="4"/>
  </r>
  <r>
    <s v="Fanta Fruit Twist : Fanta : Can"/>
    <n v="4"/>
    <n v="4"/>
    <s v="1 x 24 x 330ml"/>
    <s v="Carbonated Drinks"/>
    <x v="2"/>
    <n v="4"/>
  </r>
  <r>
    <s v="Fanta Lemon : Fanta : Can"/>
    <n v="4"/>
    <n v="4"/>
    <s v="1 x 24 x 330ml"/>
    <s v="Carbonated Drinks"/>
    <x v="2"/>
    <n v="4"/>
  </r>
  <r>
    <s v="Mackerel : 60-100g (2-4oz) : Fillet : Peppered"/>
    <n v="4"/>
    <n v="4"/>
    <s v="1 x 36 x 1 each"/>
    <s v="Frozen Smoked Fish"/>
    <x v="2"/>
    <n v="4"/>
  </r>
  <r>
    <s v="Coca Cola Coca Cola"/>
    <n v="4"/>
    <n v="4"/>
    <s v="1 x 24 x 500ml"/>
    <s v="Carbonated Drinks"/>
    <x v="2"/>
    <n v="4"/>
  </r>
  <r>
    <s v="Quaker Original Porridge : Gluten Free"/>
    <n v="4"/>
    <n v="4"/>
    <s v="5 x 510 g"/>
    <s v="Oats"/>
    <x v="2"/>
    <n v="4"/>
  </r>
  <r>
    <s v="Doughnut : Caramazing"/>
    <n v="4"/>
    <n v="4"/>
    <s v="12 x 77 g"/>
    <s v="Doughnuts (Frozen)"/>
    <x v="2"/>
    <n v="4"/>
  </r>
  <r>
    <s v="Honeybun Millionaires Slice : Vegan"/>
    <n v="4"/>
    <n v="4"/>
    <s v="40 x 64 g"/>
    <s v="Cake Bars, Slices &amp; Squares (Frozen)"/>
    <x v="2"/>
    <n v="4"/>
  </r>
  <r>
    <s v="Calder Coleslaw"/>
    <n v="4"/>
    <n v="4"/>
    <s v="1 x 2 kg"/>
    <s v="Prepared / Dressed Salad - Vegetable Based (Chilled)"/>
    <x v="2"/>
    <n v="4"/>
  </r>
  <r>
    <s v="Mozzarella : Balls"/>
    <n v="4"/>
    <n v="4"/>
    <s v="12 x 125 g"/>
    <s v="Italian (Chilled)"/>
    <x v="2"/>
    <n v="4"/>
  </r>
  <r>
    <s v="Walkers Crisps : Salt &amp;amp; Vinegar"/>
    <n v="4"/>
    <n v="4"/>
    <s v="32 x 1 each"/>
    <s v="Crisps"/>
    <x v="2"/>
    <n v="4"/>
  </r>
  <r>
    <s v="Walkers Crisps : Cheese &amp;amp; Onion"/>
    <n v="4"/>
    <n v="4"/>
    <s v="32 x 1 each"/>
    <s v="Crisps"/>
    <x v="2"/>
    <n v="4"/>
  </r>
  <r>
    <s v="Chilli Con Carne"/>
    <n v="4"/>
    <n v="4"/>
    <s v="12 x 320 g"/>
    <s v="Around The World Meals - Individual (Frozen)"/>
    <x v="2"/>
    <n v="4"/>
  </r>
  <r>
    <s v="Apricots"/>
    <n v="4"/>
    <n v="4"/>
    <s v="1 x 3kg"/>
    <s v="Dried Fruit"/>
    <x v="2"/>
    <n v="4"/>
  </r>
  <r>
    <s v="WPS Cup Hot Hday 8oz 1000Pcs GB"/>
    <n v="4"/>
    <n v="4"/>
    <s v="1000 x 1 each"/>
    <s v="Non Food"/>
    <x v="2"/>
    <n v="4"/>
  </r>
  <r>
    <s v="Starbucks Syrup Simple 6 x 1L"/>
    <n v="4"/>
    <n v="4"/>
    <s v="6 x 1 ltr"/>
    <s v="Beverage"/>
    <x v="2"/>
    <n v="4"/>
  </r>
  <r>
    <s v="SBUX Syrup Gingerbread 6x1L N2 GB"/>
    <n v="4"/>
    <n v="4"/>
    <s v="6 x 1 ltr"/>
    <s v="Food"/>
    <x v="2"/>
    <n v="4"/>
  </r>
  <r>
    <s v="SBUX Syrup Toffee Nut 6x1L N2 GB"/>
    <n v="4"/>
    <n v="4"/>
    <s v="6 x 1 ltr"/>
    <s v="Food"/>
    <x v="2"/>
    <n v="4"/>
  </r>
  <r>
    <s v="Salt"/>
    <n v="4"/>
    <n v="4"/>
    <s v="1 x 1 x 12.5 kg"/>
    <s v="Food"/>
    <x v="2"/>
    <n v="4"/>
  </r>
  <r>
    <s v="Butter : Unsalted : 40 x 250g"/>
    <n v="4"/>
    <n v="4"/>
    <s v="40 x 250 g"/>
    <s v="Butter (Chilled)"/>
    <x v="2"/>
    <n v="4"/>
  </r>
  <r>
    <s v="Lakeland Butter : Salted"/>
    <n v="4"/>
    <n v="4"/>
    <s v="40 x 250 g"/>
    <s v="Butter (Chilled)"/>
    <x v="2"/>
    <n v="4"/>
  </r>
  <r>
    <s v="H &amp; H 103c Trigger Sprays"/>
    <n v="4"/>
    <n v="4"/>
    <s v="6 x 750 ml"/>
    <s v="Kitchen Chemicals"/>
    <x v="2"/>
    <n v="4"/>
  </r>
  <r>
    <s v="Chocolate Torsade"/>
    <n v="4"/>
    <n v="4"/>
    <s v="50 x 100 g"/>
    <s v="Morning Goods/Viennoiserie (Frozen)"/>
    <x v="2"/>
    <n v="4"/>
  </r>
  <r>
    <s v="Amaranth : Red"/>
    <n v="4"/>
    <n v="4"/>
    <s v="1 x 30 g"/>
    <s v="Micro Salad"/>
    <x v="2"/>
    <n v="4"/>
  </r>
  <r>
    <s v="Strawberries"/>
    <n v="4"/>
    <n v="4"/>
    <s v="1 x 1 kg"/>
    <s v="Strawberries"/>
    <x v="2"/>
    <n v="4"/>
  </r>
  <r>
    <s v="Carrots : Rainbow : Mini"/>
    <n v="4"/>
    <n v="4"/>
    <s v="6 x 500 g"/>
    <s v="Carrots"/>
    <x v="2"/>
    <n v="4"/>
  </r>
  <r>
    <s v="Beetroot : Grated"/>
    <n v="4"/>
    <n v="4"/>
    <s v="1 x 2.5 kg"/>
    <s v="Beetroot"/>
    <x v="2"/>
    <n v="4"/>
  </r>
  <r>
    <s v="Radish - Rainbow"/>
    <n v="4"/>
    <n v="4"/>
    <s v="1 x 200 g"/>
    <s v="Radish"/>
    <x v="2"/>
    <n v="4"/>
  </r>
  <r>
    <s v="Asparagus"/>
    <n v="4"/>
    <n v="4"/>
    <s v="1 x 5kg"/>
    <s v="Asparagus"/>
    <x v="2"/>
    <n v="4"/>
  </r>
  <r>
    <s v="Ginger"/>
    <n v="4"/>
    <n v="4"/>
    <s v="1 x 13 kg"/>
    <s v="Ginger"/>
    <x v="2"/>
    <n v="4"/>
  </r>
  <r>
    <s v="Sosa Raspberry : Crispy : 2-8mm"/>
    <n v="4"/>
    <n v="4"/>
    <s v="1 x 300 g"/>
    <s v="Dried Fruit"/>
    <x v="2"/>
    <n v="4"/>
  </r>
  <r>
    <s v="Fine Lady Self Raising Flour"/>
    <n v="4"/>
    <n v="4"/>
    <s v="1 x 1.5 kg"/>
    <s v="Flour"/>
    <x v="2"/>
    <n v="4"/>
  </r>
  <r>
    <s v="HMC : Toffee Cake : 14 Portion"/>
    <n v="4"/>
    <n v="4"/>
    <s v="1 x 1 each"/>
    <s v="Cakes (Frozen)"/>
    <x v="2"/>
    <n v="4"/>
  </r>
  <r>
    <s v="Wrights Cornish Pasty : Baked"/>
    <n v="4"/>
    <n v="4"/>
    <s v="24 x 210 g"/>
    <s v="Pasties (Frozen)"/>
    <x v="2"/>
    <n v="4"/>
  </r>
  <r>
    <s v="Kent Crisps Crisps : Ham &amp;amp; Mustard"/>
    <n v="4"/>
    <n v="4"/>
    <s v="20 x 40 g"/>
    <s v="Crisps"/>
    <x v="2"/>
    <n v="4"/>
  </r>
  <r>
    <s v="Yoghurt &amp;amp; Cranberry Tiffin Traybake : 15 portion"/>
    <n v="4"/>
    <n v="4"/>
    <s v="1 x 1 each"/>
    <s v="Traybakes"/>
    <x v="2"/>
    <n v="4"/>
  </r>
  <r>
    <s v="Breakfast Tea : Decaffeinated"/>
    <n v="4"/>
    <n v="4"/>
    <s v="6 x 20 each"/>
    <s v="Tea - Speciality"/>
    <x v="2"/>
    <n v="4"/>
  </r>
  <r>
    <s v="Farfalle : Bows"/>
    <n v="4"/>
    <n v="4"/>
    <s v="1 x 3 kg"/>
    <s v="Farfalle"/>
    <x v="2"/>
    <n v="4"/>
  </r>
  <r>
    <s v="Whole : Preserved Lemons"/>
    <n v="4"/>
    <n v="4"/>
    <s v="1 x 1 kg"/>
    <s v="Confit"/>
    <x v="2"/>
    <n v="4"/>
  </r>
  <r>
    <s v="Kara Muffin : Lemon &amp;amp; White Chocolate : Tulip : Injected Filling"/>
    <n v="4"/>
    <n v="4"/>
    <s v="6 x 4 each"/>
    <s v="Muffins (Frozen)"/>
    <x v="2"/>
    <n v="4"/>
  </r>
  <r>
    <s v="Piccalilli"/>
    <n v="4"/>
    <n v="4"/>
    <s v="1 x 1.2kg"/>
    <s v="Sweet Pickle &amp; Piccalilli"/>
    <x v="2"/>
    <n v="4"/>
  </r>
  <r>
    <s v="Bridor Pain au Chocolat : ready to bake"/>
    <n v="4"/>
    <n v="4"/>
    <s v="70 x 75 g"/>
    <s v="Morning Goods/Viennoiserie (Frozen)"/>
    <x v="2"/>
    <n v="4"/>
  </r>
  <r>
    <s v="Carrot &amp;amp; Coriander"/>
    <n v="4"/>
    <n v="4"/>
    <s v="1 x 4 kg"/>
    <s v="Soup Flavour"/>
    <x v="2"/>
    <n v="4"/>
  </r>
  <r>
    <s v="Shaws Hamburger Relish"/>
    <n v="4"/>
    <n v="4"/>
    <s v="1 x 2.4 kg"/>
    <s v="Relish"/>
    <x v="2"/>
    <n v="4"/>
  </r>
  <r>
    <s v="Sakura Cress : 6 varieties x 3 punnets: Mix"/>
    <n v="4"/>
    <n v="4"/>
    <s v="1 x 3 each"/>
    <s v="Cress"/>
    <x v="2"/>
    <n v="4"/>
  </r>
  <r>
    <s v="Lettuce : Frisee : Fine"/>
    <n v="4"/>
    <n v="4"/>
    <s v="1 x 1  each"/>
    <s v="Lettuce"/>
    <x v="2"/>
    <n v="4"/>
  </r>
  <r>
    <s v="Chopped Tomatoes"/>
    <n v="3"/>
    <n v="4"/>
    <s v="1 x 2.5 kg"/>
    <s v="Canned Vegetables"/>
    <x v="2"/>
    <n v="4"/>
  </r>
  <r>
    <s v="Chicken Breast Strips : 12mm"/>
    <n v="3"/>
    <n v="4"/>
    <s v="1 x 1 kg"/>
    <s v="Meat &amp; Poultry (Frozen)"/>
    <x v="1"/>
    <n v="4"/>
  </r>
  <r>
    <s v="Schweppes Lemonade : BIB"/>
    <n v="3"/>
    <n v="4"/>
    <s v="1 x 7ltr"/>
    <s v="Soft Drinks"/>
    <x v="2"/>
    <n v="4"/>
  </r>
  <r>
    <s v="Coconut Yoghurt : Natural : The CC"/>
    <n v="3"/>
    <n v="4"/>
    <s v="1 x 1 kg"/>
    <s v="Yoghurt (Chilled)"/>
    <x v="0"/>
    <n v="4"/>
  </r>
  <r>
    <s v="Tork Dispenser Napkins : Xpressnap : White"/>
    <n v="3"/>
    <n v="4"/>
    <s v="8000 x 1 each"/>
    <s v="Napkins"/>
    <x v="2"/>
    <n v="4"/>
  </r>
  <r>
    <s v="Green Pesto Alla Genovese"/>
    <n v="3"/>
    <n v="4"/>
    <s v="1 x 1.2 kg"/>
    <s v="Italian &amp; Mediterranean Sauce"/>
    <x v="2"/>
    <n v="4"/>
  </r>
  <r>
    <s v="Brakes Tortilla Wraps"/>
    <n v="3"/>
    <n v="4"/>
    <s v="12 x 8 x 1 each"/>
    <s v="Tortillas &amp; Wraps"/>
    <x v="2"/>
    <n v="4"/>
  </r>
  <r>
    <s v="Kara Bap : Floured : 5"/>
    <n v="3"/>
    <n v="4"/>
    <s v="48 x 1 each"/>
    <s v="Rolls &amp; Buns"/>
    <x v="2"/>
    <n v="4"/>
  </r>
  <r>
    <s v="La Boulangerie Baguette : Sourdough : 10 : Part Baked"/>
    <n v="3"/>
    <n v="4"/>
    <s v="45 x 140 g"/>
    <s v="Baguette (Frozen)"/>
    <x v="2"/>
    <n v="4"/>
  </r>
  <r>
    <s v="Rational Care Tablets"/>
    <n v="3"/>
    <n v="4"/>
    <s v="150 x 1 each"/>
    <s v="Cleaners &amp; Degreasers"/>
    <x v="2"/>
    <n v="4"/>
  </r>
  <r>
    <s v="Sage : Bunched"/>
    <n v="3"/>
    <n v="4"/>
    <s v="1 x 100 g"/>
    <s v="Sage"/>
    <x v="2"/>
    <n v="4"/>
  </r>
  <r>
    <s v="Blue Dragon Fish Sauce : (10658)"/>
    <n v="3"/>
    <n v="4"/>
    <s v="1 x 1 ltr"/>
    <s v="Oriental Sauce"/>
    <x v="2"/>
    <n v="4"/>
  </r>
  <r>
    <s v="Penn State Pretzels : Salted"/>
    <n v="3"/>
    <n v="4"/>
    <s v="33 x 30 g"/>
    <s v="Snacks"/>
    <x v="2"/>
    <n v="4"/>
  </r>
  <r>
    <s v="Nuii Salted Caramel &amp;amp; Australian Macadamia"/>
    <n v="3"/>
    <n v="4"/>
    <s v="20 x 90 ml"/>
    <s v="Impulse Ice Cream"/>
    <x v="2"/>
    <n v="4"/>
  </r>
  <r>
    <s v="Buzz Bar : Banana"/>
    <n v="3"/>
    <n v="4"/>
    <s v="1 x 48 each"/>
    <s v="Other"/>
    <x v="2"/>
    <n v="4"/>
  </r>
  <r>
    <s v="Take-Away Bags : Brown : Medium"/>
    <n v="3"/>
    <n v="4"/>
    <s v="250 x 1 each"/>
    <s v="Bags"/>
    <x v="2"/>
    <n v="4"/>
  </r>
  <r>
    <s v="Nutella Chocolate Spread : Portion"/>
    <n v="3"/>
    <n v="4"/>
    <s v="1 x 120 x 15 g"/>
    <s v="Spread"/>
    <x v="2"/>
    <n v="4"/>
  </r>
  <r>
    <s v="Alpro Go On : Yogurt : Strawberry &amp;amp; Raspberry : Soya"/>
    <n v="3"/>
    <n v="4"/>
    <s v="6 x 150 g"/>
    <s v="Yoghurt (Chilled)"/>
    <x v="2"/>
    <n v="4"/>
  </r>
  <r>
    <s v="Hot Chocolate : Sachets : Instant"/>
    <n v="3"/>
    <n v="4"/>
    <s v="1 x 50 x 28g"/>
    <s v="Chocolate &amp; Cocoa Drinks"/>
    <x v="2"/>
    <n v="4"/>
  </r>
  <r>
    <s v="Panko Breadcrumbs"/>
    <n v="3"/>
    <n v="4"/>
    <s v="1 x 3.5 kg"/>
    <s v="Bread Crumbs"/>
    <x v="2"/>
    <n v="4"/>
  </r>
  <r>
    <s v="Lemon Juice"/>
    <n v="3"/>
    <n v="4"/>
    <s v="6 x 2 Ltr"/>
    <s v="Food"/>
    <x v="2"/>
    <n v="4"/>
  </r>
  <r>
    <s v="Cooking Salt"/>
    <n v="3"/>
    <n v="4"/>
    <s v="1 x 12.5 kg"/>
    <s v="Food"/>
    <x v="2"/>
    <n v="4"/>
  </r>
  <r>
    <s v="Polenta : Vegan"/>
    <n v="3"/>
    <n v="4"/>
    <s v="5 kg"/>
    <s v="Other"/>
    <x v="2"/>
    <n v="4"/>
  </r>
  <r>
    <s v="Tomatoes : Vine : Imported"/>
    <n v="3"/>
    <n v="4"/>
    <s v="5 x 1 kg"/>
    <s v="Tomatoes"/>
    <x v="2"/>
    <n v="4"/>
  </r>
  <r>
    <s v="Nu-Multikleen Multipurpose Cleaner"/>
    <n v="3"/>
    <n v="4"/>
    <s v="5 ltr"/>
    <s v="Kitchen Chemicals"/>
    <x v="2"/>
    <n v="4"/>
  </r>
  <r>
    <s v="Nu-Grip Trigger Sprays"/>
    <n v="3"/>
    <n v="4"/>
    <s v="6 x 750 ml"/>
    <s v="Kitchen Chemicals"/>
    <x v="2"/>
    <n v="4"/>
  </r>
  <r>
    <s v="Tray Bake : Raspberry &amp;amp; Pistachio"/>
    <n v="3"/>
    <n v="4"/>
    <s v="12 x 1000 g"/>
    <s v="Tray Bakes (Frozen)"/>
    <x v="2"/>
    <n v="4"/>
  </r>
  <r>
    <s v="Festive Slice : Vegan"/>
    <n v="3"/>
    <n v="4"/>
    <s v="40 x 150 g"/>
    <s v="Pasties (Chilled)"/>
    <x v="2"/>
    <n v="4"/>
  </r>
  <r>
    <s v="Chocolate Brownie : Belgian : Gluten Free"/>
    <n v="3"/>
    <n v="4"/>
    <s v="14 x 75 g"/>
    <s v="Tray Bakes (Frozen)"/>
    <x v="2"/>
    <n v="4"/>
  </r>
  <r>
    <s v="Doughnut : with Orange Flavour Filling : Halloween"/>
    <n v="3"/>
    <n v="4"/>
    <s v="36 x 70 g"/>
    <s v="Doughnuts (Frozen)"/>
    <x v="2"/>
    <n v="4"/>
  </r>
  <r>
    <s v="Croissant"/>
    <n v="3"/>
    <n v="4"/>
    <s v="76 x 65 g"/>
    <s v="Morning Goods/Viennoiserie (Frozen)"/>
    <x v="2"/>
    <n v="4"/>
  </r>
  <r>
    <s v="Lemon Cake : 14 Portion"/>
    <n v="3"/>
    <n v="4"/>
    <s v="1 x 1 each"/>
    <s v="Cakes (Frozen)"/>
    <x v="2"/>
    <n v="4"/>
  </r>
  <r>
    <s v="Appleshed : Cider : Dark Fruits : 4%"/>
    <n v="3"/>
    <n v="4"/>
    <s v="11 x 1 gal"/>
    <s v="Cider - Draft"/>
    <x v="2"/>
    <n v="4"/>
  </r>
  <r>
    <s v="Fentimans Ginger Beer : NRB"/>
    <n v="3"/>
    <n v="4"/>
    <s v="1 x 12 x 275ml"/>
    <s v="Carbonated Drinks"/>
    <x v="2"/>
    <n v="4"/>
  </r>
  <r>
    <s v="Tomatoes : Plum : Large"/>
    <n v="3"/>
    <n v="4"/>
    <s v="1 x 5 kg"/>
    <s v="Tomatoes"/>
    <x v="2"/>
    <n v="4"/>
  </r>
  <r>
    <s v="Butternut Squash : Diced 30mm"/>
    <n v="3"/>
    <n v="4"/>
    <s v="1 x 2.5 kg"/>
    <s v="Butternut Squash"/>
    <x v="2"/>
    <n v="4"/>
  </r>
  <r>
    <s v="Beans Fine"/>
    <n v="3"/>
    <n v="4"/>
    <s v="1 x 1.5 kg"/>
    <s v="Beans"/>
    <x v="2"/>
    <n v="4"/>
  </r>
  <r>
    <s v="Preema Serviette : 2Ply : 33X33Cm"/>
    <n v="3"/>
    <n v="4"/>
    <s v="20 x 100 each"/>
    <s v="Napkins"/>
    <x v="2"/>
    <n v="4"/>
  </r>
  <r>
    <s v="Brown : Pizza Box : 12"/>
    <n v="3"/>
    <n v="4"/>
    <s v="100 x 1 each"/>
    <s v="Pizza Packaging"/>
    <x v="2"/>
    <n v="4"/>
  </r>
  <r>
    <s v="Summer Berries : Mix"/>
    <n v="3"/>
    <n v="4"/>
    <s v="1 x 1 kg"/>
    <s v="Frozen Fruit"/>
    <x v="2"/>
    <n v="4"/>
  </r>
  <r>
    <s v="Buchanan Pearl Barley"/>
    <n v="3"/>
    <n v="4"/>
    <s v="1 x 3kg"/>
    <s v="Barley"/>
    <x v="2"/>
    <n v="4"/>
  </r>
  <r>
    <s v="Chocolate Caramel Shortbread"/>
    <n v="3"/>
    <n v="4"/>
    <s v="24 x 1 each"/>
    <s v="Traybakes"/>
    <x v="2"/>
    <n v="4"/>
  </r>
  <r>
    <s v="Delifrance All Butter Croissant"/>
    <n v="3"/>
    <n v="4"/>
    <s v="32 x 1 each"/>
    <s v="Morning Goods/Viennoiserie (Frozen)"/>
    <x v="2"/>
    <n v="4"/>
  </r>
  <r>
    <s v="Fusilli : Pasta Twists"/>
    <n v="3"/>
    <n v="4"/>
    <s v="1 x 3 kg"/>
    <s v="Fusilli"/>
    <x v="2"/>
    <n v="4"/>
  </r>
  <r>
    <s v="Lion Mint Sauce"/>
    <n v="3"/>
    <n v="4"/>
    <s v="2 x 2.27ltr"/>
    <s v="OTHER Sauces"/>
    <x v="2"/>
    <n v="4"/>
  </r>
  <r>
    <s v="Lasagne Sheets"/>
    <n v="3"/>
    <n v="4"/>
    <s v="12 x 500 g"/>
    <s v="Lasagne"/>
    <x v="2"/>
    <n v="4"/>
  </r>
  <r>
    <s v="Quorn Vegan Nuggets"/>
    <n v="3"/>
    <n v="4"/>
    <s v="1 x 2 kg"/>
    <s v="Other Meat Free Products (Frozen)"/>
    <x v="2"/>
    <n v="4"/>
  </r>
  <r>
    <s v="Macaroni"/>
    <n v="3"/>
    <n v="4"/>
    <s v="1 x 3kg"/>
    <s v="Macaroni"/>
    <x v="2"/>
    <n v="4"/>
  </r>
  <r>
    <s v="The Real Olive Co. Kalamata Olives : Pitted"/>
    <n v="3"/>
    <n v="4"/>
    <s v="1 x 1 kg"/>
    <s v="Olives"/>
    <x v="2"/>
    <n v="4"/>
  </r>
  <r>
    <s v="Gino Everyday Oil : Olive Oil Blend"/>
    <n v="3"/>
    <n v="4"/>
    <s v="1 x 5 ltr"/>
    <s v="Olive Oil"/>
    <x v="2"/>
    <n v="4"/>
  </r>
  <r>
    <s v="Kara Bap : Floured : 4"/>
    <n v="3"/>
    <n v="4"/>
    <s v="48 x 1 each"/>
    <s v="Rolls &amp; Buns (Frozen)"/>
    <x v="2"/>
    <n v="4"/>
  </r>
  <r>
    <s v="Strawberries"/>
    <n v="3"/>
    <n v="4"/>
    <s v="1 x 1 kg"/>
    <s v="Strawberries"/>
    <x v="2"/>
    <n v="4"/>
  </r>
  <r>
    <s v="Single Source : Salt : Sachets"/>
    <n v="3"/>
    <n v="4"/>
    <s v="2000 x 1 each"/>
    <s v="Salt"/>
    <x v="2"/>
    <n v="4"/>
  </r>
  <r>
    <s v="TATE &amp; LYLE CASTER SUGAR           1X2KG"/>
    <n v="3"/>
    <n v="4"/>
    <s v="1 x 2 kg"/>
    <s v="Dry Goods"/>
    <x v="2"/>
    <n v="4"/>
  </r>
  <r>
    <s v="Opies Pickled Onions"/>
    <n v="3"/>
    <n v="4"/>
    <s v="2.26 kg"/>
    <s v="Pickles"/>
    <x v="2"/>
    <n v="4"/>
  </r>
  <r>
    <s v="Giant : Chocolate Fudge Cookie"/>
    <n v="3"/>
    <n v="4"/>
    <s v="18 x 60 g"/>
    <s v="Sweet Biscuits"/>
    <x v="2"/>
    <n v="4"/>
  </r>
  <r>
    <s v="Quinoa : Black"/>
    <n v="3"/>
    <n v="4"/>
    <s v="1 x 1 kg"/>
    <s v="Other"/>
    <x v="2"/>
    <n v="4"/>
  </r>
  <r>
    <s v="Melon : Honeydew : Large"/>
    <n v="3"/>
    <n v="4"/>
    <s v="1 x 1 each"/>
    <s v="Melon"/>
    <x v="2"/>
    <n v="4"/>
  </r>
  <r>
    <s v="Pineapple : Large"/>
    <n v="3"/>
    <n v="4"/>
    <s v="1 x 1 each"/>
    <s v="Pineapple"/>
    <x v="2"/>
    <n v="4"/>
  </r>
  <r>
    <s v="Coriander : Micro Cress"/>
    <n v="3"/>
    <n v="4"/>
    <s v="1 x 25 g"/>
    <s v="Cress"/>
    <x v="2"/>
    <n v="4"/>
  </r>
  <r>
    <s v="Hazelnuts : Whole : No Skin"/>
    <n v="3"/>
    <n v="4"/>
    <s v="1 x 1 kg"/>
    <s v="Culinary Nuts &amp; Seeds"/>
    <x v="2"/>
    <n v="4"/>
  </r>
  <r>
    <s v="662W  WRAPPED WOODEN CHOPSTICKS"/>
    <n v="2"/>
    <n v="4"/>
    <s v="1 x 3000 each"/>
    <s v="Cutlery"/>
    <x v="2"/>
    <n v="4"/>
  </r>
  <r>
    <s v="Everyday Favorites Mature Cheddar - White : Grated"/>
    <n v="2"/>
    <n v="4"/>
    <s v="1 x 1 kg"/>
    <s v="Cheese"/>
    <x v="0"/>
    <n v="4"/>
  </r>
  <r>
    <s v="Cucumber : 30-35 Medium"/>
    <n v="2"/>
    <n v="4"/>
    <s v="14 x 1 each"/>
    <s v="Salad"/>
    <x v="2"/>
    <n v="4"/>
  </r>
  <r>
    <s v="Blueberry : Muffin : Mini"/>
    <n v="2"/>
    <n v="4"/>
    <s v="72 x 30 g"/>
    <s v="Bakery (Frozen)"/>
    <x v="2"/>
    <n v="4"/>
  </r>
  <r>
    <s v="Hoi Sin Sauce"/>
    <n v="2"/>
    <n v="4"/>
    <s v="1 x 1.3kg"/>
    <s v="Cooking Sauce"/>
    <x v="2"/>
    <n v="4"/>
  </r>
  <r>
    <s v="Roquette"/>
    <n v="2"/>
    <n v="4"/>
    <s v="1 x 500 g"/>
    <s v="Salad"/>
    <x v="2"/>
    <n v="4"/>
  </r>
  <r>
    <s v="Lasagne Sheets : Italian"/>
    <n v="2"/>
    <n v="4"/>
    <s v="12 x 500 g"/>
    <s v="Dried Pasta &amp; Noodles"/>
    <x v="2"/>
    <n v="4"/>
  </r>
  <r>
    <s v="Wing Yip Plum Sauce"/>
    <n v="2"/>
    <n v="4"/>
    <s v="2 x 2 ltr"/>
    <s v="Cooking Sauce"/>
    <x v="2"/>
    <n v="4"/>
  </r>
  <r>
    <s v="Prezzo Pizza Base : Gluten Free"/>
    <n v="2"/>
    <n v="4"/>
    <s v="10 x 1 each"/>
    <s v="Pizza (Frozen)"/>
    <x v="2"/>
    <n v="4"/>
  </r>
  <r>
    <s v="Parsley : Dried Parsley"/>
    <n v="2"/>
    <n v="4"/>
    <s v="1 x 100g"/>
    <s v="Cooking Ingredients"/>
    <x v="2"/>
    <n v="4"/>
  </r>
  <r>
    <s v="Budweiser Lager : Budvar"/>
    <n v="2"/>
    <n v="4"/>
    <s v="24 x 330 ml"/>
    <s v="Beer"/>
    <x v="2"/>
    <n v="4"/>
  </r>
  <r>
    <s v="Onion Rings : Beer Battered"/>
    <n v="2"/>
    <n v="4"/>
    <s v="1 x 1kg"/>
    <s v="Vegetables (Frozen)"/>
    <x v="2"/>
    <n v="4"/>
  </r>
  <r>
    <s v="Princes Still : Spring Water"/>
    <n v="2"/>
    <n v="4"/>
    <s v="24 x 500 ml"/>
    <s v="Water"/>
    <x v="2"/>
    <n v="4"/>
  </r>
  <r>
    <s v="Wing Yip Hoi Sin Sauce"/>
    <n v="2"/>
    <n v="4"/>
    <s v="2 x 2ltr"/>
    <s v="Cooking Sauce"/>
    <x v="2"/>
    <n v="4"/>
  </r>
  <r>
    <s v="Firefly Kiwi, Lime &amp;amp; Mint"/>
    <n v="2"/>
    <n v="4"/>
    <s v="12 x 330 ml"/>
    <s v="Fruit Juice"/>
    <x v="2"/>
    <n v="4"/>
  </r>
  <r>
    <s v="Firefly Lemon, Lime &amp;amp; Ginger"/>
    <n v="2"/>
    <n v="4"/>
    <s v="12 x 330 ml"/>
    <s v="Fruit Juice"/>
    <x v="2"/>
    <n v="4"/>
  </r>
  <r>
    <s v="Salmon : 140 - 170g : Skin On : Essentials"/>
    <n v="2"/>
    <n v="4"/>
    <s v="10 x aw155 g"/>
    <s v="Frozen Fish"/>
    <x v="2"/>
    <n v="4"/>
  </r>
  <r>
    <s v="Melon : Cantaloupe"/>
    <n v="2"/>
    <n v="4"/>
    <s v="1 x 1 each"/>
    <s v="Melon"/>
    <x v="2"/>
    <n v="4"/>
  </r>
  <r>
    <s v="Cheddar : Grated, White"/>
    <n v="2"/>
    <n v="4"/>
    <s v="1 x 1 kg"/>
    <s v="British (Chilled)"/>
    <x v="2"/>
    <n v="4"/>
  </r>
  <r>
    <s v="Parsnips"/>
    <n v="2"/>
    <n v="4"/>
    <s v="1 x 1 kg"/>
    <s v="Parsnips"/>
    <x v="2"/>
    <n v="4"/>
  </r>
  <r>
    <s v="Vegetable Oil"/>
    <n v="2"/>
    <n v="4"/>
    <s v="1 x 5 ltr"/>
    <s v="Vegetable Oil"/>
    <x v="2"/>
    <n v="4"/>
  </r>
  <r>
    <s v="Saxa Table Salt : Polybottle"/>
    <n v="2"/>
    <n v="4"/>
    <s v="1 x 750 g"/>
    <s v="Salt"/>
    <x v="2"/>
    <n v="4"/>
  </r>
  <r>
    <s v="Bladen Mild Cheddar : Slices, White"/>
    <n v="2"/>
    <n v="4"/>
    <s v="1 x 1kg"/>
    <s v="British (Chilled)"/>
    <x v="2"/>
    <n v="4"/>
  </r>
  <r>
    <s v="Choice : Peas"/>
    <n v="2"/>
    <n v="4"/>
    <s v="1 x 1kg"/>
    <s v="Peas (Frozen)"/>
    <x v="2"/>
    <n v="4"/>
  </r>
  <r>
    <s v="Knorr Lamb"/>
    <n v="2"/>
    <n v="4"/>
    <s v="1 x 1kg"/>
    <s v="Bouillon Paste"/>
    <x v="2"/>
    <n v="4"/>
  </r>
  <r>
    <s v="Pinguin Stir Fry : Oriental"/>
    <n v="2"/>
    <n v="4"/>
    <s v="1 x 1 kg"/>
    <s v="Stirfry Mix"/>
    <x v="2"/>
    <n v="4"/>
  </r>
  <r>
    <s v="Redcurrant Jelly"/>
    <n v="2"/>
    <n v="4"/>
    <s v="1 x 2.72kg"/>
    <s v="OTHER Sauces"/>
    <x v="2"/>
    <n v="4"/>
  </r>
  <r>
    <s v="The Meatless Farm Sausage : Meat Free"/>
    <n v="2"/>
    <n v="4"/>
    <s v="18 x 50 g"/>
    <s v="Sausages (Frozen)"/>
    <x v="2"/>
    <n v="4"/>
  </r>
  <r>
    <s v="Pomegranate"/>
    <n v="2"/>
    <n v="4"/>
    <s v="1 x 1 each"/>
    <s v="Pomegranate"/>
    <x v="2"/>
    <n v="4"/>
  </r>
  <r>
    <s v="Real : Mayonnaise"/>
    <n v="2"/>
    <n v="4"/>
    <s v="1 x 2.2 ltr"/>
    <s v="Mayonnaise"/>
    <x v="2"/>
    <n v="4"/>
  </r>
  <r>
    <s v="Cirio : Passata Sauce"/>
    <n v="2"/>
    <n v="4"/>
    <s v="6 x 1 ltr"/>
    <s v="Tomatoes"/>
    <x v="2"/>
    <n v="4"/>
  </r>
  <r>
    <s v="Batchelors Mushy Peas : chip shop"/>
    <n v="2"/>
    <n v="4"/>
    <s v="1 x 3kg"/>
    <s v="Peas"/>
    <x v="2"/>
    <n v="4"/>
  </r>
  <r>
    <s v="Fish Cake : Salmon : Smartcrumb"/>
    <n v="2"/>
    <n v="4"/>
    <s v="40 x 57 g"/>
    <s v="Frozen Prepared Fish"/>
    <x v="2"/>
    <n v="4"/>
  </r>
  <r>
    <s v="Harrison English Mustard : Sachets"/>
    <n v="2"/>
    <n v="4"/>
    <s v="200 x 1 each"/>
    <s v="Mustard"/>
    <x v="2"/>
    <n v="4"/>
  </r>
  <r>
    <s v="Egg Liquid : Yolk"/>
    <n v="2"/>
    <n v="4"/>
    <s v="1 x 1kg"/>
    <s v="Eggs &amp; Egg Products (Chilled"/>
    <x v="2"/>
    <n v="4"/>
  </r>
  <r>
    <s v="Pineapple Pieces : in syrup"/>
    <n v="2"/>
    <n v="4"/>
    <s v="1 x 3.035kg"/>
    <s v="Pineapple"/>
    <x v="2"/>
    <n v="4"/>
  </r>
  <r>
    <s v="Walls Magnum : Classic : Vegan"/>
    <n v="2"/>
    <n v="4"/>
    <s v="20 x 90 ml"/>
    <s v="Individual Ice Cream/Lollies"/>
    <x v="2"/>
    <n v="4"/>
  </r>
  <r>
    <s v="Brake Houmous : Velvet"/>
    <n v="2"/>
    <n v="4"/>
    <s v="1 x 1 kg"/>
    <s v="Dips (Chilled)"/>
    <x v="2"/>
    <n v="4"/>
  </r>
  <r>
    <s v="Bottlegreen Raspberry : Lemonade"/>
    <n v="2"/>
    <n v="4"/>
    <s v="12 x 275 ml"/>
    <s v="Carbonated Drinks"/>
    <x v="2"/>
    <n v="4"/>
  </r>
  <r>
    <s v="Kraft Napkin : Beige : 33 cm : 2 ply"/>
    <n v="2"/>
    <n v="4"/>
    <s v="20 x 100 each"/>
    <s v="Napkins"/>
    <x v="2"/>
    <n v="4"/>
  </r>
  <r>
    <s v="Wall's Magnum White"/>
    <n v="2"/>
    <n v="4"/>
    <s v="1 x 20 x 1 each"/>
    <s v="Impulse Ice Cream"/>
    <x v="2"/>
    <n v="4"/>
  </r>
  <r>
    <s v="Hellmann's Tomato Ketchup : ."/>
    <n v="2"/>
    <n v="4"/>
    <s v="8 x 430 ml"/>
    <s v="Tomato Ketchup"/>
    <x v="2"/>
    <n v="4"/>
  </r>
  <r>
    <s v="Knorr Lasagne : non pre-cook"/>
    <n v="2"/>
    <n v="4"/>
    <s v="1 x 3kg"/>
    <s v="Lasagne"/>
    <x v="2"/>
    <n v="4"/>
  </r>
  <r>
    <s v="Proper Chips Lentil Chips : Salt &amp;amp; Vinegar"/>
    <n v="2"/>
    <n v="4"/>
    <s v="24 x 20 g"/>
    <s v="Corn Snacks"/>
    <x v="2"/>
    <n v="4"/>
  </r>
  <r>
    <s v="Brakes Tagine Paste"/>
    <n v="2"/>
    <n v="4"/>
    <s v="1 x 1.175 kg"/>
    <s v="Indian Paste"/>
    <x v="2"/>
    <n v="4"/>
  </r>
  <r>
    <s v="Mop Head : Kentucky : 16oz"/>
    <n v="2"/>
    <n v="4"/>
    <s v="1 x 5 each"/>
    <s v="Mops"/>
    <x v="2"/>
    <n v="4"/>
  </r>
  <r>
    <s v="Golden Valley Chicken Burger : Breaded"/>
    <n v="2"/>
    <n v="4"/>
    <s v="24 x 114 g"/>
    <s v="Burgers (Frozen)"/>
    <x v="2"/>
    <n v="4"/>
  </r>
  <r>
    <s v="Tomatoes : Plum"/>
    <n v="2"/>
    <n v="4"/>
    <s v="1 x 6kg"/>
    <s v="Tomatoes"/>
    <x v="2"/>
    <n v="4"/>
  </r>
  <r>
    <s v="Mustard Seeds"/>
    <n v="2"/>
    <n v="4"/>
    <s v="1 x 1 kg"/>
    <s v="Food"/>
    <x v="2"/>
    <n v="4"/>
  </r>
  <r>
    <s v="Sausages, Mushroom &amp; Tarragon : Vegan"/>
    <n v="2"/>
    <n v="4"/>
    <s v="63 x 50 g"/>
    <s v="British Meals - Individual (Frozen)"/>
    <x v="2"/>
    <n v="4"/>
  </r>
  <r>
    <s v="Falafel : Sweet Potato"/>
    <n v="2"/>
    <n v="4"/>
    <s v="100 x 20 g"/>
    <s v="Other Ethnic Bites (Frozen)"/>
    <x v="2"/>
    <n v="4"/>
  </r>
  <r>
    <s v="Pasta : Sarda : Fregola"/>
    <n v="2"/>
    <n v="4"/>
    <s v="1 x 1 kg"/>
    <s v="Other"/>
    <x v="2"/>
    <n v="4"/>
  </r>
  <r>
    <s v="Guacamole : Vegan"/>
    <n v="2"/>
    <n v="4"/>
    <s v="1 x 2 kg"/>
    <s v="Buffet Dips (Frozen)"/>
    <x v="2"/>
    <n v="4"/>
  </r>
  <r>
    <s v="Sundried Tomatoes"/>
    <n v="2"/>
    <n v="4"/>
    <s v="1x1 kg"/>
    <s v="Sundried Tomatoes"/>
    <x v="2"/>
    <n v="4"/>
  </r>
  <r>
    <s v="Polenta : Cooked &amp; Ready to Eat (ORG)"/>
    <n v="2"/>
    <n v="4"/>
    <s v="1 x 500 g"/>
    <s v="Other"/>
    <x v="2"/>
    <n v="4"/>
  </r>
  <r>
    <s v="Pizza Base : 12 : GF &amp;amp; Vegan"/>
    <n v="2"/>
    <n v="4"/>
    <s v="4 x 220 g"/>
    <s v="Pizza Bases (Frozen)"/>
    <x v="2"/>
    <n v="4"/>
  </r>
  <r>
    <s v="Truffle Oil : Concentrate"/>
    <n v="2"/>
    <n v="4"/>
    <s v="1 x 55 ml"/>
    <s v="Infused Oil"/>
    <x v="2"/>
    <n v="4"/>
  </r>
  <r>
    <s v="Puff Pastry : Vegan"/>
    <n v="2"/>
    <n v="4"/>
    <s v="1 x 1 kg"/>
    <s v="Raw Pastry (Frozen)"/>
    <x v="2"/>
    <n v="4"/>
  </r>
  <r>
    <s v="Vegan : Mayonnaise : Gluten Free"/>
    <n v="2"/>
    <n v="4"/>
    <s v="1 x 1 ltr"/>
    <s v="Mayonnaise"/>
    <x v="2"/>
    <n v="4"/>
  </r>
  <r>
    <s v="Tanpopo Edamame : Snack Pot"/>
    <n v="2"/>
    <n v="4"/>
    <s v="1 x 1 each"/>
    <s v="Prepared / Dressed Salad - Vegetable Based (Chilled)"/>
    <x v="2"/>
    <n v="4"/>
  </r>
  <r>
    <s v="Surimi &amp; Avocado Sushi 6pc"/>
    <n v="2"/>
    <n v="4"/>
    <s v="1 Box"/>
    <s v="Chilled - Other"/>
    <x v="2"/>
    <n v="4"/>
  </r>
  <r>
    <s v="Amoy Hoi Sin Sauce : ."/>
    <n v="2"/>
    <n v="4"/>
    <s v="6 x 2.27kg"/>
    <s v="Oriental Sauce"/>
    <x v="2"/>
    <n v="4"/>
  </r>
  <r>
    <s v="Lee Kum Kee Chilli Bean Sauce : Toban"/>
    <n v="2"/>
    <n v="4"/>
    <s v="12 x 368 g"/>
    <s v="Oriental Sauce"/>
    <x v="2"/>
    <n v="4"/>
  </r>
  <r>
    <s v="Onions : White : Diced"/>
    <n v="2"/>
    <n v="4"/>
    <s v="1 x 2.5kg"/>
    <s v="Onions"/>
    <x v="2"/>
    <n v="4"/>
  </r>
  <r>
    <s v="Cabbage : Red : Shredded"/>
    <n v="2"/>
    <n v="4"/>
    <s v="1 x 2.5kg"/>
    <s v="Cabbage"/>
    <x v="2"/>
    <n v="4"/>
  </r>
  <r>
    <s v="Beef Burger : 4 oz : 97% : Steakhouse"/>
    <n v="2"/>
    <n v="4"/>
    <s v="48 x 113 g"/>
    <s v="Burgers (Chilled)"/>
    <x v="2"/>
    <n v="4"/>
  </r>
  <r>
    <s v="Chargrilled : Peppers : Red"/>
    <n v="2"/>
    <n v="4"/>
    <s v="1 x 1 kg"/>
    <s v="Gourmet Prepared Vegetables (Chilled)"/>
    <x v="2"/>
    <n v="4"/>
  </r>
  <r>
    <s v="Roasted Vegetable Salad : Cooked."/>
    <n v="2"/>
    <n v="4"/>
    <s v="1 x 1 kg"/>
    <s v="Fruit &amp; Veg, Salad, Herbs (Chilled)"/>
    <x v="2"/>
    <n v="4"/>
  </r>
  <r>
    <s v="Puree"/>
    <n v="2"/>
    <n v="4"/>
    <s v="1 x 1 kg"/>
    <s v="Butternut Squash"/>
    <x v="2"/>
    <n v="4"/>
  </r>
  <r>
    <s v="Tomatoes : Soup"/>
    <n v="2"/>
    <n v="4"/>
    <s v="kg"/>
    <s v="Tomatoes"/>
    <x v="2"/>
    <n v="4"/>
  </r>
  <r>
    <s v="Potato &amp; Leek"/>
    <n v="2"/>
    <n v="4"/>
    <s v="1 x 1 kg"/>
    <s v="Soup Mix"/>
    <x v="2"/>
    <n v="4"/>
  </r>
  <r>
    <s v="Demi Baguette : White"/>
    <n v="2"/>
    <n v="4"/>
    <s v="1 x 70 x 125g"/>
    <s v="Baguette (Frozen)"/>
    <x v="2"/>
    <n v="4"/>
  </r>
  <r>
    <s v="Old J : Spiced Rum : 35.00%"/>
    <n v="2"/>
    <n v="4"/>
    <s v="1 x 70 cl"/>
    <s v="Rum"/>
    <x v="2"/>
    <n v="4"/>
  </r>
  <r>
    <s v="Peppers : Padron"/>
    <n v="2"/>
    <n v="4"/>
    <s v="1 x 1 kg"/>
    <s v="Peppers"/>
    <x v="2"/>
    <n v="4"/>
  </r>
  <r>
    <s v="Red Onion : Diced : Large"/>
    <n v="2"/>
    <n v="4"/>
    <s v="kg"/>
    <s v="Onions"/>
    <x v="2"/>
    <n v="4"/>
  </r>
  <r>
    <s v="Mushrooms : Chestnut"/>
    <n v="2"/>
    <n v="4"/>
    <s v="1 x 1 kg"/>
    <s v="Mushrooms"/>
    <x v="2"/>
    <n v="4"/>
  </r>
  <r>
    <s v="Curry Leaves"/>
    <n v="2"/>
    <n v="4"/>
    <s v="1 x 200 g"/>
    <s v="Curry Leaf"/>
    <x v="2"/>
    <n v="4"/>
  </r>
  <r>
    <s v="Peppers : Sliced"/>
    <n v="2"/>
    <n v="4"/>
    <s v="1 x 2.5 kg"/>
    <s v="Peppers"/>
    <x v="2"/>
    <n v="4"/>
  </r>
  <r>
    <s v="Cabbage : Hispi"/>
    <n v="2"/>
    <n v="4"/>
    <s v="1 x 1 each"/>
    <s v="Cabbage"/>
    <x v="2"/>
    <n v="4"/>
  </r>
  <r>
    <s v="Mixed : Micro"/>
    <n v="2"/>
    <n v="4"/>
    <s v="1 x 30 g"/>
    <s v="Micro Salad"/>
    <x v="2"/>
    <n v="4"/>
  </r>
  <r>
    <s v="Piri Piri Chicken"/>
    <n v="2"/>
    <n v="4"/>
    <s v="1 x 1 kg"/>
    <s v="Savoury Fillings - Poultry (Chilled)"/>
    <x v="2"/>
    <n v="4"/>
  </r>
  <r>
    <s v="Mushrooms : Sliced"/>
    <n v="2"/>
    <n v="4"/>
    <s v="1 x 2.55 kg"/>
    <s v="Mushrooms"/>
    <x v="2"/>
    <n v="4"/>
  </r>
  <r>
    <s v="Streaky Bacon : Smoked"/>
    <n v="2"/>
    <n v="4"/>
    <s v="1 x 2.27 kg"/>
    <s v="Bacon (Frozen)"/>
    <x v="2"/>
    <n v="4"/>
  </r>
  <r>
    <s v="Thickened Veal Stock"/>
    <n v="2"/>
    <n v="4"/>
    <s v="1 x 1 kg"/>
    <s v="Jus &amp; Stock"/>
    <x v="2"/>
    <n v="4"/>
  </r>
  <r>
    <s v="Opies Sliced"/>
    <n v="2"/>
    <n v="4"/>
    <s v="1 x 2.3 kg"/>
    <s v="Beetroot"/>
    <x v="2"/>
    <n v="4"/>
  </r>
  <r>
    <s v="Greens Chargrilled Peppers"/>
    <n v="2"/>
    <n v="4"/>
    <s v="1 x 1 kg"/>
    <s v="Chargrilled Vegetables (Frozen)"/>
    <x v="2"/>
    <n v="4"/>
  </r>
  <r>
    <s v="Caterers Pride Pineapple Pieces : in syrup"/>
    <n v="2"/>
    <n v="4"/>
    <s v="1 x 3 kg"/>
    <s v="Pineapple"/>
    <x v="2"/>
    <n v="4"/>
  </r>
  <r>
    <s v="Cod fillet : Breaded : 140-170g"/>
    <n v="2"/>
    <n v="4"/>
    <s v="24 x aw155 g"/>
    <s v="Prepared Fish (Chilled)"/>
    <x v="2"/>
    <n v="4"/>
  </r>
  <r>
    <s v="Maldon Sea Salt : Flaked"/>
    <n v="2"/>
    <n v="4"/>
    <s v="250 g"/>
    <s v="Salt"/>
    <x v="2"/>
    <n v="4"/>
  </r>
  <r>
    <s v="McCain Hash Browns : Original Choice"/>
    <n v="2"/>
    <n v="4"/>
    <s v="1 x 1 kg"/>
    <s v="Potato (Frozen)"/>
    <x v="2"/>
    <n v="4"/>
  </r>
  <r>
    <s v="Sysco Classic Fries 12X12MM-7/16TH"/>
    <n v="2"/>
    <n v="4"/>
    <s v="4 x 2.5 kg"/>
    <s v="Frozen - All"/>
    <x v="2"/>
    <n v="4"/>
  </r>
  <r>
    <s v="Milk Whole : Own Brand"/>
    <n v="2"/>
    <n v="4"/>
    <s v="1 x 2 ltr"/>
    <s v="Fresh Milk (Chilled)"/>
    <x v="2"/>
    <n v="4"/>
  </r>
  <r>
    <s v="Lemon : Leafy"/>
    <n v="2"/>
    <n v="4"/>
    <s v="1 x 1 kg"/>
    <s v="Lemon"/>
    <x v="2"/>
    <n v="4"/>
  </r>
  <r>
    <s v="Red Delicious : PQ"/>
    <n v="2"/>
    <n v="4"/>
    <s v="1 x 1 kg"/>
    <s v="Apple"/>
    <x v="2"/>
    <n v="4"/>
  </r>
  <r>
    <s v="Chicken Stock : Brown : Fresh"/>
    <n v="2"/>
    <n v="4"/>
    <s v="1 x 2.5 ltr"/>
    <s v="Jus &amp; Stock"/>
    <x v="2"/>
    <n v="4"/>
  </r>
  <r>
    <s v="Pineapple : Large : Gold"/>
    <n v="2"/>
    <n v="4"/>
    <s v="1 x 1 each"/>
    <s v="Pineapple"/>
    <x v="2"/>
    <n v="4"/>
  </r>
  <r>
    <s v="Egro Milk Cleaning Tablets"/>
    <n v="2"/>
    <n v="4"/>
    <s v="50 x 1 g"/>
    <s v="Cleaners &amp; Degreasers"/>
    <x v="2"/>
    <n v="4"/>
  </r>
  <r>
    <s v="Roastology Imperial College Espresso 6 x 250g"/>
    <n v="2"/>
    <n v="4"/>
    <s v="6 x 250 g"/>
    <s v="Hot Drinks"/>
    <x v="2"/>
    <n v="4"/>
  </r>
  <r>
    <s v="HBCP0002 MED FOOD TO GO BOX NO/WIND"/>
    <n v="1"/>
    <n v="4"/>
    <s v="270 x 1 case"/>
    <s v="Salad Pots"/>
    <x v="2"/>
    <n v="4"/>
  </r>
  <r>
    <s v="Essential Supplies Aluminium Foil 450mmx(1 x 1Roll)"/>
    <n v="1"/>
    <n v="4"/>
    <s v="1 x 1 each"/>
    <s v="Non Foods - Non Foods Consumables"/>
    <x v="2"/>
    <n v="4"/>
  </r>
  <r>
    <s v="Mixed Peppers : Diced"/>
    <n v="1"/>
    <n v="4"/>
    <s v="1 x 1 kg"/>
    <s v="Vegetables (Frozen)"/>
    <x v="2"/>
    <n v="4"/>
  </r>
  <r>
    <s v="Sunflower Seeds"/>
    <n v="1"/>
    <n v="4"/>
    <s v="1 kg"/>
    <s v="Baking Ingredients"/>
    <x v="2"/>
    <n v="4"/>
  </r>
  <r>
    <s v="Alabama fudge Cake : Gluten &amp;amp; Dairy Free : 14 Portion : Pre-Cut"/>
    <n v="1"/>
    <n v="4"/>
    <s v="1 x 2.150 kg"/>
    <s v="Desserts &amp; Puddings (Fzn)"/>
    <x v="2"/>
    <n v="4"/>
  </r>
  <r>
    <s v="Baked Beans : in tomato sauce"/>
    <n v="1"/>
    <n v="4"/>
    <s v="6 x 840g"/>
    <s v="Canned Baked Beans"/>
    <x v="2"/>
    <n v="4"/>
  </r>
  <r>
    <s v="Everyday Favorites Vegetable Spring Roll : Mini"/>
    <n v="1"/>
    <n v="4"/>
    <s v="90 x 20 g"/>
    <s v="Buffet (Frozen)"/>
    <x v="2"/>
    <n v="4"/>
  </r>
  <r>
    <s v="Tomatoes : Large : 1M/2M"/>
    <n v="1"/>
    <n v="4"/>
    <s v="1 x 1kg"/>
    <s v="Salad"/>
    <x v="2"/>
    <n v="4"/>
  </r>
  <r>
    <s v="Meadowvale Chicken Steak : battered"/>
    <n v="1"/>
    <n v="4"/>
    <s v="12 x 85 g"/>
    <s v="Buffet (Frozen)"/>
    <x v="2"/>
    <n v="4"/>
  </r>
  <r>
    <s v="Everyday Favorites Coated Chips : Skin On : 9mm : Thin"/>
    <n v="1"/>
    <n v="4"/>
    <s v="4 x 2.5kg"/>
    <s v="Vegetables (Frozen)"/>
    <x v="2"/>
    <n v="4"/>
  </r>
  <r>
    <s v="Malt Vinegar : Sachets"/>
    <n v="1"/>
    <n v="4"/>
    <s v="200 x 7 ml"/>
    <s v="Table Sauce &amp; Condiments"/>
    <x v="2"/>
    <n v="4"/>
  </r>
  <r>
    <s v="Falafel : Pea, Spinach, Chickpea &amp;amp; Mint"/>
    <n v="1"/>
    <n v="4"/>
    <s v="60 x 25 g"/>
    <s v="Buffet (Frozen)"/>
    <x v="2"/>
    <n v="4"/>
  </r>
  <r>
    <s v="Fortuna Chick Peas : in water"/>
    <n v="1"/>
    <n v="4"/>
    <s v="2.55 kg"/>
    <s v="Canned Pulses"/>
    <x v="2"/>
    <n v="4"/>
  </r>
  <r>
    <s v="Santa Maria Chipotle Paste"/>
    <n v="1"/>
    <n v="4"/>
    <s v="1 x 750 g"/>
    <s v="Cooking Sauce"/>
    <x v="2"/>
    <n v="4"/>
  </r>
  <r>
    <s v="Fentimans Rose Lemonade : Glass : NRB"/>
    <n v="1"/>
    <n v="4"/>
    <s v="1 x 12 x 275ml"/>
    <s v="Soft Drinks"/>
    <x v="2"/>
    <n v="4"/>
  </r>
  <r>
    <s v="Stealth Fry : Fries : Skin on: (S25) 11 x 11"/>
    <n v="1"/>
    <n v="4"/>
    <s v="4 x 2.5 kg"/>
    <s v="Vegetables (Frozen)"/>
    <x v="2"/>
    <n v="4"/>
  </r>
  <r>
    <s v="Nescafe Coffee : Granules"/>
    <n v="1"/>
    <n v="4"/>
    <s v="6 x 750g"/>
    <s v="Hot Drinks"/>
    <x v="2"/>
    <n v="4"/>
  </r>
  <r>
    <s v="Basmati Rice"/>
    <n v="1"/>
    <n v="4"/>
    <s v="1 x 5kg"/>
    <s v="Rice"/>
    <x v="2"/>
    <n v="4"/>
  </r>
  <r>
    <s v="Beetroot : Cooked : Vac Pac"/>
    <n v="1"/>
    <n v="4"/>
    <s v="1 x 250 g"/>
    <s v="Vegetables"/>
    <x v="2"/>
    <n v="4"/>
  </r>
  <r>
    <s v="Chateau Favray Pouilly-Fumé"/>
    <n v="1"/>
    <n v="4"/>
    <s v="6 x 75 cl"/>
    <s v="Wine &amp; Champagne"/>
    <x v="2"/>
    <n v="4"/>
  </r>
  <r>
    <s v="Knorr Szechuan Sauce"/>
    <n v="1"/>
    <n v="4"/>
    <s v="2 x 1.1 ltr"/>
    <s v="Cooking Sauce"/>
    <x v="2"/>
    <n v="4"/>
  </r>
  <r>
    <s v="Mayonnaise : Great Value"/>
    <n v="1"/>
    <n v="4"/>
    <s v="1 x 10 ltr"/>
    <s v="Table Sauce &amp; Condiments"/>
    <x v="2"/>
    <n v="4"/>
  </r>
  <r>
    <s v="Tilda Fragrant : Jasmine Rice"/>
    <n v="1"/>
    <n v="4"/>
    <s v="1 x 5 kg"/>
    <s v="Rice"/>
    <x v="2"/>
    <n v="4"/>
  </r>
  <r>
    <s v="Beefeater Gin : London Dry"/>
    <n v="1"/>
    <n v="4"/>
    <s v="1 x 70 cl"/>
    <s v="Alcoholic Beverages"/>
    <x v="2"/>
    <n v="4"/>
  </r>
  <r>
    <s v="Everyday Favorites Onion Bhaji : Mini"/>
    <n v="1"/>
    <n v="4"/>
    <s v="50 x 20 g"/>
    <s v="Buffet (Frozen)"/>
    <x v="2"/>
    <n v="4"/>
  </r>
  <r>
    <s v="Garlic Peeled"/>
    <n v="1"/>
    <n v="4"/>
    <s v="1 x 1 kg"/>
    <s v="Cooking Ingredients"/>
    <x v="2"/>
    <n v="4"/>
  </r>
  <r>
    <s v="Salad Mix : Crispy"/>
    <n v="1"/>
    <n v="4"/>
    <s v="1 x 500 g"/>
    <s v="Salad, Prepared"/>
    <x v="2"/>
    <n v="4"/>
  </r>
  <r>
    <s v="Springbourne Sparkling : Mineral Water : NRB"/>
    <n v="1"/>
    <n v="4"/>
    <s v="12 x 75cl"/>
    <s v="Water"/>
    <x v="2"/>
    <n v="4"/>
  </r>
  <r>
    <s v="Bistro : Salad Mix"/>
    <n v="1"/>
    <n v="4"/>
    <s v="1 x 500 g"/>
    <s v="Salad, Prepared"/>
    <x v="2"/>
    <n v="4"/>
  </r>
  <r>
    <s v="Blue Powder-Free Vinyl Gloves : Medium"/>
    <n v="1"/>
    <n v="4"/>
    <s v="100 x 1 each"/>
    <s v="Non Foods - Non Foods Consumables"/>
    <x v="2"/>
    <n v="4"/>
  </r>
  <r>
    <s v="Avocado Smash : Seasoned"/>
    <n v="1"/>
    <n v="4"/>
    <s v="1 x 500 g"/>
    <s v="Fruit (Frozen)"/>
    <x v="2"/>
    <n v="4"/>
  </r>
  <r>
    <s v="Clipper Earl Grey : Organic : Envelope"/>
    <n v="1"/>
    <n v="4"/>
    <s v="25 x 1 each"/>
    <s v="Hot Drinks"/>
    <x v="2"/>
    <n v="4"/>
  </r>
  <r>
    <s v="Avocado"/>
    <n v="1"/>
    <n v="4"/>
    <s v="1 x 1 each"/>
    <s v="Fruit  (Fresh)"/>
    <x v="2"/>
    <n v="4"/>
  </r>
  <r>
    <s v="Fortuna Five Bean Salad : in water"/>
    <n v="1"/>
    <n v="4"/>
    <s v="1 x 800 g"/>
    <s v="Canned Pulses"/>
    <x v="2"/>
    <n v="4"/>
  </r>
  <r>
    <s v="Pear Conference"/>
    <n v="1"/>
    <n v="4"/>
    <s v="1 x 1 kg"/>
    <s v="Fruit  (Fresh)"/>
    <x v="2"/>
    <n v="4"/>
  </r>
  <r>
    <s v="Kitchen Foil : Aluminium : 45cm x 90m"/>
    <n v="1"/>
    <n v="4"/>
    <s v="1 x 1each"/>
    <s v="Tinfoil"/>
    <x v="2"/>
    <n v="4"/>
  </r>
  <r>
    <s v="Choice : Peas"/>
    <n v="1"/>
    <n v="4"/>
    <s v="1 x 2.5 kg"/>
    <s v="Peas (Frozen)"/>
    <x v="2"/>
    <n v="4"/>
  </r>
  <r>
    <s v="Parchment Roll : Baking : 45cm x 75m"/>
    <n v="1"/>
    <n v="4"/>
    <s v="1 x 1 each"/>
    <s v="Kitchen Disposables"/>
    <x v="2"/>
    <n v="4"/>
  </r>
  <r>
    <s v="Brakes : Polenta : Cornmeal"/>
    <n v="1"/>
    <n v="4"/>
    <s v="1 x 3 kg"/>
    <s v="Other"/>
    <x v="2"/>
    <n v="4"/>
  </r>
  <r>
    <s v="Old Bay : Seasoning"/>
    <n v="1"/>
    <n v="4"/>
    <s v="1 x 280 g"/>
    <s v="Seasoning"/>
    <x v="2"/>
    <n v="4"/>
  </r>
  <r>
    <s v="Grana Padano : 1/16 Cut"/>
    <n v="1"/>
    <n v="4"/>
    <s v="1 x 2.1kg"/>
    <s v="Italian (Chilled)"/>
    <x v="2"/>
    <n v="4"/>
  </r>
  <r>
    <s v="Mushrooms : Gourmet"/>
    <n v="1"/>
    <n v="4"/>
    <s v="1 x 500 g"/>
    <s v="Mushrooms"/>
    <x v="2"/>
    <n v="4"/>
  </r>
  <r>
    <s v="Belvoir Elderflower : Presse"/>
    <n v="1"/>
    <n v="4"/>
    <s v="12 x 250 ml"/>
    <s v="Fruit Drinks"/>
    <x v="2"/>
    <n v="4"/>
  </r>
  <r>
    <s v="Juice Burst Pink Lemonade : Skinny"/>
    <n v="1"/>
    <n v="4"/>
    <s v="12 x 400 ml"/>
    <s v="Fruit Juice"/>
    <x v="2"/>
    <n v="4"/>
  </r>
  <r>
    <s v="Juiceburst Orange : Bottle"/>
    <n v="1"/>
    <n v="4"/>
    <s v="12 x 330 ml"/>
    <s v="Fruit Drinks"/>
    <x v="2"/>
    <n v="4"/>
  </r>
  <r>
    <s v="Juice Burst Pink Lemonade"/>
    <n v="1"/>
    <n v="4"/>
    <s v="12 x 1 each"/>
    <s v="Fruit Juice"/>
    <x v="2"/>
    <n v="4"/>
  </r>
  <r>
    <s v="Squeaky Bean Plant Pulled Duck"/>
    <n v="1"/>
    <n v="4"/>
    <s v="1 x 2.5 kg"/>
    <s v="Burger &amp; Grills (chilled)"/>
    <x v="2"/>
    <n v="4"/>
  </r>
  <r>
    <s v="3000 : J Cloth : Blue"/>
    <n v="1"/>
    <n v="4"/>
    <s v="50 x 1 each"/>
    <s v="Cloths &amp; Sponges"/>
    <x v="2"/>
    <n v="4"/>
  </r>
  <r>
    <s v="Harrogate Spring : Water : Sports Cap"/>
    <n v="1"/>
    <n v="4"/>
    <s v="1 x 24 x 500 ml"/>
    <s v="Water - Still"/>
    <x v="2"/>
    <n v="4"/>
  </r>
  <r>
    <s v="Quorn Buttermilk Style Burger : Vegan"/>
    <n v="1"/>
    <n v="4"/>
    <s v="1 x 1 kg"/>
    <s v="Burgers &amp; Grills (Frozen)"/>
    <x v="2"/>
    <n v="4"/>
  </r>
  <r>
    <s v="Wet Floor Sign : A Frame"/>
    <n v="1"/>
    <n v="4"/>
    <s v="1 x 1 each"/>
    <s v="Safety Signs &amp; Equipment"/>
    <x v="2"/>
    <n v="4"/>
  </r>
  <r>
    <s v="McCain Medium Cut Chips : 7/16 : Dual Store (Best of British)"/>
    <n v="1"/>
    <n v="4"/>
    <s v="4 x 2.27 kg"/>
    <s v="Chips (Frozen)"/>
    <x v="2"/>
    <n v="4"/>
  </r>
  <r>
    <s v="Lamb Weston Sweet Potato Fries"/>
    <n v="1"/>
    <n v="4"/>
    <s v="1 x 2.5 kg"/>
    <s v="Fries (Frozen)"/>
    <x v="2"/>
    <n v="4"/>
  </r>
  <r>
    <s v="Blueberry Muffin : Gluten Free : Mini"/>
    <n v="1"/>
    <n v="4"/>
    <s v="60 x 40 g"/>
    <s v="Muffins (Frozen)"/>
    <x v="2"/>
    <n v="4"/>
  </r>
  <r>
    <s v="LaBo French : White Baguettes : Part Baked"/>
    <n v="1"/>
    <n v="4"/>
    <s v="25 x 1 each"/>
    <s v="Baguette (Frozen)"/>
    <x v="2"/>
    <n v="4"/>
  </r>
  <r>
    <s v="Sweet Potato, Chick Pea &amp;amp; Spinach Curry"/>
    <n v="1"/>
    <n v="4"/>
    <s v="1 x 12 x 300g "/>
    <s v="Indian &amp; Oriental Meals - Individual (Frozen)"/>
    <x v="2"/>
    <n v="4"/>
  </r>
  <r>
    <s v="Legs : Confit: (Aw 220-260g)"/>
    <n v="1"/>
    <n v="4"/>
    <s v="1 x 10 each"/>
    <s v="Duck (Frozen)"/>
    <x v="2"/>
    <n v="4"/>
  </r>
  <r>
    <s v="Coca Cola Coke Zero : NRB"/>
    <n v="1"/>
    <n v="4"/>
    <s v="1 x 24 x 330ml"/>
    <s v="Carbonated Drinks"/>
    <x v="2"/>
    <n v="4"/>
  </r>
  <r>
    <s v="Diet Coke BIB 7ltr"/>
    <n v="1"/>
    <n v="4"/>
    <s v="7 ltr"/>
    <s v="Soft Drinks &amp; Post Mix"/>
    <x v="2"/>
    <n v="4"/>
  </r>
  <r>
    <s v="Red Kidney Beans Catering"/>
    <n v="1"/>
    <n v="4"/>
    <s v="6 x 2 kg"/>
    <s v="Food"/>
    <x v="2"/>
    <n v="4"/>
  </r>
  <r>
    <s v="Chick Peas In Tin Caterinfg"/>
    <n v="1"/>
    <n v="4"/>
    <s v="6 x 2 kg"/>
    <s v="Food"/>
    <x v="2"/>
    <n v="4"/>
  </r>
  <r>
    <s v="Assorted Kebab"/>
    <n v="1"/>
    <n v="4"/>
    <s v="1 x 1 x 1 each"/>
    <s v="Food"/>
    <x v="2"/>
    <n v="4"/>
  </r>
  <r>
    <s v="Yellow Split Peas : vegan"/>
    <n v="1"/>
    <n v="4"/>
    <s v="1 x 1 kg"/>
    <s v="Peas"/>
    <x v="2"/>
    <n v="4"/>
  </r>
  <r>
    <s v="Vivera Vegan Burger"/>
    <n v="1"/>
    <n v="4"/>
    <s v="30 x 100 g"/>
    <s v="Burgers &amp; Grills (Frozen)"/>
    <x v="2"/>
    <n v="4"/>
  </r>
  <r>
    <s v="Wing Yip Black Bean Sauce"/>
    <n v="1"/>
    <n v="4"/>
    <s v="1 x 2.2ltr"/>
    <s v="Oriental Sauce"/>
    <x v="2"/>
    <n v="4"/>
  </r>
  <r>
    <s v="Arancini : Porcini Mushroom"/>
    <n v="1"/>
    <n v="4"/>
    <s v="60 x 35 g"/>
    <s v="Buffet Selection Pack (Frozen)"/>
    <x v="2"/>
    <n v="4"/>
  </r>
  <r>
    <s v="Christmas Pudding : Vegan : Individual"/>
    <n v="1"/>
    <n v="4"/>
    <s v="10 x 125 g"/>
    <s v="Puddings, Crumbles &amp; Bakes (Frozen)"/>
    <x v="2"/>
    <n v="4"/>
  </r>
  <r>
    <s v="Cracked : Black Pepper"/>
    <n v="1"/>
    <n v="4"/>
    <s v="1 x 1 kg"/>
    <s v="Pepper"/>
    <x v="2"/>
    <n v="4"/>
  </r>
  <r>
    <s v="Black Eyed Beans : (Vegan)"/>
    <n v="1"/>
    <n v="4"/>
    <s v="1 x 5 kg"/>
    <s v="Beans"/>
    <x v="2"/>
    <n v="4"/>
  </r>
  <r>
    <s v="Star Anise : V &amp; GF"/>
    <n v="1"/>
    <n v="4"/>
    <s v="1 x 300 g"/>
    <s v="Spices"/>
    <x v="2"/>
    <n v="4"/>
  </r>
  <r>
    <s v="Garam Masala"/>
    <n v="1"/>
    <n v="4"/>
    <s v="1 x 1 kg"/>
    <s v="Curry Powder"/>
    <x v="2"/>
    <n v="4"/>
  </r>
  <r>
    <s v="Ras Al Hanout : (vegan)"/>
    <n v="1"/>
    <n v="4"/>
    <s v="1 x 500 g"/>
    <s v="Seasoning"/>
    <x v="2"/>
    <n v="4"/>
  </r>
  <r>
    <s v="'Kecap Manis' : Soy Sauce : Sweet"/>
    <n v="1"/>
    <n v="4"/>
    <s v="1 x 620 ml"/>
    <s v="Oriental Sauce"/>
    <x v="2"/>
    <n v="4"/>
  </r>
  <r>
    <s v="Korma Paste : Vegetarian"/>
    <n v="1"/>
    <n v="4"/>
    <s v="1 x 1 kg"/>
    <s v="Indian Paste"/>
    <x v="2"/>
    <n v="4"/>
  </r>
  <r>
    <s v="Yeo's Satay Sauce"/>
    <n v="1"/>
    <n v="4"/>
    <s v="1 x 250 g"/>
    <s v="Oriental Sauce"/>
    <x v="2"/>
    <n v="4"/>
  </r>
  <r>
    <s v="Tahini"/>
    <n v="1"/>
    <n v="4"/>
    <s v="1 x 450 g"/>
    <s v="African Flavours"/>
    <x v="2"/>
    <n v="4"/>
  </r>
  <r>
    <s v="Curry Leaves"/>
    <n v="1"/>
    <n v="4"/>
    <s v="250 g"/>
    <s v="Spices"/>
    <x v="2"/>
    <n v="4"/>
  </r>
  <r>
    <s v="Nepalese (V) : Curry"/>
    <n v="1"/>
    <n v="4"/>
    <s v="2 x 1.5 kg"/>
    <s v="Vegetarian - Multi Portion (Frozen)"/>
    <x v="2"/>
    <n v="4"/>
  </r>
  <r>
    <s v="Pickled Ginger"/>
    <n v="1"/>
    <n v="4"/>
    <s v="1 x 1 kg"/>
    <s v="Pickles"/>
    <x v="2"/>
    <n v="4"/>
  </r>
  <r>
    <s v="OwnVegetable Dumplings"/>
    <n v="1"/>
    <n v="4"/>
    <s v="12 x 627 g"/>
    <s v="Vegetable Bites (Frozen)"/>
    <x v="2"/>
    <n v="4"/>
  </r>
  <r>
    <s v="Thai Sweet Chilli Sauce : Chicken"/>
    <n v="1"/>
    <n v="4"/>
    <s v="12 x 800 g"/>
    <s v="Oriental Sauce"/>
    <x v="2"/>
    <n v="4"/>
  </r>
  <r>
    <s v="Lee Kum Kee Sesame Oil : Blended"/>
    <n v="1"/>
    <n v="4"/>
    <s v="6 x 1.89 ltr"/>
    <s v="Speciality Oil"/>
    <x v="2"/>
    <n v="4"/>
  </r>
  <r>
    <s v="Ha Long Bay Prawn Crackers"/>
    <n v="1"/>
    <n v="4"/>
    <s v="12 x 1 kg"/>
    <s v="Snacks"/>
    <x v="2"/>
    <n v="4"/>
  </r>
  <r>
    <s v="Brioche Rolls : Top Sliced : 6 : Rollover"/>
    <n v="1"/>
    <n v="4"/>
    <s v="60 x 1 each"/>
    <s v="Rolls &amp; Buns"/>
    <x v="2"/>
    <n v="4"/>
  </r>
  <r>
    <s v="Lettuce : Oak Leaf"/>
    <n v="1"/>
    <n v="4"/>
    <s v="1 x 1 each"/>
    <s v="Lettuce"/>
    <x v="2"/>
    <n v="4"/>
  </r>
  <r>
    <s v="Cabbage : White : Shredded"/>
    <n v="1"/>
    <n v="4"/>
    <s v="1 x 2.5 kg"/>
    <s v="Cabbage"/>
    <x v="2"/>
    <n v="4"/>
  </r>
  <r>
    <s v="Potatoes : Baker"/>
    <n v="1"/>
    <n v="4"/>
    <s v="4 x 1 each"/>
    <s v="Potatoes"/>
    <x v="2"/>
    <n v="4"/>
  </r>
  <r>
    <s v="MULTIFOOD KRAFT POT WITH rPET LID 550ml"/>
    <n v="1"/>
    <n v="4"/>
    <s v="250 x 1 Box"/>
    <s v="Food Trays &amp; Boxes"/>
    <x v="2"/>
    <n v="4"/>
  </r>
  <r>
    <s v="Globe : Prepared"/>
    <n v="1"/>
    <n v="4"/>
    <s v="1 x 1 each"/>
    <s v="Artichokes"/>
    <x v="2"/>
    <n v="4"/>
  </r>
  <r>
    <s v="Grilled Corn Salsa."/>
    <n v="1"/>
    <n v="4"/>
    <s v="1 x 1 kg"/>
    <s v="Fruit &amp; Veg, Salad, Herbs (Chilled)"/>
    <x v="2"/>
    <n v="4"/>
  </r>
  <r>
    <s v="Wedges : Chargrilled"/>
    <n v="1"/>
    <n v="4"/>
    <s v="kg"/>
    <s v="Butternut Squash"/>
    <x v="2"/>
    <n v="4"/>
  </r>
  <r>
    <s v="Demi Baguette : White : Sliced"/>
    <n v="1"/>
    <n v="4"/>
    <s v="40 x 110 g"/>
    <s v="Baguette (Frozen)"/>
    <x v="2"/>
    <n v="4"/>
  </r>
  <r>
    <s v="Antica Black : Sambuca : 38%"/>
    <n v="1"/>
    <n v="4"/>
    <s v="1 x 70cl"/>
    <s v="Sambuca"/>
    <x v="2"/>
    <n v="4"/>
  </r>
  <r>
    <s v="Marlish Still Water : Glass"/>
    <n v="1"/>
    <n v="4"/>
    <s v="24 x 330 ml"/>
    <s v="Water - Still"/>
    <x v="2"/>
    <n v="4"/>
  </r>
  <r>
    <s v="Fresh Green : Pesto Alla Genovese"/>
    <n v="1"/>
    <n v="4"/>
    <s v="1 x 1kg"/>
    <s v="Italian &amp; Mediterranean Sauce"/>
    <x v="2"/>
    <n v="4"/>
  </r>
  <r>
    <s v="Star Fruit"/>
    <n v="1"/>
    <n v="4"/>
    <s v="1 x 1 each"/>
    <s v="Star Fruit"/>
    <x v="2"/>
    <n v="4"/>
  </r>
  <r>
    <s v="Carrot Juice : Freshly Squeezed"/>
    <n v="1"/>
    <n v="4"/>
    <s v="1 x 1 ltr"/>
    <s v="Fruit Juice"/>
    <x v="2"/>
    <n v="4"/>
  </r>
  <r>
    <s v="Natural Yogurt"/>
    <n v="1"/>
    <n v="4"/>
    <s v="1 x 1 each"/>
    <s v="Yoghurt (Chilled)"/>
    <x v="2"/>
    <n v="4"/>
  </r>
  <r>
    <s v="Big Al's Beef Burger : Fully Cooked : 6oz"/>
    <n v="1"/>
    <n v="4"/>
    <s v="16 x 170 g"/>
    <s v="Burgers (Frozen)"/>
    <x v="2"/>
    <n v="4"/>
  </r>
  <r>
    <s v="Gourmet : Burger : 95%"/>
    <n v="1"/>
    <n v="4"/>
    <s v="30 x 170 g"/>
    <s v="Burgers (Frozen)"/>
    <x v="2"/>
    <n v="4"/>
  </r>
  <r>
    <s v="Youngs Fish Fingers : Minced Pollock"/>
    <n v="1"/>
    <n v="4"/>
    <s v="60 x 25 g"/>
    <s v="Prepared Fish (Chilled)"/>
    <x v="2"/>
    <n v="4"/>
  </r>
  <r>
    <s v="Duck : Shredded"/>
    <n v="1"/>
    <n v="4"/>
    <s v="1 x 1 kg"/>
    <s v="Other Cooked Meats ( Frozen )"/>
    <x v="2"/>
    <n v="4"/>
  </r>
  <r>
    <s v="Tilda Easy Cook : Long Grain Rice"/>
    <n v="1"/>
    <n v="4"/>
    <s v="1 x 5kg"/>
    <s v="Long Grain"/>
    <x v="2"/>
    <n v="4"/>
  </r>
  <r>
    <s v="Buchanan Desiccated Coconut"/>
    <n v="1"/>
    <n v="4"/>
    <s v="1 x 1 kg"/>
    <s v="Culinary Nuts &amp; Seeds"/>
    <x v="2"/>
    <n v="4"/>
  </r>
  <r>
    <s v="Naan Bread : Plain"/>
    <n v="1"/>
    <n v="4"/>
    <s v="2 x 1 each"/>
    <s v="Flat Bread"/>
    <x v="2"/>
    <n v="4"/>
  </r>
  <r>
    <s v="Pitta Bread"/>
    <n v="1"/>
    <n v="4"/>
    <s v="1 x 6 x 1each"/>
    <s v="Flat Bread"/>
    <x v="2"/>
    <n v="4"/>
  </r>
  <r>
    <s v="Parmesan Style : Violife"/>
    <n v="1"/>
    <n v="4"/>
    <s v="1 x 150 g"/>
    <s v="Italian (Chilled)"/>
    <x v="2"/>
    <n v="4"/>
  </r>
  <r>
    <s v="Tropical : Juice"/>
    <n v="1"/>
    <n v="4"/>
    <s v="1 x 1 ltr"/>
    <s v="Fruit Juice"/>
    <x v="2"/>
    <n v="4"/>
  </r>
  <r>
    <s v="Viola"/>
    <n v="1"/>
    <n v="4"/>
    <s v="1 x 4 g"/>
    <s v="Edible Flowers"/>
    <x v="2"/>
    <n v="4"/>
  </r>
  <r>
    <s v="Tomatoes : Beef"/>
    <n v="1"/>
    <n v="4"/>
    <s v="5 x 1 each"/>
    <s v="Tomatoes"/>
    <x v="2"/>
    <n v="4"/>
  </r>
  <r>
    <s v="Beetroot : Candy Baby"/>
    <n v="1"/>
    <n v="4"/>
    <s v="1 x 250 g"/>
    <s v="Beetroot"/>
    <x v="2"/>
    <n v="4"/>
  </r>
  <r>
    <s v="Blueberries"/>
    <n v="1"/>
    <n v="4"/>
    <s v="1 x 150 g"/>
    <s v="Blueberries"/>
    <x v="2"/>
    <n v="4"/>
  </r>
  <r>
    <s v="Beetroot : Raw"/>
    <n v="1"/>
    <n v="4"/>
    <s v="1 x 1 kg"/>
    <s v="Beetroot"/>
    <x v="2"/>
    <n v="4"/>
  </r>
  <r>
    <s v="Chickpeas Tinned"/>
    <n v="1"/>
    <n v="4"/>
    <s v="800 g"/>
    <s v="Fruit &amp; Veg, Salad, Herbs (Chilled)"/>
    <x v="2"/>
    <n v="4"/>
  </r>
  <r>
    <s v="Radicchio"/>
    <n v="4"/>
    <n v="3.62"/>
    <s v="1 x 1 kg"/>
    <s v="Lettuce"/>
    <x v="2"/>
    <n v="3.62"/>
  </r>
  <r>
    <s v="Gammon : Kent : Honey Baked"/>
    <n v="1"/>
    <n v="3.61"/>
    <s v="kg"/>
    <s v="Ham (Chilled)"/>
    <x v="2"/>
    <n v="3.61"/>
  </r>
  <r>
    <s v="Salmon : Smoked : Side : D-Cut"/>
    <n v="1"/>
    <n v="3.472"/>
    <s v="kg (Side)"/>
    <s v="Smoked Fish (Chilled)"/>
    <x v="2"/>
    <n v="3.472"/>
  </r>
  <r>
    <s v="Plum"/>
    <n v="2"/>
    <n v="3.4"/>
    <s v="kg"/>
    <s v="Plum"/>
    <x v="2"/>
    <n v="3.4"/>
  </r>
  <r>
    <s v="Broccoli : Purple Sprouting"/>
    <n v="3"/>
    <n v="3.2"/>
    <s v="kg"/>
    <s v="Broccoli"/>
    <x v="2"/>
    <n v="3.2"/>
  </r>
  <r>
    <s v="Cabbage : Spring Greens"/>
    <n v="2"/>
    <n v="3.2"/>
    <s v="kg"/>
    <s v="Cabbage"/>
    <x v="2"/>
    <n v="3.2"/>
  </r>
  <r>
    <s v="Chicken : Roasting : 1.3-1.5kg"/>
    <n v="1"/>
    <n v="3.2"/>
    <s v="kg"/>
    <s v="Chicken (Chilled)"/>
    <x v="2"/>
    <n v="3.2"/>
  </r>
  <r>
    <s v="Chicken : Smoked : 1-1.2kg"/>
    <n v="1"/>
    <n v="3.1"/>
    <s v="per kg"/>
    <s v="Chicken (Chilled)"/>
    <x v="2"/>
    <n v="3.1"/>
  </r>
  <r>
    <s v="Délifrance Croissant : ready to bake, Raspberry"/>
    <n v="3"/>
    <n v="3"/>
    <s v="48 x 90 g"/>
    <s v="Bakery (Frozen)"/>
    <x v="2"/>
    <n v="3"/>
  </r>
  <r>
    <s v="Alpro FOR PROFESSIONALS : Soya Milk"/>
    <n v="3"/>
    <n v="3"/>
    <s v="12 x 1 ltr"/>
    <s v="Milk Drinks, Smoothies &amp; Frappe Mix"/>
    <x v="2"/>
    <n v="3"/>
  </r>
  <r>
    <s v="Knorr Carrot &amp;amp; Coriander : Info: 100% soup"/>
    <n v="3"/>
    <n v="3"/>
    <s v="4 x 2.5ltr"/>
    <s v="Soup &amp; Croutons"/>
    <x v="2"/>
    <n v="3"/>
  </r>
  <r>
    <s v="Remedy Kombucha : Cherry Plum"/>
    <n v="3"/>
    <n v="3"/>
    <s v="12 x 250 ml"/>
    <s v="Soft Drinks"/>
    <x v="2"/>
    <n v="3"/>
  </r>
  <r>
    <s v="Croissant : Spelt &amp;amp; Quinoa : Ready to Bake : Vegan"/>
    <n v="3"/>
    <n v="3"/>
    <s v="2 x 28 each"/>
    <s v="Bakery (Frozen)"/>
    <x v="2"/>
    <n v="3"/>
  </r>
  <r>
    <s v="Avocado Smash : Seasoned"/>
    <n v="3"/>
    <n v="3"/>
    <s v="12 x 500 g"/>
    <s v="Fruit (Frozen)"/>
    <x v="2"/>
    <n v="3"/>
  </r>
  <r>
    <s v="Lemonaid Ginger : Organic"/>
    <n v="3"/>
    <n v="3"/>
    <s v="24 x 330 ml"/>
    <s v="Soft Drinks"/>
    <x v="2"/>
    <n v="3"/>
  </r>
  <r>
    <s v="Peppadew Piquante Peppers : Mild : Whole"/>
    <n v="3"/>
    <n v="3"/>
    <s v="1 x 3 kg"/>
    <s v="Canned Vegetables"/>
    <x v="2"/>
    <n v="3"/>
  </r>
  <r>
    <s v="Philadelphia : Portions"/>
    <n v="3"/>
    <n v="3"/>
    <s v="24 x 16.7 g"/>
    <s v="Cheese"/>
    <x v="2"/>
    <n v="3"/>
  </r>
  <r>
    <s v="Milk Skimmed"/>
    <n v="3"/>
    <n v="3"/>
    <s v="6 x 2.27 ltr"/>
    <s v="Fresh Milk (Chilled)"/>
    <x v="2"/>
    <n v="3"/>
  </r>
  <r>
    <s v="Love Smoothies Strawberry Split"/>
    <n v="3"/>
    <n v="3"/>
    <s v="30 x 140 g"/>
    <s v="Smoothie Mix"/>
    <x v="2"/>
    <n v="3"/>
  </r>
  <r>
    <s v="Croissant : Chocolate"/>
    <n v="3"/>
    <n v="3"/>
    <s v="1 x 48 x 95g"/>
    <s v="Morning Goods/Viennoiserie (Frozen)"/>
    <x v="2"/>
    <n v="3"/>
  </r>
  <r>
    <s v="Oreo : Snack Pack"/>
    <n v="3"/>
    <n v="3"/>
    <s v="6 x 24 each"/>
    <s v="Sweet Biscuits"/>
    <x v="2"/>
    <n v="3"/>
  </r>
  <r>
    <s v="Tyrells : Crisps : Beef &amp;amp; Ale"/>
    <n v="3"/>
    <n v="3"/>
    <s v="24 x 40 g"/>
    <s v="Crisps"/>
    <x v="2"/>
    <n v="3"/>
  </r>
  <r>
    <s v="Raspberries"/>
    <n v="3"/>
    <n v="3"/>
    <s v="1 x 500g"/>
    <s v="Frozen Fruit"/>
    <x v="2"/>
    <n v="3"/>
  </r>
  <r>
    <s v="Brakes Natural Yogurt : Organic"/>
    <n v="3"/>
    <n v="3"/>
    <s v="1 x 2 kg"/>
    <s v="Yoghurt (Chilled)"/>
    <x v="2"/>
    <n v="3"/>
  </r>
  <r>
    <s v="Apricot Jam"/>
    <n v="3"/>
    <n v="3"/>
    <s v="1 x 2.72 kg"/>
    <s v="Jam"/>
    <x v="2"/>
    <n v="3"/>
  </r>
  <r>
    <s v="Chicken Tikka Slice : Unbaked"/>
    <n v="3"/>
    <n v="3"/>
    <s v="1 x 40 x 130g"/>
    <s v="Savoury Slices (Frozen)"/>
    <x v="2"/>
    <n v="3"/>
  </r>
  <r>
    <s v="Italian Chocolate Fondant"/>
    <n v="3"/>
    <n v="3"/>
    <s v="12 x 1 each"/>
    <s v="Bavarois &amp; Tortes (Frozen)"/>
    <x v="2"/>
    <n v="3"/>
  </r>
  <r>
    <s v="Colman's Dijon Mustard"/>
    <n v="3"/>
    <n v="3"/>
    <s v="1 x 2.25 ltr"/>
    <s v="Mustard"/>
    <x v="2"/>
    <n v="3"/>
  </r>
  <r>
    <s v="Caster Sugar"/>
    <n v="3"/>
    <n v="3"/>
    <s v="1 x 25kg"/>
    <s v="Sugar"/>
    <x v="2"/>
    <n v="3"/>
  </r>
  <r>
    <s v="LaBo Oxford : Oval : Sourdough"/>
    <n v="3"/>
    <n v="3"/>
    <s v="12 x 400g"/>
    <s v="Bread (Frozen)"/>
    <x v="2"/>
    <n v="3"/>
  </r>
  <r>
    <s v="La Boulangerie Sourdough Tin : Traditional : Extra Thick Sliced"/>
    <n v="3"/>
    <n v="3"/>
    <s v="6 x 900 g"/>
    <s v="Bread"/>
    <x v="2"/>
    <n v="3"/>
  </r>
  <r>
    <s v="Brakes Lime Juice"/>
    <n v="3"/>
    <n v="3"/>
    <s v="12 x 280 ml"/>
    <s v="Citrus Juice"/>
    <x v="2"/>
    <n v="3"/>
  </r>
  <r>
    <s v="Cirio Tomato Puree"/>
    <n v="3"/>
    <n v="3"/>
    <s v="6 x 850 g"/>
    <s v="Tomato Puree"/>
    <x v="2"/>
    <n v="3"/>
  </r>
  <r>
    <s v="Phat Steak Pasty : Traditional Cornish"/>
    <n v="3"/>
    <n v="3"/>
    <s v="20 x 283 g"/>
    <s v="Pasties (Frozen)"/>
    <x v="2"/>
    <n v="3"/>
  </r>
  <r>
    <s v="Red Cabbage"/>
    <n v="3"/>
    <n v="3"/>
    <s v="1 x 2.25kg"/>
    <s v="Pickles"/>
    <x v="2"/>
    <n v="3"/>
  </r>
  <r>
    <s v="Remedy Kombucha : Raspberry &amp;amp; Lemon"/>
    <n v="3"/>
    <n v="3"/>
    <s v="12 x 250 ml"/>
    <s v="Fruit Juice"/>
    <x v="2"/>
    <n v="3"/>
  </r>
  <r>
    <s v="Colman's Tartare Sauce"/>
    <n v="3"/>
    <n v="3"/>
    <s v="1 x 2ltr"/>
    <s v="OTHER Sauces"/>
    <x v="2"/>
    <n v="3"/>
  </r>
  <r>
    <s v="Goats Log : Mini"/>
    <n v="3"/>
    <n v="3"/>
    <s v="6 x 125 g"/>
    <s v="British (Chilled)"/>
    <x v="2"/>
    <n v="3"/>
  </r>
  <r>
    <s v="Schweppes Lime Cordial : PET"/>
    <n v="3"/>
    <n v="3"/>
    <s v="12 x 1 ltr"/>
    <s v="Fruit Drinks"/>
    <x v="2"/>
    <n v="3"/>
  </r>
  <r>
    <s v="Honey Buns Oaty Raspberry Bar"/>
    <n v="3"/>
    <n v="3"/>
    <s v="40 x 1 each"/>
    <s v="Cake Bars, Slices &amp; Squares (Frozen)"/>
    <x v="2"/>
    <n v="3"/>
  </r>
  <r>
    <s v="Chunky Avocado Smash"/>
    <n v="3"/>
    <n v="3"/>
    <s v="12 x 500 g"/>
    <s v="All other"/>
    <x v="2"/>
    <n v="3"/>
  </r>
  <r>
    <s v="Honey Buns Choc Pecan Caram : Traybake : Gluten Free"/>
    <n v="3"/>
    <n v="3"/>
    <s v="1 x 1 each"/>
    <s v="Tray Bakes (Frozen)"/>
    <x v="2"/>
    <n v="3"/>
  </r>
  <r>
    <s v="Roasted Red Pepper Houmous"/>
    <n v="3"/>
    <n v="3"/>
    <s v="1 x 1 kg"/>
    <s v="Dips (Chilled)"/>
    <x v="2"/>
    <n v="3"/>
  </r>
  <r>
    <s v="Potatoes : Baker : 40's"/>
    <n v="3"/>
    <n v="3"/>
    <s v="1 x 15 kg"/>
    <s v="Potatoes"/>
    <x v="2"/>
    <n v="3"/>
  </r>
  <r>
    <s v="Cadbury Drinking Chocolate : Sprinkler"/>
    <n v="3"/>
    <n v="3"/>
    <s v="6 x 125g"/>
    <s v="Chocolate &amp; Cocoa Drinks"/>
    <x v="2"/>
    <n v="3"/>
  </r>
  <r>
    <s v="Quaker Porridge Pots : Original : Oat So Simple"/>
    <n v="3"/>
    <n v="3"/>
    <s v="8 x 45 g"/>
    <s v="Porridge Oats"/>
    <x v="2"/>
    <n v="3"/>
  </r>
  <r>
    <s v="Garlic : Loose"/>
    <n v="3"/>
    <n v="3"/>
    <s v="3 x 1each  (approx 120g)"/>
    <s v="Garlic"/>
    <x v="2"/>
    <n v="3"/>
  </r>
  <r>
    <s v="Donut Berry White"/>
    <n v="3"/>
    <n v="3"/>
    <s v="12 x 1 each"/>
    <s v="Frozen - All"/>
    <x v="2"/>
    <n v="3"/>
  </r>
  <r>
    <s v="Meatlss Frm Plant Chickn Katsu Slice"/>
    <n v="3"/>
    <n v="3"/>
    <s v="24 each"/>
    <s v="Frozen - All"/>
    <x v="2"/>
    <n v="3"/>
  </r>
  <r>
    <s v="Granulated Sugar"/>
    <n v="3"/>
    <n v="3"/>
    <s v="1 x 25kg"/>
    <s v="Sugar"/>
    <x v="2"/>
    <n v="3"/>
  </r>
  <r>
    <s v="Potatoes : Diced : Large"/>
    <n v="3"/>
    <n v="3"/>
    <s v="1 x 2.5 kg"/>
    <s v="Potatoes"/>
    <x v="2"/>
    <n v="3"/>
  </r>
  <r>
    <s v="Mini : Petit Pain : White"/>
    <n v="3"/>
    <n v="3"/>
    <s v="100 x 40g"/>
    <s v="Rolls &amp; Buns (Frozen)"/>
    <x v="2"/>
    <n v="3"/>
  </r>
  <r>
    <s v="Fennel"/>
    <n v="3"/>
    <n v="3"/>
    <s v="1 x 2 kg"/>
    <s v="Fennel"/>
    <x v="2"/>
    <n v="3"/>
  </r>
  <r>
    <s v="OATLY Oat Drink"/>
    <n v="3"/>
    <n v="3"/>
    <s v="6 x 1 ltr"/>
    <s v="Milk (UHT)"/>
    <x v="2"/>
    <n v="3"/>
  </r>
  <r>
    <s v="Kikkoman Soy Sauce : Tamari : Gluten Free"/>
    <n v="3"/>
    <n v="3"/>
    <s v="1 x 1 ltr"/>
    <s v="Oriental Sauce"/>
    <x v="2"/>
    <n v="3"/>
  </r>
  <r>
    <s v="Creme Fraiche"/>
    <n v="3"/>
    <n v="3"/>
    <s v="1 x 1kg"/>
    <s v="Fresh Cream (Chilled)"/>
    <x v="2"/>
    <n v="3"/>
  </r>
  <r>
    <s v="Mixed Nuts : Chopped"/>
    <n v="3"/>
    <n v="3"/>
    <s v="1 x 1kg"/>
    <s v="Culinary Nuts &amp; Seeds"/>
    <x v="2"/>
    <n v="3"/>
  </r>
  <r>
    <s v="Starbucks Sugar White 1x7kg GB"/>
    <n v="3"/>
    <n v="3"/>
    <s v="3000 each"/>
    <s v="Beverage"/>
    <x v="2"/>
    <n v="3"/>
  </r>
  <r>
    <s v="Starbucks Syrup Hazelnut 6x1LT GB"/>
    <n v="3"/>
    <n v="3"/>
    <s v="6 x 1 Ltr"/>
    <s v="Beverage"/>
    <x v="2"/>
    <n v="3"/>
  </r>
  <r>
    <s v="Dry Curry Leaf"/>
    <n v="3"/>
    <n v="3"/>
    <s v="1 x 2 kg"/>
    <s v="Food"/>
    <x v="2"/>
    <n v="3"/>
  </r>
  <r>
    <s v="Paprika Powder"/>
    <n v="3"/>
    <n v="3"/>
    <s v="1 x 5 kg"/>
    <s v="Food"/>
    <x v="2"/>
    <n v="3"/>
  </r>
  <r>
    <s v="Doves Farm Wholemeal Flour : Strong : Organic, Vegan"/>
    <n v="3"/>
    <n v="3"/>
    <s v="5 x 1.5 kg"/>
    <s v="Flour"/>
    <x v="2"/>
    <n v="3"/>
  </r>
  <r>
    <s v="Preserved Lemons : (Vegan)"/>
    <n v="3"/>
    <n v="3"/>
    <s v="1 x 700 g"/>
    <s v="Confit"/>
    <x v="2"/>
    <n v="3"/>
  </r>
  <r>
    <s v="Applewood : Vegan : Block"/>
    <n v="3"/>
    <n v="3"/>
    <s v="10 x 200 g"/>
    <s v="British (Chilled)"/>
    <x v="2"/>
    <n v="3"/>
  </r>
  <r>
    <s v="Soya Mince : Special Order"/>
    <n v="3"/>
    <n v="3"/>
    <s v="1 x 15 kg"/>
    <s v="Soya"/>
    <x v="2"/>
    <n v="3"/>
  </r>
  <r>
    <s v="Zero Egg : Classic : Plant Based"/>
    <n v="3"/>
    <n v="3"/>
    <s v="1 x 1 kg"/>
    <s v="Sundries"/>
    <x v="2"/>
    <n v="3"/>
  </r>
  <r>
    <s v="Meringue : Vanilla : Vegan"/>
    <n v="3"/>
    <n v="3"/>
    <s v="1 x 160 g"/>
    <s v="Sweet Shells &amp; Pastry Cases"/>
    <x v="2"/>
    <n v="3"/>
  </r>
  <r>
    <s v="Vegan : Quinoa : Black"/>
    <n v="3"/>
    <n v="3"/>
    <s v="1 x 1 kg"/>
    <s v="Other"/>
    <x v="2"/>
    <n v="3"/>
  </r>
  <r>
    <s v="Chang Palm Sugar : Pure"/>
    <n v="3"/>
    <n v="3"/>
    <s v="24 x 500 g"/>
    <s v="Sugar"/>
    <x v="2"/>
    <n v="3"/>
  </r>
  <r>
    <s v="Squid Brand Thai Fish Sauce"/>
    <n v="3"/>
    <n v="3"/>
    <s v="12 x 725 ml"/>
    <s v="Oriental Sauce"/>
    <x v="2"/>
    <n v="3"/>
  </r>
  <r>
    <s v="Blackberries"/>
    <n v="3"/>
    <n v="3"/>
    <s v="12 x 125 g"/>
    <s v="Blackberries"/>
    <x v="2"/>
    <n v="3"/>
  </r>
  <r>
    <s v="Melon : Yellow"/>
    <n v="3"/>
    <n v="3"/>
    <s v="6 x 1 each"/>
    <s v="Melon"/>
    <x v="2"/>
    <n v="3"/>
  </r>
  <r>
    <s v="D2.3 Smartdose Multi 7517316"/>
    <n v="3"/>
    <n v="3"/>
    <s v="2 x 1.4ltr"/>
    <s v="Kitchen Chemicals"/>
    <x v="2"/>
    <n v="3"/>
  </r>
  <r>
    <s v="32oz H/D White Soup Container"/>
    <n v="3"/>
    <n v="3"/>
    <s v="500 each"/>
    <s v="Pots &amp; Lids"/>
    <x v="2"/>
    <n v="3"/>
  </r>
  <r>
    <s v="32oz PP Lid"/>
    <n v="3"/>
    <n v="3"/>
    <s v="500 each"/>
    <s v="Pots &amp; Lids"/>
    <x v="2"/>
    <n v="3"/>
  </r>
  <r>
    <s v="H &amp; H 104 Oven Cleaner Spray"/>
    <n v="3"/>
    <n v="3"/>
    <s v="6 x 750 ml"/>
    <s v="Kitchen Chemicals"/>
    <x v="2"/>
    <n v="3"/>
  </r>
  <r>
    <s v="Nu- Multikleen Multipurpose Cleaner"/>
    <n v="3"/>
    <n v="3"/>
    <s v="1 ltr"/>
    <s v="Kitchen Chemicals"/>
    <x v="2"/>
    <n v="3"/>
  </r>
  <r>
    <s v="Vac Pack Bags : 250 x 350 mm : Small"/>
    <n v="3"/>
    <n v="3"/>
    <s v="1000 x 1 each"/>
    <s v="Bags"/>
    <x v="2"/>
    <n v="3"/>
  </r>
  <r>
    <s v="Duck Fat"/>
    <n v="3"/>
    <n v="3"/>
    <s v="1 x 3 kg"/>
    <s v="Cooking &amp; Baking (Chilled)"/>
    <x v="2"/>
    <n v="3"/>
  </r>
  <r>
    <s v="Udon Noodles Blanched Plain - 3 days notice required"/>
    <n v="3"/>
    <n v="3"/>
    <s v="5 x 2 kg"/>
    <s v="Fruit &amp; Veg, Salad, Herbs (Chilled)"/>
    <x v="2"/>
    <n v="3"/>
  </r>
  <r>
    <s v="Croissant"/>
    <n v="3"/>
    <n v="3"/>
    <s v="50 x 90 g"/>
    <s v="Morning Goods/Viennoiserie (Frozen)"/>
    <x v="2"/>
    <n v="3"/>
  </r>
  <r>
    <s v="Strawberry : Shake : Yoggie"/>
    <n v="3"/>
    <n v="3"/>
    <s v="18 x 1 each"/>
    <s v="Milk Drinks"/>
    <x v="2"/>
    <n v="3"/>
  </r>
  <r>
    <s v="Croissant"/>
    <n v="3"/>
    <n v="3"/>
    <s v="64 x 70 g"/>
    <s v="Morning Goods/Viennoiserie (Frozen)"/>
    <x v="2"/>
    <n v="3"/>
  </r>
  <r>
    <s v="Smoothie : Raspberry Heaven"/>
    <n v="3"/>
    <n v="3"/>
    <s v="30 x 150 g"/>
    <s v="Frozen Fruit"/>
    <x v="2"/>
    <n v="3"/>
  </r>
  <r>
    <s v="Doughnut : Rasberry Filled"/>
    <n v="3"/>
    <n v="3"/>
    <s v="44 x 1 each"/>
    <s v="Doughnuts (Frozen)"/>
    <x v="2"/>
    <n v="3"/>
  </r>
  <r>
    <s v="Bread Rolls : Sesame Seed : Stone Baked"/>
    <n v="3"/>
    <n v="3"/>
    <s v="200 x 45g"/>
    <s v="Rolls &amp; Buns (Frozen)"/>
    <x v="2"/>
    <n v="3"/>
  </r>
  <r>
    <s v="Bread Rolls : Poppy Seed : Stone Baked"/>
    <n v="3"/>
    <n v="3"/>
    <s v="200 x 45g"/>
    <s v="Rolls &amp; Buns (Frozen)"/>
    <x v="2"/>
    <n v="3"/>
  </r>
  <r>
    <s v="Budvar Lager : 5.00% : Draught"/>
    <n v="3"/>
    <n v="3"/>
    <s v="1 x 11 x gal (50ltr)"/>
    <s v="Beer - Draught"/>
    <x v="2"/>
    <n v="3"/>
  </r>
  <r>
    <s v="Egg Liquid : Yolks"/>
    <n v="3"/>
    <n v="3"/>
    <s v="1 x 1 ltr"/>
    <s v="Eggs &amp; Egg Products (Chilled"/>
    <x v="2"/>
    <n v="3"/>
  </r>
  <r>
    <s v="Fruit Salad : Tropical"/>
    <n v="3"/>
    <n v="3"/>
    <s v="1 x 5 ltr"/>
    <s v="Fruit Salad (Chilled)"/>
    <x v="2"/>
    <n v="3"/>
  </r>
  <r>
    <s v="Galia Melon"/>
    <n v="3"/>
    <n v="3"/>
    <s v="1 x 1 each"/>
    <s v="Melon"/>
    <x v="2"/>
    <n v="3"/>
  </r>
  <r>
    <s v="Blood Orange : Puree"/>
    <n v="3"/>
    <n v="3"/>
    <s v="1 x 1 kg"/>
    <s v="Fruit Puree"/>
    <x v="2"/>
    <n v="3"/>
  </r>
  <r>
    <s v="Artichokes : Jerusalem"/>
    <n v="3"/>
    <n v="3"/>
    <s v="1 x 5 kg"/>
    <s v="Artichokes"/>
    <x v="2"/>
    <n v="3"/>
  </r>
  <r>
    <s v="Ricotta : Cheese"/>
    <n v="3"/>
    <n v="3"/>
    <s v="1 x 1.5 kg"/>
    <s v="Italian (Chilled)"/>
    <x v="2"/>
    <n v="3"/>
  </r>
  <r>
    <s v="Plantains"/>
    <n v="3"/>
    <n v="3"/>
    <s v="1 x 23 kg"/>
    <s v="Plantains"/>
    <x v="2"/>
    <n v="3"/>
  </r>
  <r>
    <s v="Cranberry Juice"/>
    <n v="3"/>
    <n v="3"/>
    <s v="12 x 1ltr"/>
    <s v="Fruit Juice"/>
    <x v="2"/>
    <n v="3"/>
  </r>
  <r>
    <s v="Tea Time : Carrot Cake : 14 Portion"/>
    <n v="3"/>
    <n v="3"/>
    <s v="1 each"/>
    <s v="Cakes (Frozen)"/>
    <x v="2"/>
    <n v="3"/>
  </r>
  <r>
    <s v="Pineapple Juice"/>
    <n v="3"/>
    <n v="3"/>
    <s v="12 x 1ltr"/>
    <s v="Fruit Juice"/>
    <x v="2"/>
    <n v="3"/>
  </r>
  <r>
    <s v="Smoked Cheese : Applewood"/>
    <n v="3"/>
    <n v="3"/>
    <s v="1 x 1.5 kg"/>
    <s v="Other (Chilled)"/>
    <x v="2"/>
    <n v="3"/>
  </r>
  <r>
    <s v="Taramasalata"/>
    <n v="3"/>
    <n v="3"/>
    <s v="1 x 1kg"/>
    <s v="Dips (Chilled)"/>
    <x v="2"/>
    <n v="3"/>
  </r>
  <r>
    <s v="Red Pesto : Nut Free"/>
    <n v="3"/>
    <n v="3"/>
    <s v="1 x 1 kg"/>
    <s v="Italian &amp; Mediterranean Sauce"/>
    <x v="2"/>
    <n v="3"/>
  </r>
  <r>
    <s v="Oval Valley Sliced"/>
    <n v="3"/>
    <n v="3"/>
    <s v="1 x 1 kg"/>
    <s v="Ham (Chilled)"/>
    <x v="3"/>
    <n v="3"/>
  </r>
  <r>
    <s v="Caramel Cream"/>
    <n v="3"/>
    <n v="3"/>
    <s v="1 x 397 g"/>
    <s v="Dessert Sauce"/>
    <x v="2"/>
    <n v="3"/>
  </r>
  <r>
    <s v="Yoghurt : Greek Style : Reduced Fat"/>
    <n v="3"/>
    <n v="3"/>
    <s v="1 x 5kg"/>
    <s v="Yoghurt (Chilled)"/>
    <x v="2"/>
    <n v="3"/>
  </r>
  <r>
    <s v="Free Range : Eggs Shell : Medium"/>
    <n v="3"/>
    <n v="3"/>
    <s v="5 x 12 doz"/>
    <s v="Eggs &amp; Egg Products (Chilled"/>
    <x v="2"/>
    <n v="3"/>
  </r>
  <r>
    <s v="Lea &amp; Perrins Worcester Sauce"/>
    <n v="3"/>
    <n v="3"/>
    <s v="1 x 2ltr"/>
    <s v="OTHER Sauces"/>
    <x v="2"/>
    <n v="3"/>
  </r>
  <r>
    <s v="Kent Crisps Lamb &amp;amp; Rosemary"/>
    <n v="3"/>
    <n v="3"/>
    <s v="20 x 40 g"/>
    <s v="Crisps"/>
    <x v="2"/>
    <n v="3"/>
  </r>
  <r>
    <s v="Loaf : Malted : Lateral Sliced"/>
    <n v="3"/>
    <n v="3"/>
    <s v="5 x 1 each"/>
    <s v="Bread (Frozen)"/>
    <x v="2"/>
    <n v="3"/>
  </r>
  <r>
    <s v="HMC Pecan &amp; Walnut : Slice : 15 Portions : Gluten Free"/>
    <n v="3"/>
    <n v="3"/>
    <s v="1 x 1 each"/>
    <s v="Cakes (Frozen)"/>
    <x v="2"/>
    <n v="3"/>
  </r>
  <r>
    <s v="Red Bull Sugar Free : Red Bull : Cans"/>
    <n v="3"/>
    <n v="3"/>
    <s v="24 x 250 ml"/>
    <s v="Energy"/>
    <x v="2"/>
    <n v="3"/>
  </r>
  <r>
    <s v="Chicken Breast : Diced : Steam Cooked : 12mm"/>
    <n v="3"/>
    <n v="3"/>
    <s v="1 x 2.5 kg"/>
    <s v="Chicken (Frozen)"/>
    <x v="2"/>
    <n v="3"/>
  </r>
  <r>
    <s v="Kikkoman Ponzu Citrus Soy Sauce"/>
    <n v="3"/>
    <n v="3"/>
    <s v="6 x 250 ml"/>
    <s v="Oriental Sauce"/>
    <x v="2"/>
    <n v="3"/>
  </r>
  <r>
    <s v="Bresaola : Sliced"/>
    <n v="3"/>
    <n v="3"/>
    <s v="1 x 500 g"/>
    <s v="Italian Cooked Meats (Chilled)"/>
    <x v="2"/>
    <n v="3"/>
  </r>
  <r>
    <s v="Bridor Mini : Croissant"/>
    <n v="3"/>
    <n v="3"/>
    <s v="240 x 30g"/>
    <s v="Morning Goods/Viennoiserie (Frozen)"/>
    <x v="2"/>
    <n v="3"/>
  </r>
  <r>
    <s v="Hazelnuts : Blanched &amp;amp; Roasted"/>
    <n v="3"/>
    <n v="3"/>
    <s v="1 x 1 kg"/>
    <s v="Culinary Nuts &amp; Seeds"/>
    <x v="2"/>
    <n v="3"/>
  </r>
  <r>
    <s v="Korker : Sausage Roll : 6"/>
    <n v="3"/>
    <n v="3"/>
    <s v="36 x 1 each"/>
    <s v="Sausage Rolls (Frozen)"/>
    <x v="2"/>
    <n v="3"/>
  </r>
  <r>
    <s v="Butter Brioche Loaf"/>
    <n v="3"/>
    <n v="3"/>
    <s v="9 x 270 g"/>
    <s v="Morning Goods/Viennoiserie (Frozen)"/>
    <x v="2"/>
    <n v="3"/>
  </r>
  <r>
    <s v="Orange Juice : Pure : Carton"/>
    <n v="3"/>
    <n v="3"/>
    <s v="60 x 200 ml"/>
    <s v="Fruit Juice"/>
    <x v="2"/>
    <n v="3"/>
  </r>
  <r>
    <s v="Lion Caesar Dressing"/>
    <n v="3"/>
    <n v="3"/>
    <s v="2 x 2.27ltr"/>
    <s v="Dressing"/>
    <x v="2"/>
    <n v="3"/>
  </r>
  <r>
    <s v="Buchanan Walnuts : Halves"/>
    <n v="3"/>
    <n v="3"/>
    <s v="1 x 1 kg"/>
    <s v="Culinary Nuts &amp; Seeds"/>
    <x v="2"/>
    <n v="3"/>
  </r>
  <r>
    <s v="Sicoly William : Pear Puree"/>
    <n v="3"/>
    <n v="3"/>
    <s v="1 x 1kg"/>
    <s v="Frozen Fruit Puree"/>
    <x v="2"/>
    <n v="3"/>
  </r>
  <r>
    <s v="Tomato &amp;amp; Basil : Vegetarian"/>
    <n v="3"/>
    <n v="3"/>
    <s v="4 x 252 g"/>
    <s v="Prepared / Dressed Salad - Pasta Based (Chilled)"/>
    <x v="2"/>
    <n v="3"/>
  </r>
  <r>
    <s v="Tuna &amp; Red Onion Pasta x 4"/>
    <n v="3"/>
    <n v="3"/>
    <s v="4 x 250 g"/>
    <s v="Chilled - Other"/>
    <x v="2"/>
    <n v="3"/>
  </r>
  <r>
    <s v="Sosa Sosa : Crispy Raspberry"/>
    <n v="3"/>
    <n v="3"/>
    <s v="1 x 300 g"/>
    <s v="Stabilizers / Emulsifier"/>
    <x v="2"/>
    <n v="3"/>
  </r>
  <r>
    <s v="Banana Leaf"/>
    <n v="3"/>
    <n v="3"/>
    <s v="1 x 1 kg"/>
    <s v="Banana Leaf"/>
    <x v="2"/>
    <n v="3"/>
  </r>
  <r>
    <s v="Forum Cabernet Sauvignon Vinegar"/>
    <n v="3"/>
    <n v="3"/>
    <s v="1 x 500ml"/>
    <s v="Vinegar"/>
    <x v="2"/>
    <n v="3"/>
  </r>
  <r>
    <s v="Sicoly William : Pear Puree"/>
    <n v="3"/>
    <n v="3"/>
    <s v="1 x 1kg"/>
    <s v="Frozen Fruit Puree"/>
    <x v="2"/>
    <n v="3"/>
  </r>
  <r>
    <s v="Sosa Extract : Smoke Powder"/>
    <n v="3"/>
    <n v="3"/>
    <s v="1 x 500 g"/>
    <s v="Flavouring"/>
    <x v="2"/>
    <n v="3"/>
  </r>
  <r>
    <s v="Frappeology : Iced Mocha : Fairtrade : Fairtrade"/>
    <n v="3"/>
    <n v="3"/>
    <s v="4 x 1.5 kg"/>
    <s v="Frappe Mix"/>
    <x v="2"/>
    <n v="3"/>
  </r>
  <r>
    <s v="Frappeology : Iced Ccoffee : Fairtrade"/>
    <n v="3"/>
    <n v="3"/>
    <s v="4 x 1.5 kg"/>
    <s v="Frappe Mix"/>
    <x v="2"/>
    <n v="3"/>
  </r>
  <r>
    <s v="Drink Me Chai Vanilla Chai Latte 4 x 1kg"/>
    <n v="3"/>
    <n v="3"/>
    <s v="4 x 1 kg"/>
    <s v="Hot Drinks"/>
    <x v="2"/>
    <n v="3"/>
  </r>
  <r>
    <s v="Cafeology Flat : Sugar Sticks : White : Fairtrade"/>
    <n v="3"/>
    <n v="3"/>
    <s v="1000 x 1 each"/>
    <s v="Sugar"/>
    <x v="2"/>
    <n v="3"/>
  </r>
  <r>
    <s v="Alpro Barista For Professionals Gluten Free Oat(12 x 1Ltr)"/>
    <n v="2"/>
    <n v="3"/>
    <s v="12 x 1Ltr"/>
    <s v="Grocery - Milks &amp; Creams"/>
    <x v="2"/>
    <n v="3"/>
  </r>
  <r>
    <s v="Blueberry Muffin"/>
    <n v="2"/>
    <n v="3"/>
    <s v="24 x 120 g"/>
    <s v="Bakery (Frozen)"/>
    <x v="2"/>
    <n v="3"/>
  </r>
  <r>
    <s v="Muffins : White Chocolate &amp;amp; Raspberry"/>
    <n v="2"/>
    <n v="3"/>
    <s v="24 x 115 g"/>
    <s v="Bakery (Frozen)"/>
    <x v="2"/>
    <n v="3"/>
  </r>
  <r>
    <s v="Hellmann's Vinaigrette : Classic"/>
    <n v="2"/>
    <n v="3"/>
    <s v="1 x 1 ltr"/>
    <s v="Table Sauce &amp; Condiments"/>
    <x v="2"/>
    <n v="3"/>
  </r>
  <r>
    <s v="Simplea Sundried Tomatoes : in oil"/>
    <n v="2"/>
    <n v="3"/>
    <s v="6 x 1kg"/>
    <s v="Cooking Ingredients"/>
    <x v="2"/>
    <n v="3"/>
  </r>
  <r>
    <s v="McCain Classics Beefeater Chips : Red Tractor (Best of British)"/>
    <n v="2"/>
    <n v="3"/>
    <s v="4 x 2.27 kg"/>
    <s v="Vegetables (Frozen)"/>
    <x v="2"/>
    <n v="3"/>
  </r>
  <r>
    <s v="sbb : Steamed Cooked Chicken : Diced, 12mm"/>
    <n v="2"/>
    <n v="3"/>
    <s v="1 x 2.5 kg"/>
    <s v="Meat &amp; Poultry (Frozen)"/>
    <x v="2"/>
    <n v="3"/>
  </r>
  <r>
    <s v="Shire Foods Sausage Roll : 1 : Essential Buffet"/>
    <n v="2"/>
    <n v="3"/>
    <s v="200 x 16 g"/>
    <s v="Deli Savoury  (Frozen)"/>
    <x v="2"/>
    <n v="3"/>
  </r>
  <r>
    <s v="Rey Spaghetti : 10"/>
    <n v="2"/>
    <n v="3"/>
    <s v="3 kg"/>
    <s v="Dried Pasta &amp; Noodles"/>
    <x v="2"/>
    <n v="3"/>
  </r>
  <r>
    <s v="Hellmann's Real : Mayonnaise : squeezy"/>
    <n v="2"/>
    <n v="3"/>
    <s v="8 x 430 ml"/>
    <s v="Table Sauce &amp; Condiments"/>
    <x v="2"/>
    <n v="3"/>
  </r>
  <r>
    <s v="Schweppes Tonic Water"/>
    <n v="2"/>
    <n v="3"/>
    <s v="24 x 150 ml"/>
    <s v="Soft Drinks"/>
    <x v="2"/>
    <n v="3"/>
  </r>
  <r>
    <s v="Chicken : Cooked : Diced 19mm"/>
    <n v="2"/>
    <n v="3"/>
    <s v="1 x 1 kg"/>
    <s v="Meat &amp; Poultry (Frozen)"/>
    <x v="1"/>
    <n v="3"/>
  </r>
  <r>
    <s v="Chillies : Mixed"/>
    <n v="2"/>
    <n v="3"/>
    <s v="1 x 250 g"/>
    <s v="Herbs (Fresh)"/>
    <x v="2"/>
    <n v="3"/>
  </r>
  <r>
    <s v="Anchor Butter Portion : Size 7"/>
    <n v="2"/>
    <n v="3"/>
    <s v="1 x 100 each"/>
    <s v="Dairy &amp; Eggs (Chilled)"/>
    <x v="2"/>
    <n v="3"/>
  </r>
  <r>
    <s v="Schweppes Coca Cola : BIB"/>
    <n v="2"/>
    <n v="3"/>
    <s v="1 x 7 ltr"/>
    <s v="Soft Drinks"/>
    <x v="2"/>
    <n v="3"/>
  </r>
  <r>
    <s v="Coca Cola Diet Coke : BIB"/>
    <n v="2"/>
    <n v="3"/>
    <s v="7 x 1 ltr"/>
    <s v="Soft Drinks"/>
    <x v="2"/>
    <n v="3"/>
  </r>
  <r>
    <s v="Tuna : 170-200g (6-7oz) : Supreme : Ocean Catch"/>
    <n v="2"/>
    <n v="3"/>
    <s v="10 x AW 170 - 200g"/>
    <s v="Fish &amp; Seafood (Fzn)"/>
    <x v="2"/>
    <n v="3"/>
  </r>
  <r>
    <s v="Cadbury Drinking : Chocolate Sprinkles"/>
    <n v="2"/>
    <n v="3"/>
    <s v="6 x 125 g"/>
    <s v="Hot Drinks"/>
    <x v="2"/>
    <n v="3"/>
  </r>
  <r>
    <s v="Omelette : Plain"/>
    <n v="2"/>
    <n v="3"/>
    <s v="24 x 100 g"/>
    <s v="Eggs &amp; Egg Products (Frozen)"/>
    <x v="2"/>
    <n v="3"/>
  </r>
  <r>
    <s v="Cream Double"/>
    <n v="2"/>
    <n v="3"/>
    <s v="1 x 568 ml"/>
    <s v="Fresh Cream (Chilled)"/>
    <x v="2"/>
    <n v="3"/>
  </r>
  <r>
    <s v="Green Beans : Cut"/>
    <n v="2"/>
    <n v="3"/>
    <s v="1 x 2.5kg"/>
    <s v="Beans (Frozen)"/>
    <x v="2"/>
    <n v="3"/>
  </r>
  <r>
    <s v="Aviko Rostiko : Hash Rounds"/>
    <n v="2"/>
    <n v="3"/>
    <s v="1 x 2.5 kg"/>
    <s v="Potato (Frozen)"/>
    <x v="2"/>
    <n v="3"/>
  </r>
  <r>
    <s v="Button Brussels Sprouts"/>
    <n v="2"/>
    <n v="3"/>
    <s v="1 x 2.5 kg"/>
    <s v="Sprouts (Frozen)"/>
    <x v="2"/>
    <n v="3"/>
  </r>
  <r>
    <s v="Cabbage : Savoy : Shredded"/>
    <n v="2"/>
    <n v="3"/>
    <s v="1 x 2.5 kg"/>
    <s v="Cabbage"/>
    <x v="2"/>
    <n v="3"/>
  </r>
  <r>
    <s v="Roll : White : Fully Baked"/>
    <n v="2"/>
    <n v="3"/>
    <s v="36 x 56g"/>
    <s v="Rolls &amp; Buns (Frozen)"/>
    <x v="2"/>
    <n v="3"/>
  </r>
  <r>
    <s v="Onions"/>
    <n v="2"/>
    <n v="3"/>
    <s v="1 x 2.5 kg"/>
    <s v="Onions"/>
    <x v="2"/>
    <n v="3"/>
  </r>
  <r>
    <s v="Burger Cheese Slices"/>
    <n v="2"/>
    <n v="3"/>
    <s v="1 x 1.4kg"/>
    <s v="Other (Chilled)"/>
    <x v="2"/>
    <n v="3"/>
  </r>
  <r>
    <s v="Balsamic Vinegar"/>
    <n v="2"/>
    <n v="3"/>
    <s v="12 x 500ml"/>
    <s v="Vinegar"/>
    <x v="2"/>
    <n v="3"/>
  </r>
  <r>
    <s v="Pear Halves : in light syrup"/>
    <n v="2"/>
    <n v="3"/>
    <s v="1 x 822g"/>
    <s v="Pears"/>
    <x v="2"/>
    <n v="3"/>
  </r>
  <r>
    <s v="LaBo Burger Bun : Seeded : 4.5"/>
    <n v="2"/>
    <n v="3"/>
    <s v="1 x 48 x 1 each"/>
    <s v="Rolls &amp; Buns (Frozen)"/>
    <x v="2"/>
    <n v="3"/>
  </r>
  <r>
    <s v="Rice Flour"/>
    <n v="2"/>
    <n v="3"/>
    <s v="1 x 1.5 kg"/>
    <s v="Flour"/>
    <x v="2"/>
    <n v="3"/>
  </r>
  <r>
    <s v="Urban Fruit Snack Pack : Pineapple"/>
    <n v="2"/>
    <n v="3"/>
    <s v="14 x 35 g"/>
    <s v="Healthier Options - Fruit Snacks"/>
    <x v="2"/>
    <n v="3"/>
  </r>
  <r>
    <s v="Brakes Nacho Cheese Sauce"/>
    <n v="2"/>
    <n v="3"/>
    <s v="1 x 1 ltr"/>
    <s v="Ready To Use Sauce (Frozen)"/>
    <x v="2"/>
    <n v="3"/>
  </r>
  <r>
    <s v="M&amp;J Breaded Cod Fillets : 170-200g : skin-on, boneless"/>
    <n v="2"/>
    <n v="3"/>
    <s v="30 x aw185 g"/>
    <s v="Fresh Fish (Chilled)"/>
    <x v="2"/>
    <n v="3"/>
  </r>
  <r>
    <s v="Knorr Minestrone : Info: 100% soup"/>
    <n v="2"/>
    <n v="3"/>
    <s v="4 x 2.5ltr"/>
    <s v="Ready to Use"/>
    <x v="2"/>
    <n v="3"/>
  </r>
  <r>
    <s v="Beetroot : whole"/>
    <n v="2"/>
    <n v="3"/>
    <s v="2 x 2.25kg"/>
    <s v="Pickles"/>
    <x v="2"/>
    <n v="3"/>
  </r>
  <r>
    <s v="Millac Cream Single : Gold"/>
    <n v="2"/>
    <n v="3"/>
    <s v="1 x 1 ltr"/>
    <s v="Cream (UHT)"/>
    <x v="2"/>
    <n v="3"/>
  </r>
  <r>
    <s v="Victoria Sponge : Vegan : Mini"/>
    <n v="2"/>
    <n v="3"/>
    <s v="18 x 70 g"/>
    <s v="Cakes (Frozen)"/>
    <x v="2"/>
    <n v="3"/>
  </r>
  <r>
    <s v="Jude's Vanilla : Vegan"/>
    <n v="2"/>
    <n v="3"/>
    <s v="24 x 100 ml"/>
    <s v="Ice Cream Tub"/>
    <x v="2"/>
    <n v="3"/>
  </r>
  <r>
    <s v="Brake Smoked : Houmous : with Harissa"/>
    <n v="2"/>
    <n v="3"/>
    <s v="1 x 1 kg"/>
    <s v="Dips (Chilled)"/>
    <x v="2"/>
    <n v="3"/>
  </r>
  <r>
    <s v="Maldon Sea Salt : Smoked"/>
    <n v="2"/>
    <n v="3"/>
    <s v="1 x 500 g"/>
    <s v="Salt"/>
    <x v="2"/>
    <n v="3"/>
  </r>
  <r>
    <s v="Real Sea Salt &amp;amp; Black Pepper"/>
    <n v="2"/>
    <n v="3"/>
    <s v="48 x 35 g"/>
    <s v="Crisps"/>
    <x v="2"/>
    <n v="3"/>
  </r>
  <r>
    <s v="Chicken Strips : Roast Chicken : Halal : 12 mm"/>
    <n v="2"/>
    <n v="3"/>
    <s v="1 x 2.5 kg"/>
    <s v="Chicken (Frozen)"/>
    <x v="2"/>
    <n v="3"/>
  </r>
  <r>
    <s v="Knorr Korma"/>
    <n v="2"/>
    <n v="3"/>
    <s v="1 x 1kg"/>
    <s v="Indian Paste"/>
    <x v="2"/>
    <n v="3"/>
  </r>
  <r>
    <s v="Apple Juice"/>
    <n v="2"/>
    <n v="3"/>
    <s v="12 x 250 ml"/>
    <s v="Fruit Juice"/>
    <x v="2"/>
    <n v="3"/>
  </r>
  <r>
    <s v="Maggi Gravy Mix : Info: original"/>
    <n v="2"/>
    <n v="3"/>
    <s v="1 x 2kg"/>
    <s v="Gravy"/>
    <x v="2"/>
    <n v="3"/>
  </r>
  <r>
    <s v="Sprite Sprite Zero : PET"/>
    <n v="2"/>
    <n v="3"/>
    <s v="12 x 500 ml"/>
    <s v="Carbonated Drinks"/>
    <x v="2"/>
    <n v="3"/>
  </r>
  <r>
    <s v="Monster Ripper : Monster"/>
    <n v="2"/>
    <n v="3"/>
    <s v="12 x 500 ml"/>
    <s v="Energy"/>
    <x v="2"/>
    <n v="3"/>
  </r>
  <r>
    <s v="R Whites : Lemonade : Can"/>
    <n v="2"/>
    <n v="3"/>
    <s v="24 x 330 ml"/>
    <s v="Carbonated Drinks"/>
    <x v="2"/>
    <n v="3"/>
  </r>
  <r>
    <s v="Strawberries"/>
    <n v="2"/>
    <n v="3"/>
    <s v="1 x 1kg"/>
    <s v="Frozen Fruit"/>
    <x v="2"/>
    <n v="3"/>
  </r>
  <r>
    <s v="Sauerkraut : Khune"/>
    <n v="2"/>
    <n v="3"/>
    <s v="6 x 810 g"/>
    <s v="Speciality"/>
    <x v="2"/>
    <n v="3"/>
  </r>
  <r>
    <s v="Priory Falls Mineral Water"/>
    <n v="2"/>
    <n v="3"/>
    <s v="24 x 500 ml"/>
    <s v="Water - Sparkling"/>
    <x v="2"/>
    <n v="3"/>
  </r>
  <r>
    <s v="Tango Sugar Free : Orange"/>
    <n v="2"/>
    <n v="3"/>
    <s v="1 x 12 ltr"/>
    <s v="Post Mix"/>
    <x v="2"/>
    <n v="3"/>
  </r>
  <r>
    <s v="Pepsi Max : High Yield"/>
    <n v="2"/>
    <n v="3"/>
    <s v="1 x 12 ltr"/>
    <s v="Post Mix"/>
    <x v="2"/>
    <n v="3"/>
  </r>
  <r>
    <s v="Knorr Chicken"/>
    <n v="2"/>
    <n v="3"/>
    <s v="1 x 1kg"/>
    <s v="Bouillon Paste"/>
    <x v="2"/>
    <n v="3"/>
  </r>
  <r>
    <s v="Pepsi Pepsi : Can"/>
    <n v="2"/>
    <n v="3"/>
    <s v="1 x 24 x 330ml"/>
    <s v="Carbonated Drinks"/>
    <x v="2"/>
    <n v="3"/>
  </r>
  <r>
    <s v="Harvest Home Crisp Rice"/>
    <n v="2"/>
    <n v="3"/>
    <s v="1 x 1 each"/>
    <s v="Crispy Rice"/>
    <x v="2"/>
    <n v="3"/>
  </r>
  <r>
    <s v="Anchor Cream Aerosol"/>
    <n v="2"/>
    <n v="3"/>
    <s v="1 x 500 g"/>
    <s v="Cream (UHT)"/>
    <x v="2"/>
    <n v="3"/>
  </r>
  <r>
    <s v="Harvest Home : Corn Flakes"/>
    <n v="2"/>
    <n v="3"/>
    <s v="1 x 1 each"/>
    <s v="Corn Flakes"/>
    <x v="2"/>
    <n v="3"/>
  </r>
  <r>
    <s v="Cabbage : White : Shredded"/>
    <n v="2"/>
    <n v="3"/>
    <s v="1 x 2.5 kg"/>
    <s v="Cabbage"/>
    <x v="2"/>
    <n v="3"/>
  </r>
  <r>
    <s v="Courgettes : Baby"/>
    <n v="2"/>
    <n v="3"/>
    <s v="1 x 200g"/>
    <s v="Courgette"/>
    <x v="2"/>
    <n v="3"/>
  </r>
  <r>
    <s v="Sour Cream : Stirred"/>
    <n v="2"/>
    <n v="3"/>
    <s v="1 x 2kg"/>
    <s v="Fresh Cream (Chilled)"/>
    <x v="2"/>
    <n v="3"/>
  </r>
  <r>
    <s v="Salsa * : Dip"/>
    <n v="2"/>
    <n v="3"/>
    <s v="1 x 1 kg"/>
    <s v="OTHER Sauces"/>
    <x v="2"/>
    <n v="3"/>
  </r>
  <r>
    <s v="Divine Fairtrade Dark Chocolate : 70%"/>
    <n v="2"/>
    <n v="3"/>
    <s v="30 x 35 g"/>
    <s v="Chocolate - Bars"/>
    <x v="2"/>
    <n v="3"/>
  </r>
  <r>
    <s v="Red Quinoa"/>
    <n v="2"/>
    <n v="3"/>
    <s v="1 x 1 kg"/>
    <s v="Other"/>
    <x v="2"/>
    <n v="3"/>
  </r>
  <r>
    <s v="Schweppes Tonic Water"/>
    <n v="2"/>
    <n v="3"/>
    <s v="1 x 24 x 200 ml"/>
    <s v="Mixers / Juices"/>
    <x v="2"/>
    <n v="3"/>
  </r>
  <r>
    <s v="Kasturi Methi"/>
    <n v="2"/>
    <n v="3"/>
    <s v="6 x 1 kg"/>
    <s v="Food"/>
    <x v="2"/>
    <n v="3"/>
  </r>
  <r>
    <s v="Poppadum Plain"/>
    <n v="2"/>
    <n v="3"/>
    <s v="80 x 200 g"/>
    <s v="Food"/>
    <x v="2"/>
    <n v="3"/>
  </r>
  <r>
    <s v="Extra Virgin : Olive Oil : Greek"/>
    <n v="2"/>
    <n v="3"/>
    <s v="1 x 1 ltr"/>
    <s v="Olive Oil"/>
    <x v="2"/>
    <n v="3"/>
  </r>
  <r>
    <s v="Buns : Brioche Style : Vegan"/>
    <n v="2"/>
    <n v="3"/>
    <s v="40 x 90 g"/>
    <s v="Rolls &amp; Buns (Frozen)"/>
    <x v="2"/>
    <n v="3"/>
  </r>
  <r>
    <s v="Mature Cheese : Block : Vegan"/>
    <n v="2"/>
    <n v="3"/>
    <s v="1 x 2.5 kg"/>
    <s v="Other (Chilled)"/>
    <x v="2"/>
    <n v="3"/>
  </r>
  <r>
    <s v="Willie's Cacao Chocolate Drops : 72% : Rio Caribe : V &amp; GF"/>
    <n v="2"/>
    <n v="3"/>
    <s v="1 x 1 kg"/>
    <s v="Chocolate Products"/>
    <x v="2"/>
    <n v="3"/>
  </r>
  <r>
    <s v="Vanilla : Vegan"/>
    <n v="2"/>
    <n v="3"/>
    <s v="1 x 2 ltr"/>
    <s v="Ice Cream Tub"/>
    <x v="2"/>
    <n v="3"/>
  </r>
  <r>
    <s v="Allspice : Ground : (Vegan)"/>
    <n v="2"/>
    <n v="3"/>
    <s v="1 x 1 kg"/>
    <s v="Spices"/>
    <x v="2"/>
    <n v="3"/>
  </r>
  <r>
    <s v="Pomegranate Syrup"/>
    <n v="2"/>
    <n v="3"/>
    <s v="1 x 300 ml"/>
    <s v="Syrup"/>
    <x v="2"/>
    <n v="3"/>
  </r>
  <r>
    <s v="Sweet Potatoes : PP"/>
    <n v="2"/>
    <n v="3"/>
    <s v="1 x 3 kg"/>
    <s v="Sweet Potato"/>
    <x v="2"/>
    <n v="3"/>
  </r>
  <r>
    <s v="Garlic : Pre Packed"/>
    <n v="2"/>
    <n v="3"/>
    <s v="1 x 500 g"/>
    <s v="Garlic"/>
    <x v="2"/>
    <n v="3"/>
  </r>
  <r>
    <s v="Wrap Platter : Meat"/>
    <n v="2"/>
    <n v="3"/>
    <s v="6 x 1 each"/>
    <s v="Buffet Platters"/>
    <x v="2"/>
    <n v="3"/>
  </r>
  <r>
    <s v="Indicator Beerline Cleaner 2x5ltr"/>
    <n v="2"/>
    <n v="3"/>
    <s v="2 x 5 ltr"/>
    <s v="Kitchen Chemicals"/>
    <x v="2"/>
    <n v="3"/>
  </r>
  <r>
    <s v="CARRIER BAG BROWN 254x394x305mm"/>
    <n v="2"/>
    <n v="3"/>
    <s v="250 x 1 each"/>
    <s v="Bags &amp; Sheets"/>
    <x v="2"/>
    <n v="3"/>
  </r>
  <r>
    <s v="Brown Handled Paper Carrier Bag 8 x 13 x 10"/>
    <n v="2"/>
    <n v="3"/>
    <s v="250 x 1 each"/>
    <s v="Bags &amp; Sheets"/>
    <x v="2"/>
    <n v="3"/>
  </r>
  <r>
    <s v="Red Peppers : Diced : 15mm - Machine Cut."/>
    <n v="2"/>
    <n v="3"/>
    <s v="1 x 1 kg"/>
    <s v="Fruit &amp; Veg, Salad, Herbs (Chilled)"/>
    <x v="2"/>
    <n v="3"/>
  </r>
  <r>
    <s v="Brussel Sprouts : Half Cut"/>
    <n v="2"/>
    <n v="3"/>
    <s v="1 x 1 kg"/>
    <s v="Brussels Sprouts"/>
    <x v="2"/>
    <n v="3"/>
  </r>
  <r>
    <s v="GREEN REVIVER : Smoothie"/>
    <n v="2"/>
    <n v="3"/>
    <s v="30 x 150 g"/>
    <s v="Smoothie"/>
    <x v="2"/>
    <n v="3"/>
  </r>
  <r>
    <s v="Chocolate Brownie : Gluten Free"/>
    <n v="2"/>
    <n v="3"/>
    <s v="12 x 83 g"/>
    <s v="Flapjacks &amp; Brownies (Frozen)"/>
    <x v="2"/>
    <n v="3"/>
  </r>
  <r>
    <s v="Bon Voyage : Sauvignon Blanc : Alcohol Free"/>
    <n v="2"/>
    <n v="3"/>
    <s v="1 x 75 cl"/>
    <s v="White Wine"/>
    <x v="2"/>
    <n v="3"/>
  </r>
  <r>
    <s v="Luxardo Sambuca : Passione Nera : 38%"/>
    <n v="2"/>
    <n v="3"/>
    <s v="1 x 70cl"/>
    <s v="Sambuca"/>
    <x v="2"/>
    <n v="3"/>
  </r>
  <r>
    <s v="Fever Tree Spring : Soda Water : NRB"/>
    <n v="2"/>
    <n v="3"/>
    <s v="24 x 200 ml"/>
    <s v="Mixers / Juices"/>
    <x v="2"/>
    <n v="3"/>
  </r>
  <r>
    <s v="Glenmorangie Whisky : 10YO : 40%"/>
    <n v="2"/>
    <n v="3"/>
    <s v="1 x 70cl "/>
    <s v="Whisky"/>
    <x v="2"/>
    <n v="3"/>
  </r>
  <r>
    <s v="Mature Cheddar : Sliced"/>
    <n v="2"/>
    <n v="3"/>
    <s v="1 x 1 kg"/>
    <s v="British (Chilled)"/>
    <x v="2"/>
    <n v="3"/>
  </r>
  <r>
    <s v="Mozzarella : Bocconcino"/>
    <n v="2"/>
    <n v="3"/>
    <s v="1 x 150 g"/>
    <s v="Italian (Chilled)"/>
    <x v="2"/>
    <n v="3"/>
  </r>
  <r>
    <s v="Parmesan : Shavings"/>
    <n v="2"/>
    <n v="3"/>
    <s v="1 x 1kg"/>
    <s v="Italian (Chilled)"/>
    <x v="2"/>
    <n v="3"/>
  </r>
  <r>
    <s v="Orange Juice : Freshly Squeezed : Orange Juice"/>
    <n v="2"/>
    <n v="3"/>
    <s v="1 x 1 ltr"/>
    <s v="Fruit Juice"/>
    <x v="2"/>
    <n v="3"/>
  </r>
  <r>
    <s v="Buttermilk"/>
    <n v="2"/>
    <n v="3"/>
    <s v="1 x 5 kg"/>
    <s v="Fresh Milk (Chilled)"/>
    <x v="2"/>
    <n v="3"/>
  </r>
  <r>
    <s v="Watercress : Micro"/>
    <n v="2"/>
    <n v="3"/>
    <s v="1 x 30 g"/>
    <s v="Watercress"/>
    <x v="2"/>
    <n v="3"/>
  </r>
  <r>
    <s v="Potatoes : Local : Exotic Mix"/>
    <n v="2"/>
    <n v="3"/>
    <s v="1 x 5 kg"/>
    <s v="Potatoes"/>
    <x v="2"/>
    <n v="3"/>
  </r>
  <r>
    <s v="Mushrooms : King Oyster"/>
    <n v="2"/>
    <n v="3"/>
    <s v="1 x 1kg"/>
    <s v="Mushrooms"/>
    <x v="2"/>
    <n v="3"/>
  </r>
  <r>
    <s v="Cabbage : Green : Sliced"/>
    <n v="2"/>
    <n v="3"/>
    <s v="1 x 2.5 kg"/>
    <s v="Cabbage"/>
    <x v="2"/>
    <n v="3"/>
  </r>
  <r>
    <s v="Lime Leaves : Dried"/>
    <n v="2"/>
    <n v="3"/>
    <s v="1 x 100 g"/>
    <s v="Other"/>
    <x v="2"/>
    <n v="3"/>
  </r>
  <r>
    <s v="Lettuce : Mizuna"/>
    <n v="2"/>
    <n v="3"/>
    <s v="1 x 500 g"/>
    <s v="Lettuce"/>
    <x v="2"/>
    <n v="3"/>
  </r>
  <r>
    <s v="Borage Flowers"/>
    <n v="2"/>
    <n v="3"/>
    <s v="1 x 1 each"/>
    <s v="Mixed Herbs"/>
    <x v="2"/>
    <n v="3"/>
  </r>
  <r>
    <s v="Red Chard"/>
    <n v="2"/>
    <n v="3"/>
    <s v="1 x 125 g"/>
    <s v="Chard"/>
    <x v="2"/>
    <n v="3"/>
  </r>
  <r>
    <s v="Potato Salad"/>
    <n v="2"/>
    <n v="3"/>
    <s v="1 x 2 kg"/>
    <s v="Potato (Frozen)"/>
    <x v="2"/>
    <n v="3"/>
  </r>
  <r>
    <s v="Vegan : Blackcurrant Crumble : 15 Portion : Gluten Free"/>
    <n v="2"/>
    <n v="3"/>
    <s v="1 x 1 each"/>
    <s v="Puddings, Crumbles &amp; Bakes (Frozen)"/>
    <x v="2"/>
    <n v="3"/>
  </r>
  <r>
    <s v="Centaur Wild Rice"/>
    <n v="2"/>
    <n v="3"/>
    <s v="1 x 1kg"/>
    <s v="Speciality"/>
    <x v="2"/>
    <n v="3"/>
  </r>
  <r>
    <s v="Black Olives : Sliced : Acors/Loret"/>
    <n v="2"/>
    <n v="3"/>
    <s v="1 x 3.55 kg"/>
    <s v="Olives"/>
    <x v="2"/>
    <n v="3"/>
  </r>
  <r>
    <s v="Fanta Fruit Twist : Fanta : Can"/>
    <n v="2"/>
    <n v="3"/>
    <s v="12 x 330 ml"/>
    <s v="Carbonated Drinks"/>
    <x v="2"/>
    <n v="3"/>
  </r>
  <r>
    <s v="Duerrs Peanut Butter : Smooth"/>
    <n v="2"/>
    <n v="3"/>
    <s v="1 x 2.5 kg"/>
    <s v="Spread"/>
    <x v="2"/>
    <n v="3"/>
  </r>
  <r>
    <s v="Sarsons Malt Vinegar : Glass Table Bottle"/>
    <n v="2"/>
    <n v="3"/>
    <s v="12 x 250 ml"/>
    <s v="Vinegar"/>
    <x v="2"/>
    <n v="3"/>
  </r>
  <r>
    <s v="Vegan Burger : Plant Based"/>
    <n v="2"/>
    <n v="3"/>
    <s v="20 x 113.5 g"/>
    <s v="Burgers &amp; Grills (Frozen)"/>
    <x v="2"/>
    <n v="3"/>
  </r>
  <r>
    <s v="Almonds : Ground"/>
    <n v="2"/>
    <n v="3"/>
    <s v="1 x 1 kg"/>
    <s v="Culinary Nuts &amp; Seeds"/>
    <x v="2"/>
    <n v="3"/>
  </r>
  <r>
    <s v="Panko C/William : Breadcrumbs : Panko"/>
    <n v="2"/>
    <n v="3"/>
    <s v="1 x 10 kg"/>
    <s v="Stuffing &amp; Breadcrumbs"/>
    <x v="2"/>
    <n v="3"/>
  </r>
  <r>
    <s v="Cod Fillet : 200 - 230g : Skin On &amp;amp; Boneless"/>
    <n v="2"/>
    <n v="3"/>
    <s v="1 x 4.54 kg"/>
    <s v="Frozen Fish"/>
    <x v="2"/>
    <n v="3"/>
  </r>
  <r>
    <s v="Trait Tradition : Petit Fours"/>
    <n v="2"/>
    <n v="3"/>
    <s v="48 x 1 each"/>
    <s v="Mini Buffet Selection (Frozen)"/>
    <x v="2"/>
    <n v="3"/>
  </r>
  <r>
    <s v="Tilda Pure Basmati Rice"/>
    <n v="2"/>
    <n v="3"/>
    <s v="1 x 5 kg"/>
    <s v="Basmati"/>
    <x v="2"/>
    <n v="3"/>
  </r>
  <r>
    <s v="Cashew Nuts"/>
    <n v="2"/>
    <n v="3"/>
    <s v="1 x 1kg"/>
    <s v="Culinary Nuts &amp; Seeds"/>
    <x v="2"/>
    <n v="3"/>
  </r>
  <r>
    <s v="Fanta Orange : Fanta : Can"/>
    <n v="2"/>
    <n v="3"/>
    <s v="24 x 330 ml"/>
    <s v="Carbonated Drinks"/>
    <x v="2"/>
    <n v="3"/>
  </r>
  <r>
    <s v="Buchanan Walnuts : Pieces"/>
    <n v="2"/>
    <n v="3"/>
    <s v="1 x 1kg"/>
    <s v="Culinary Nuts &amp; Seeds"/>
    <x v="2"/>
    <n v="3"/>
  </r>
  <r>
    <s v="Banoffee : Gateaux : 18 Portion"/>
    <n v="2"/>
    <n v="3"/>
    <s v="1 x 1 each"/>
    <s v="Gateaux (Frozen)"/>
    <x v="2"/>
    <n v="3"/>
  </r>
  <r>
    <s v="Fig, Apple &amp;amp; Bishop's Finger Ale chutney"/>
    <n v="2"/>
    <n v="3"/>
    <s v="1.2 kg"/>
    <s v="Chutney"/>
    <x v="2"/>
    <n v="3"/>
  </r>
  <r>
    <s v="Fox's : Piri Piri : Seasoning"/>
    <n v="2"/>
    <n v="3"/>
    <s v="1 x 450 g"/>
    <s v="Seasoning"/>
    <x v="2"/>
    <n v="3"/>
  </r>
  <r>
    <s v="Spelt Grain"/>
    <n v="2"/>
    <n v="3"/>
    <s v="1 x 1 kg"/>
    <s v="Long Grain"/>
    <x v="2"/>
    <n v="3"/>
  </r>
  <r>
    <s v="Sicoly Blood Orange Puree"/>
    <n v="2"/>
    <n v="3"/>
    <s v="1 x 1 kg"/>
    <s v="Fruit Puree"/>
    <x v="2"/>
    <n v="3"/>
  </r>
  <r>
    <s v="Courgette : Green"/>
    <n v="2"/>
    <n v="3"/>
    <s v="1 x 5kg"/>
    <s v="Courgette"/>
    <x v="2"/>
    <n v="3"/>
  </r>
  <r>
    <s v="Mangetout : Trimmed"/>
    <n v="2"/>
    <n v="3"/>
    <s v="1 x 1.5 kg"/>
    <s v="Peas"/>
    <x v="2"/>
    <n v="3"/>
  </r>
  <r>
    <s v="Fresh : Lamb Stock"/>
    <n v="2"/>
    <n v="3"/>
    <s v="1 x 2.5 ltr"/>
    <s v="Jus &amp; Stock"/>
    <x v="2"/>
    <n v="3"/>
  </r>
  <r>
    <s v="Cornish : Salt : Smoked"/>
    <n v="2"/>
    <n v="3"/>
    <s v="1 x 225 g"/>
    <s v="Salt"/>
    <x v="2"/>
    <n v="3"/>
  </r>
  <r>
    <s v="Peppers : Red"/>
    <n v="2"/>
    <n v="3"/>
    <s v="1 x 1 kg"/>
    <s v="Peppers"/>
    <x v="2"/>
    <n v="3"/>
  </r>
  <r>
    <s v="Peeled : Banana Shallots"/>
    <n v="2"/>
    <n v="3"/>
    <s v="1 x 1 kg"/>
    <s v="Shallots"/>
    <x v="2"/>
    <n v="3"/>
  </r>
  <r>
    <s v="Forum Chardonnay Vinegar : White"/>
    <n v="2"/>
    <n v="3"/>
    <s v="1 x 50 cl"/>
    <s v="Vinegar"/>
    <x v="2"/>
    <n v="3"/>
  </r>
  <r>
    <s v="Melon : Galia : Large"/>
    <n v="2"/>
    <n v="3"/>
    <s v="1 x 1 each"/>
    <s v="Melon"/>
    <x v="2"/>
    <n v="3"/>
  </r>
  <r>
    <s v="Sosa Black Olive Powder"/>
    <n v="2"/>
    <n v="3"/>
    <s v="150 g"/>
    <s v="Sundries"/>
    <x v="2"/>
    <n v="3"/>
  </r>
  <r>
    <s v="SOSA ANTIHUMIDITY : Icing Sugar"/>
    <n v="2"/>
    <n v="3"/>
    <s v="1 x 750 g"/>
    <s v="Sugar"/>
    <x v="2"/>
    <n v="3"/>
  </r>
  <r>
    <s v="Monin Gingerbread Syrup : Sugar free"/>
    <n v="2"/>
    <n v="3"/>
    <s v="4 x 1 ltr"/>
    <s v="Coffee Syrups"/>
    <x v="2"/>
    <n v="3"/>
  </r>
  <r>
    <s v="Monin Hazelnut : Syrup"/>
    <n v="2"/>
    <n v="3"/>
    <s v="1 x 1 ltr"/>
    <s v="Coffee Syrups"/>
    <x v="2"/>
    <n v="3"/>
  </r>
  <r>
    <s v="Sunflower Seeds"/>
    <n v="1"/>
    <n v="3"/>
    <s v="6 x 1kg"/>
    <s v="Baking Ingredients"/>
    <x v="2"/>
    <n v="3"/>
  </r>
  <r>
    <s v="Premium : Mayonnaise : Vegan"/>
    <n v="1"/>
    <n v="3"/>
    <s v="1 x 1 ltr"/>
    <s v="Table Sauce &amp; Condiments"/>
    <x v="2"/>
    <n v="3"/>
  </r>
  <r>
    <s v="Beef : Meatballs : Great British"/>
    <n v="1"/>
    <n v="3"/>
    <s v="1 x 3 kg"/>
    <s v="Meat &amp; Poultry (Frozen)"/>
    <x v="2"/>
    <n v="3"/>
  </r>
  <r>
    <s v="Bottlegreen Presse Pomegranate &amp;amp; Elderflower : Carbonated : NRB"/>
    <n v="1"/>
    <n v="3"/>
    <s v="12 x 275ml"/>
    <s v="Soft Drinks"/>
    <x v="2"/>
    <n v="3"/>
  </r>
  <r>
    <s v="Peroni Nastro Azzurro 5.0%(24 x 330ML)"/>
    <n v="1"/>
    <n v="3"/>
    <s v="24 x 330ML"/>
    <s v="Alcohol - Beers"/>
    <x v="2"/>
    <n v="3"/>
  </r>
  <r>
    <s v="Schweppes Tonic : NRB"/>
    <n v="1"/>
    <n v="3"/>
    <s v="1 x 24 x 125ml"/>
    <s v="Soft Drinks"/>
    <x v="2"/>
    <n v="3"/>
  </r>
  <r>
    <s v="7 DAY DOT PACK"/>
    <n v="1"/>
    <n v="3"/>
    <s v="1 x 1 each"/>
    <s v="Non Foods - Non Foods Consumables"/>
    <x v="2"/>
    <n v="3"/>
  </r>
  <r>
    <s v="Balsamic Vinegar : Glaze"/>
    <n v="1"/>
    <n v="3"/>
    <s v="1 x 500ml"/>
    <s v="Table Sauce &amp; Condiments"/>
    <x v="2"/>
    <n v="3"/>
  </r>
  <r>
    <s v="Essential Supplies Wooden Coffee Stirrers : 14cm"/>
    <n v="1"/>
    <n v="3"/>
    <s v="1000 x 1 each"/>
    <s v="Non Foods - Non Foods Consumables"/>
    <x v="2"/>
    <n v="3"/>
  </r>
  <r>
    <s v="Tabasco Sauce : Pepper"/>
    <n v="1"/>
    <n v="3"/>
    <s v="6 x 350ml"/>
    <s v="Table Sauce &amp; Condiments"/>
    <x v="2"/>
    <n v="3"/>
  </r>
  <r>
    <s v="Fish Pie Mix"/>
    <n v="1"/>
    <n v="3"/>
    <s v="1 x 10 kg"/>
    <s v="Deli Savoury  (Frozen)"/>
    <x v="2"/>
    <n v="3"/>
  </r>
  <r>
    <s v="10 Inch White Fluted Pizza Box(1 x 100Ea)"/>
    <n v="1"/>
    <n v="3"/>
    <s v="1 x 100Ea"/>
    <s v="Non Foods - Non Foods Consumables"/>
    <x v="2"/>
    <n v="3"/>
  </r>
  <r>
    <s v="Beans Fine"/>
    <n v="1"/>
    <n v="3"/>
    <s v="1 x 1.5 kg"/>
    <s v="Vegetables"/>
    <x v="2"/>
    <n v="3"/>
  </r>
  <r>
    <s v="Imperial Apricots : Info: Chopped &amp; Diced"/>
    <n v="1"/>
    <n v="3"/>
    <s v="1 x 1 kg"/>
    <s v="Baking Ingredients"/>
    <x v="2"/>
    <n v="3"/>
  </r>
  <r>
    <s v="Princes Gate Sparkling Water"/>
    <n v="1"/>
    <n v="3"/>
    <s v="12 x 750 ml"/>
    <s v="Water"/>
    <x v="2"/>
    <n v="3"/>
  </r>
  <r>
    <s v="Wasabi Paste"/>
    <n v="1"/>
    <n v="3"/>
    <s v="1 x 43 g"/>
    <s v="Cooking Sauce"/>
    <x v="2"/>
    <n v="3"/>
  </r>
  <r>
    <s v="Firefly Green Tea &amp;amp; Peach"/>
    <n v="1"/>
    <n v="3"/>
    <s v="12 x 330 ml"/>
    <s v="Soft Drinks"/>
    <x v="2"/>
    <n v="3"/>
  </r>
  <r>
    <s v="Lamb Weston  : Potato Rosti"/>
    <n v="1"/>
    <n v="3"/>
    <s v="1 x 1 kg"/>
    <s v="Potato (Frozen)"/>
    <x v="2"/>
    <n v="3"/>
  </r>
  <r>
    <s v="Mozzarella : Shredded"/>
    <n v="1"/>
    <n v="3"/>
    <s v="1 x 2kg"/>
    <s v="Italian (Chilled)"/>
    <x v="2"/>
    <n v="3"/>
  </r>
  <r>
    <s v="Green Gourmet : Pollock Fillets : Breaded : Gluten Free"/>
    <n v="1"/>
    <n v="3"/>
    <s v="50 x 60 g"/>
    <s v="Frozen Prepared Fish"/>
    <x v="2"/>
    <n v="3"/>
  </r>
  <r>
    <s v="Custard : Ready to serve"/>
    <n v="1"/>
    <n v="3"/>
    <s v="1 x 1 ltr"/>
    <s v="Custard"/>
    <x v="2"/>
    <n v="3"/>
  </r>
  <r>
    <s v="Tortilla : Flour : 6"/>
    <n v="1"/>
    <n v="3"/>
    <s v="1 x 12 x 12 x 28g"/>
    <s v="Tortillas &amp; Wraps (Frozen)"/>
    <x v="2"/>
    <n v="3"/>
  </r>
  <r>
    <s v="Ice Cream Tubs : Vanilla : Info: insulated"/>
    <n v="1"/>
    <n v="3"/>
    <s v="60 x 1 each"/>
    <s v="Individual Ice Cream/Lollies"/>
    <x v="2"/>
    <n v="3"/>
  </r>
  <r>
    <s v="Anchor Butter : Free Range"/>
    <n v="1"/>
    <n v="3"/>
    <s v="1 x 250 g"/>
    <s v="Butter (Chilled)"/>
    <x v="2"/>
    <n v="3"/>
  </r>
  <r>
    <s v="Brakes Poppy Seeds"/>
    <n v="1"/>
    <n v="3"/>
    <s v="1 x 600 g"/>
    <s v="Culinary Nuts &amp; Seeds"/>
    <x v="2"/>
    <n v="3"/>
  </r>
  <r>
    <s v="Quorn Vegan Nuggets"/>
    <n v="1"/>
    <n v="3"/>
    <s v="1 x 2 kg"/>
    <s v="Other Meat Free Products (Frozen)"/>
    <x v="2"/>
    <n v="3"/>
  </r>
  <r>
    <s v="Oh So Scrummy Giant Cookies"/>
    <n v="1"/>
    <n v="3"/>
    <s v="18 x 55 g"/>
    <s v="Sweet Biscuits"/>
    <x v="2"/>
    <n v="3"/>
  </r>
  <r>
    <s v="La Bou Burger Bun : 5'' Buttermilk"/>
    <n v="1"/>
    <n v="3"/>
    <s v="48 x 1 each"/>
    <s v="Rolls &amp; Buns (Frozen)"/>
    <x v="2"/>
    <n v="3"/>
  </r>
  <r>
    <s v="White : Medium"/>
    <n v="1"/>
    <n v="3"/>
    <s v="6 x 1 each"/>
    <s v="Bread"/>
    <x v="2"/>
    <n v="3"/>
  </r>
  <r>
    <s v="M&amp;J Swordfish : 170-230g : Steaks"/>
    <n v="1"/>
    <n v="3"/>
    <s v="12 x 200 each"/>
    <s v="Fresh Fish (Chilled)"/>
    <x v="2"/>
    <n v="3"/>
  </r>
  <r>
    <s v="Schweppes Tonic Water"/>
    <n v="1"/>
    <n v="3"/>
    <s v="6 x 1 ltr"/>
    <s v="Mixers / Juices"/>
    <x v="2"/>
    <n v="3"/>
  </r>
  <r>
    <s v="Lyles Golden Syrup"/>
    <n v="1"/>
    <n v="3"/>
    <s v="1 x 750 g"/>
    <s v="Syrup"/>
    <x v="2"/>
    <n v="3"/>
  </r>
  <r>
    <s v="Chicken &amp;amp; Bacon : Mini"/>
    <n v="1"/>
    <n v="3"/>
    <s v="48 x 26g"/>
    <s v="Pies (Frozen)"/>
    <x v="2"/>
    <n v="3"/>
  </r>
  <r>
    <s v="Green &amp; Black's White Chocolate"/>
    <n v="1"/>
    <n v="3"/>
    <s v="30 x 1 each"/>
    <s v="Chocolate - Bars"/>
    <x v="2"/>
    <n v="3"/>
  </r>
  <r>
    <s v="Totally : Apricots"/>
    <n v="1"/>
    <n v="3"/>
    <s v="25 x 50 g"/>
    <s v="Dried Fruit"/>
    <x v="2"/>
    <n v="3"/>
  </r>
  <r>
    <s v="Giant : Yorkshire Pudding : 8 : Baked"/>
    <n v="1"/>
    <n v="3"/>
    <s v="18 x 1 each"/>
    <s v="Yorkshire Pudding (Frozen)"/>
    <x v="2"/>
    <n v="3"/>
  </r>
  <r>
    <s v="Coffee Stirrers : Wooden"/>
    <n v="1"/>
    <n v="3"/>
    <s v="1 x 1000 each"/>
    <s v="Stirrers"/>
    <x v="2"/>
    <n v="3"/>
  </r>
  <r>
    <s v="Potatoes : Quarter Cut"/>
    <n v="1"/>
    <n v="3"/>
    <s v="1 x 2.5 kg"/>
    <s v="Potatoes"/>
    <x v="2"/>
    <n v="3"/>
  </r>
  <r>
    <s v="Juiceburst : Apple : 100%"/>
    <n v="1"/>
    <n v="3"/>
    <s v="12 x 330 ml"/>
    <s v="Fruit Drinks"/>
    <x v="2"/>
    <n v="3"/>
  </r>
  <r>
    <s v="Brakes Rosemary"/>
    <n v="1"/>
    <n v="3"/>
    <s v="1 x 260 g"/>
    <s v="Herbs"/>
    <x v="2"/>
    <n v="3"/>
  </r>
  <r>
    <s v="Falafel"/>
    <n v="1"/>
    <n v="3"/>
    <s v="1 x 1 kg"/>
    <s v="Savoury Fillings - Vegetarian (Chilled)"/>
    <x v="2"/>
    <n v="3"/>
  </r>
  <r>
    <s v="Scourer : Heavy Duty"/>
    <n v="1"/>
    <n v="3"/>
    <s v="1 x 10 x 1each"/>
    <s v="Scourers"/>
    <x v="2"/>
    <n v="3"/>
  </r>
  <r>
    <s v="French's Yellow Mustard"/>
    <n v="1"/>
    <n v="3"/>
    <s v="8 x 397 g"/>
    <s v="Mustard"/>
    <x v="2"/>
    <n v="3"/>
  </r>
  <r>
    <s v="Knorr Gravy Granules : Meat"/>
    <n v="1"/>
    <n v="3"/>
    <s v="1 x 25 ltr"/>
    <s v="Gravy"/>
    <x v="2"/>
    <n v="3"/>
  </r>
  <r>
    <s v="Shallots : Banana"/>
    <n v="1"/>
    <n v="3"/>
    <s v="1 x 1 kg"/>
    <s v="Shallots"/>
    <x v="2"/>
    <n v="3"/>
  </r>
  <r>
    <s v="Schar Croissant : Gluten Free"/>
    <n v="1"/>
    <n v="3"/>
    <s v="6 x 4 x 220 g"/>
    <s v="Morning Goods/Viennoiserie (Frozen)"/>
    <x v="2"/>
    <n v="3"/>
  </r>
  <r>
    <s v="Broccoli : Florets"/>
    <n v="1"/>
    <n v="3"/>
    <s v="1 x 1.25 kg"/>
    <s v="Broccoli"/>
    <x v="2"/>
    <n v="3"/>
  </r>
  <r>
    <s v="Spring : Sparkling : Mineral Water : (Glass)"/>
    <n v="1"/>
    <n v="3"/>
    <s v="12 x 750 ml"/>
    <s v="Water - Sparkling"/>
    <x v="2"/>
    <n v="3"/>
  </r>
  <r>
    <s v="Brakes Milk Skimmed : Organic"/>
    <n v="1"/>
    <n v="3"/>
    <s v="1 x 2 ltr"/>
    <s v="Milk (UHT)"/>
    <x v="2"/>
    <n v="3"/>
  </r>
  <r>
    <s v="Oasis Blackcurrant &amp;amp; Apple : Oasis : PET"/>
    <n v="1"/>
    <n v="3"/>
    <s v="1 x 12 x 500 ml"/>
    <s v="Fruit Drinks"/>
    <x v="2"/>
    <n v="3"/>
  </r>
  <r>
    <s v="Quail Eggs"/>
    <n v="1"/>
    <n v="3"/>
    <s v="12 x 1 each"/>
    <s v="Eggs &amp; Egg Products (Chilled"/>
    <x v="2"/>
    <n v="3"/>
  </r>
  <r>
    <s v="Almond Topped Mini Mince Pies (64 Pcs)"/>
    <n v="1"/>
    <n v="3"/>
    <s v="64 each"/>
    <s v="Food"/>
    <x v="2"/>
    <n v="3"/>
  </r>
  <r>
    <s v="Catering Indian Butter Ghee 2kg"/>
    <n v="1"/>
    <n v="3"/>
    <s v="2 kg"/>
    <s v="Food"/>
    <x v="2"/>
    <n v="3"/>
  </r>
  <r>
    <s v="Block Panner"/>
    <n v="1"/>
    <n v="3"/>
    <s v="1 x 1 x 1 each"/>
    <s v="Food"/>
    <x v="2"/>
    <n v="3"/>
  </r>
  <r>
    <s v="Fennel Seeds"/>
    <n v="1"/>
    <n v="3"/>
    <s v="1 x 1 kg"/>
    <s v="Food"/>
    <x v="2"/>
    <n v="3"/>
  </r>
  <r>
    <s v="BBQ Jackfruit : Ready To Use"/>
    <n v="1"/>
    <n v="3"/>
    <s v="1 x 1 kg"/>
    <s v="Other Meat Free Products (Frozen)"/>
    <x v="2"/>
    <n v="3"/>
  </r>
  <r>
    <s v="Giant Cous Cous"/>
    <n v="1"/>
    <n v="3"/>
    <s v="1 x 1 kg"/>
    <s v="Cous Cous"/>
    <x v="2"/>
    <n v="3"/>
  </r>
  <r>
    <s v="Gosh : Falafel : Moroccan Spiced"/>
    <n v="1"/>
    <n v="3"/>
    <s v="2 x 700 g"/>
    <s v="Other Ethnic Bites (Frozen)"/>
    <x v="2"/>
    <n v="3"/>
  </r>
  <r>
    <s v="Broad Beans : Vegan"/>
    <n v="1"/>
    <n v="3"/>
    <s v="1 x 454 g"/>
    <s v="Beans (Frozen)"/>
    <x v="2"/>
    <n v="3"/>
  </r>
  <r>
    <s v="Walnuts : Halves"/>
    <n v="1"/>
    <n v="3"/>
    <s v="1 x 1kg"/>
    <s v="Culinary Nuts &amp; Seeds"/>
    <x v="2"/>
    <n v="3"/>
  </r>
  <r>
    <s v="Mature Cheddar : Grated : Cheese"/>
    <n v="1"/>
    <n v="3"/>
    <s v="1 x 500 g"/>
    <s v="British (Chilled)"/>
    <x v="2"/>
    <n v="3"/>
  </r>
  <r>
    <s v="Wan Ja Shan Rice Vinegar"/>
    <n v="1"/>
    <n v="3"/>
    <s v="12 x 300 ml"/>
    <s v="Vinegar"/>
    <x v="2"/>
    <n v="3"/>
  </r>
  <r>
    <s v="Halal Foil Bag"/>
    <n v="1"/>
    <n v="3"/>
    <s v="250 x 1 each"/>
    <s v="Food Preparation &amp; Packaging"/>
    <x v="2"/>
    <n v="3"/>
  </r>
  <r>
    <s v="Foil Bags : Veggie Vegan"/>
    <n v="1"/>
    <n v="3"/>
    <s v="250 x 1 each"/>
    <s v="Bags"/>
    <x v="2"/>
    <n v="3"/>
  </r>
  <r>
    <s v="Goats Cheese Log"/>
    <n v="1"/>
    <n v="3"/>
    <s v="1 x 1 kg"/>
    <s v="Other (Chilled)"/>
    <x v="2"/>
    <n v="3"/>
  </r>
  <r>
    <s v="Aubergine"/>
    <n v="1"/>
    <n v="3"/>
    <s v="2 x 1 each"/>
    <s v="Aubergine"/>
    <x v="2"/>
    <n v="3"/>
  </r>
  <r>
    <s v="Chives"/>
    <n v="1"/>
    <n v="3"/>
    <s v="1 x 100g"/>
    <s v="Chives"/>
    <x v="2"/>
    <n v="3"/>
  </r>
  <r>
    <s v="Beetroot : candy striped"/>
    <n v="1"/>
    <n v="3"/>
    <s v="1 x 1 kg"/>
    <s v="Beetroot"/>
    <x v="2"/>
    <n v="3"/>
  </r>
  <r>
    <s v="Chillies : Green : Bullet"/>
    <n v="1"/>
    <n v="3"/>
    <s v="1 x 250g"/>
    <s v="Chillies"/>
    <x v="2"/>
    <n v="3"/>
  </r>
  <r>
    <s v="Meal Kit Wooden Wrapped Kraft 4in 1 (k/f/ds/np)"/>
    <n v="1"/>
    <n v="3"/>
    <s v="250 x 1 each"/>
    <s v="Cutlery"/>
    <x v="2"/>
    <n v="3"/>
  </r>
  <r>
    <s v="Pork : Sausage : 16's"/>
    <n v="1"/>
    <n v="3"/>
    <s v="1 x 1.4 kg"/>
    <s v="Sausages (Chilled)"/>
    <x v="2"/>
    <n v="3"/>
  </r>
  <r>
    <s v="Asian Green Vegetable Salad."/>
    <n v="1"/>
    <n v="3"/>
    <s v="1 x 1 kg"/>
    <s v="Fruit &amp; Veg, Salad, Herbs (Chilled)"/>
    <x v="2"/>
    <n v="3"/>
  </r>
  <r>
    <s v="Machine Sliced : 6mm"/>
    <n v="1"/>
    <n v="3"/>
    <s v="kg"/>
    <s v="Leeks"/>
    <x v="2"/>
    <n v="3"/>
  </r>
  <r>
    <s v="Butternut Squash : Diced : Hand Cut : 15mm."/>
    <n v="1"/>
    <n v="3"/>
    <s v="1 x 1 kg"/>
    <s v="Fruit &amp; Veg, Salad, Herbs (Chilled)"/>
    <x v="2"/>
    <n v="3"/>
  </r>
  <r>
    <s v="Parsnip : Julienne"/>
    <n v="1"/>
    <n v="3"/>
    <s v="1 x 1 kg"/>
    <s v="Parsnips"/>
    <x v="2"/>
    <n v="3"/>
  </r>
  <r>
    <s v="Cocotte : Potatoes : 30g"/>
    <n v="1"/>
    <n v="3"/>
    <s v="1 x 1 kg"/>
    <s v="Potatoes"/>
    <x v="2"/>
    <n v="3"/>
  </r>
  <r>
    <s v="Cabbage : Savoy - Sliced : Machine Prepared - 3mm."/>
    <n v="1"/>
    <n v="3"/>
    <s v="1 x 1 kg"/>
    <s v="Fruit &amp; Veg, Salad, Herbs (Chilled)"/>
    <x v="2"/>
    <n v="3"/>
  </r>
  <r>
    <s v="Berliner : Multi-Fruit Filling : Heart Shaped"/>
    <n v="1"/>
    <n v="3"/>
    <s v="66 x 1 each"/>
    <s v="Doughnuts (Frozen)"/>
    <x v="2"/>
    <n v="3"/>
  </r>
  <r>
    <s v="Red Tractor Skewers, Halal Overnroast Bag : Chicken : Plain"/>
    <n v="1"/>
    <n v="3"/>
    <s v="10 x 1 each"/>
    <s v="Prepared Poultry"/>
    <x v="2"/>
    <n v="3"/>
  </r>
  <r>
    <s v="Torres Purgatori"/>
    <n v="1"/>
    <n v="3"/>
    <s v="1 x 75 cl"/>
    <s v="Red Wine"/>
    <x v="2"/>
    <n v="3"/>
  </r>
  <r>
    <s v="Monin Grenadine Syrup : ."/>
    <n v="1"/>
    <n v="3"/>
    <s v="1 x 70cl"/>
    <s v="Cocktail Mixes"/>
    <x v="2"/>
    <n v="3"/>
  </r>
  <r>
    <s v="Thai Basil : Micro : Pack"/>
    <n v="1"/>
    <n v="3"/>
    <s v="1 x 1 each"/>
    <s v="Basil"/>
    <x v="2"/>
    <n v="3"/>
  </r>
  <r>
    <s v="Beetroot Juice : Freshly Squeezed"/>
    <n v="1"/>
    <n v="3"/>
    <s v="1 x 1 kg"/>
    <s v="Fruit Juice"/>
    <x v="2"/>
    <n v="3"/>
  </r>
  <r>
    <s v="Garlic : Smoked String"/>
    <n v="1"/>
    <n v="3"/>
    <s v="1 x 1 kg"/>
    <s v="Garlic"/>
    <x v="2"/>
    <n v="3"/>
  </r>
  <r>
    <s v="Papaya"/>
    <n v="1"/>
    <n v="3"/>
    <s v="1 x 1 each"/>
    <s v="Papaya"/>
    <x v="2"/>
    <n v="3"/>
  </r>
  <r>
    <s v="Heinz Professional Mayonnaise"/>
    <n v="1"/>
    <n v="3"/>
    <s v="5 ltr"/>
    <s v="Deli &amp; Fine &amp; Speciality Foods"/>
    <x v="2"/>
    <n v="3"/>
  </r>
  <r>
    <s v="Butternut Squash, Goats Cheese &amp;amp; Beetroot"/>
    <n v="1"/>
    <n v="3"/>
    <s v="20 x 125 g"/>
    <s v="British Meals - Individual (Frozen)"/>
    <x v="2"/>
    <n v="3"/>
  </r>
  <r>
    <s v="Falafel &amp; Spinach : Burger"/>
    <n v="1"/>
    <n v="3"/>
    <s v="24 x 113 g"/>
    <s v="Burgers &amp; Grills (Frozen)"/>
    <x v="2"/>
    <n v="3"/>
  </r>
  <r>
    <s v="Bread &amp;amp; Roll Mix : White"/>
    <n v="1"/>
    <n v="3"/>
    <s v="1 x 3.5kg"/>
    <s v="Mixes - Savoury &amp; Pastry"/>
    <x v="2"/>
    <n v="3"/>
  </r>
  <r>
    <s v="Chicken Kiev : Garlic Butter"/>
    <n v="1"/>
    <n v="3"/>
    <s v="12 x 140 g"/>
    <s v="Prepared Poultry"/>
    <x v="2"/>
    <n v="3"/>
  </r>
  <r>
    <s v="Croissant : Vegan"/>
    <n v="1"/>
    <n v="3"/>
    <s v="56 x 80 g"/>
    <s v="Morning Goods/Viennoiserie (Frozen)"/>
    <x v="2"/>
    <n v="3"/>
  </r>
  <r>
    <s v="Oats : Gluten Free"/>
    <n v="1"/>
    <n v="3"/>
    <s v="1 x 1 kg"/>
    <s v="Oats"/>
    <x v="2"/>
    <n v="3"/>
  </r>
  <r>
    <s v="Pipers : Anglesey Sea Salt"/>
    <n v="1"/>
    <n v="3"/>
    <s v="600 g"/>
    <s v="Crisps"/>
    <x v="2"/>
    <n v="3"/>
  </r>
  <r>
    <s v="Chef William Poppy Seeds"/>
    <n v="1"/>
    <n v="3"/>
    <s v="1 x 500g"/>
    <s v="Sundries"/>
    <x v="2"/>
    <n v="3"/>
  </r>
  <r>
    <s v="Lee Kum Kee Oyster Sauce : Gluten Free"/>
    <n v="1"/>
    <n v="3"/>
    <s v="2 x 2.31 kg"/>
    <s v="Oriental Sauce"/>
    <x v="2"/>
    <n v="3"/>
  </r>
  <r>
    <s v="Fish Fingers : Cod"/>
    <n v="1"/>
    <n v="3"/>
    <s v="60 x 25 g"/>
    <s v="Prepared Fish (Chilled)"/>
    <x v="2"/>
    <n v="3"/>
  </r>
  <r>
    <s v="Quorn Vegan Fillets"/>
    <n v="1"/>
    <n v="3"/>
    <s v="1 x 2 kg"/>
    <s v="Mince/Fillets (Frozen)"/>
    <x v="2"/>
    <n v="3"/>
  </r>
  <r>
    <s v="Quorn® Pieces"/>
    <n v="1"/>
    <n v="3"/>
    <s v="1 x 1 kg"/>
    <s v="Other Meat Free Products (Frozen)"/>
    <x v="2"/>
    <n v="3"/>
  </r>
  <r>
    <s v="Cod fillet : Breaded : 113 - 142g"/>
    <n v="1"/>
    <n v="3"/>
    <s v="24 x aw128 g"/>
    <s v="Prepared Fish (Chilled)"/>
    <x v="2"/>
    <n v="3"/>
  </r>
  <r>
    <s v="Buchanan Hazelnuts : (Baking)"/>
    <n v="1"/>
    <n v="3"/>
    <s v="1 x 1kg"/>
    <s v="Culinary Nuts &amp; Seeds"/>
    <x v="2"/>
    <n v="3"/>
  </r>
  <r>
    <s v="Halloumi Fries : Breaded"/>
    <n v="1"/>
    <n v="3"/>
    <s v="1 x 1 kg"/>
    <s v="Fries (Frozen)"/>
    <x v="2"/>
    <n v="3"/>
  </r>
  <r>
    <s v="Egg &amp; Cress Roll (Gluten Free)"/>
    <n v="1"/>
    <n v="3"/>
    <s v="1 x 147 g"/>
    <s v="Chilled - Other"/>
    <x v="2"/>
    <n v="3"/>
  </r>
  <r>
    <s v="Buffalo Mozzarella : Ball"/>
    <n v="1"/>
    <n v="3"/>
    <s v="1 x 200g"/>
    <s v="Italian (Chilled)"/>
    <x v="2"/>
    <n v="3"/>
  </r>
  <r>
    <s v="Tims Yogurt : Greek Yoghurt"/>
    <n v="1"/>
    <n v="3"/>
    <s v="1 x 5 kg"/>
    <s v="Yoghurt (Chilled)"/>
    <x v="2"/>
    <n v="3"/>
  </r>
  <r>
    <s v="Shiso : Green"/>
    <n v="1"/>
    <n v="3"/>
    <s v="1 x 20 g"/>
    <s v="Edible Flowers"/>
    <x v="2"/>
    <n v="3"/>
  </r>
  <r>
    <s v="Egg White Liquid : Free Range"/>
    <n v="1"/>
    <n v="3"/>
    <s v="1 x 1 kg"/>
    <s v="Eggs &amp; Egg Products (Chilled"/>
    <x v="2"/>
    <n v="3"/>
  </r>
  <r>
    <s v="Burratina : Mozzarella"/>
    <n v="1"/>
    <n v="3"/>
    <s v="1 x 120 g"/>
    <s v="Italian (Chilled)"/>
    <x v="2"/>
    <n v="3"/>
  </r>
  <r>
    <s v="Sweetheart"/>
    <n v="1"/>
    <n v="3"/>
    <s v="1 x 6 kg"/>
    <s v="Cabbage"/>
    <x v="2"/>
    <n v="3"/>
  </r>
  <r>
    <s v="Alliums : Onions : White : Italian"/>
    <n v="1"/>
    <n v="3"/>
    <s v="1 x 1 kg"/>
    <s v="Onions"/>
    <x v="2"/>
    <n v="3"/>
  </r>
  <r>
    <s v="Thai Basil : Micro"/>
    <n v="1"/>
    <n v="3"/>
    <s v="1 x 30 g"/>
    <s v="Basil"/>
    <x v="2"/>
    <n v="3"/>
  </r>
  <r>
    <s v="Gnocchi"/>
    <n v="1"/>
    <n v="3"/>
    <s v="1 x 1 kg"/>
    <s v="Gnocchi"/>
    <x v="2"/>
    <n v="3"/>
  </r>
  <r>
    <s v="Baby : Carrots"/>
    <n v="1"/>
    <n v="3"/>
    <s v="1 x 1 bunch"/>
    <s v="Carrots"/>
    <x v="2"/>
    <n v="3"/>
  </r>
  <r>
    <s v="Cult : Mushrooms : Shitake"/>
    <n v="1"/>
    <n v="3"/>
    <s v="1 x 1 kg"/>
    <s v="Mushrooms"/>
    <x v="2"/>
    <n v="3"/>
  </r>
  <r>
    <s v="Peppers : Green"/>
    <n v="1"/>
    <n v="3"/>
    <s v="1 x 5 kg"/>
    <s v="Peppers"/>
    <x v="2"/>
    <n v="3"/>
  </r>
  <r>
    <s v="Celeriac"/>
    <n v="1"/>
    <n v="3"/>
    <s v="6 x 1 each"/>
    <s v="Celeriac"/>
    <x v="2"/>
    <n v="3"/>
  </r>
  <r>
    <s v="Ravioli : Pumpkin &amp;amp; Sage : Vegan"/>
    <n v="1"/>
    <n v="3"/>
    <s v="1 x 1 kg"/>
    <s v="Ravioli (Chilled)"/>
    <x v="2"/>
    <n v="3"/>
  </r>
  <r>
    <s v="Topside Steak : Fallow"/>
    <n v="1"/>
    <n v="3"/>
    <s v="4 x 200 g"/>
    <s v="Venison (Chilled)"/>
    <x v="2"/>
    <n v="3"/>
  </r>
  <r>
    <s v="Rhubarb : Exotic"/>
    <n v="1"/>
    <n v="3"/>
    <s v="1 x 1 kg"/>
    <s v="Rhubarb"/>
    <x v="2"/>
    <n v="3"/>
  </r>
  <r>
    <s v="Baby : Beetroot : Yellow"/>
    <n v="1"/>
    <n v="3"/>
    <s v="1 x 250 g"/>
    <s v="Beetroot"/>
    <x v="2"/>
    <n v="3"/>
  </r>
  <r>
    <s v="Zuma Dark : Hot Chocolate"/>
    <n v="1"/>
    <n v="3"/>
    <s v="1 x 2 kg"/>
    <s v="Chocolate &amp; Cocoa Drinks"/>
    <x v="2"/>
    <n v="3"/>
  </r>
  <r>
    <s v="Lid : 12/16oz : White"/>
    <n v="1"/>
    <n v="3"/>
    <s v="1 x 1000"/>
    <s v="Cold Cup Lids"/>
    <x v="2"/>
    <n v="3"/>
  </r>
  <r>
    <s v="STONE BASS FILLETS"/>
    <n v="1"/>
    <n v="2.96"/>
    <s v="1 kg"/>
    <s v="Fish &amp; Seafood (Chilled)"/>
    <x v="6"/>
    <n v="2.96"/>
  </r>
  <r>
    <s v="Beef : Brisket"/>
    <n v="1"/>
    <n v="2.77"/>
    <s v="1 x 5 kg"/>
    <s v="Meat &amp; Poultry (Chilled)"/>
    <x v="2"/>
    <n v="2.77"/>
  </r>
  <r>
    <s v="Striploin : Imported : Whole"/>
    <n v="1"/>
    <n v="2.54"/>
    <s v="kg"/>
    <s v="Beef (Chilled)"/>
    <x v="2"/>
    <n v="2.54"/>
  </r>
  <r>
    <s v="Grana Padano Grana Padano : (aw 2kg)"/>
    <n v="1"/>
    <n v="2.44"/>
    <s v="kg"/>
    <s v="Italian (Chilled)"/>
    <x v="2"/>
    <n v="2.44"/>
  </r>
  <r>
    <s v="Roast Chicken : Oven Ready : 2.3kg"/>
    <n v="1"/>
    <n v="2.34"/>
    <s v="kg"/>
    <s v="Chicken (Chilled)"/>
    <x v="2"/>
    <n v="2.34"/>
  </r>
  <r>
    <s v="Parmesan Reggiano : (aw 2kg)"/>
    <n v="1"/>
    <n v="2.3380000000000001"/>
    <s v="kg "/>
    <s v="Italian (Chilled)"/>
    <x v="2"/>
    <n v="2.3380000000000001"/>
  </r>
  <r>
    <s v="Back Bacon : Plain"/>
    <n v="1"/>
    <n v="2.27"/>
    <s v="kg"/>
    <s v="Bacon (Chilled)"/>
    <x v="2"/>
    <n v="2.27"/>
  </r>
  <r>
    <s v="Talegio : DOP"/>
    <n v="1"/>
    <n v="2.1179999999999999"/>
    <s v="1 x 2.2 kg"/>
    <s v="Italian (Chilled)"/>
    <x v="2"/>
    <n v="2.1179999999999999"/>
  </r>
  <r>
    <s v="Featherblade Steak : Cut"/>
    <n v="1"/>
    <n v="2.09"/>
    <s v="kg"/>
    <s v="Beef (Chilled)"/>
    <x v="2"/>
    <n v="2.09"/>
  </r>
  <r>
    <s v="Turkey Breast : Whole"/>
    <n v="1"/>
    <n v="2.08"/>
    <s v="1 x 1 kg"/>
    <s v="Turkey (Chilled)"/>
    <x v="2"/>
    <n v="2.08"/>
  </r>
  <r>
    <s v="Peppers : Padron"/>
    <n v="2"/>
    <n v="2.0099999999999998"/>
    <s v="kg"/>
    <s v="Peppers"/>
    <x v="2"/>
    <n v="2.0099999999999998"/>
  </r>
  <r>
    <s v="D31001 2 CUP CARRY TRAY"/>
    <n v="2"/>
    <n v="2"/>
    <s v="360 x 1 each"/>
    <s v="Cups and Lids"/>
    <x v="2"/>
    <n v="2"/>
  </r>
  <r>
    <s v="Bisto Gravy Granules : Gluten Free"/>
    <n v="2"/>
    <n v="2"/>
    <s v="1 x 1.9 kg"/>
    <s v="Cooking Ingredients"/>
    <x v="2"/>
    <n v="2"/>
  </r>
  <r>
    <s v="Mayonnaise : Value"/>
    <n v="2"/>
    <n v="2"/>
    <s v="1 x 5ltr"/>
    <s v="Table Sauce &amp; Condiments"/>
    <x v="2"/>
    <n v="2"/>
  </r>
  <r>
    <s v="Eggs : Medium"/>
    <n v="2"/>
    <n v="2"/>
    <s v="30 x 12 x 1 each"/>
    <s v="Dairy &amp; Eggs (Chilled)"/>
    <x v="2"/>
    <n v="2"/>
  </r>
  <r>
    <s v="Muffin : Lemon &amp;amp; Poppy Seed"/>
    <n v="2"/>
    <n v="2"/>
    <s v="24 x 105 g"/>
    <s v="Bakery (Frozen)"/>
    <x v="2"/>
    <n v="2"/>
  </r>
  <r>
    <s v="White Rabbit Pizza Base : 12 : GF &amp;amp; Vegan : Nudie"/>
    <n v="2"/>
    <n v="2"/>
    <s v="15 x 1 each"/>
    <s v="Pizza (Frozen)"/>
    <x v="2"/>
    <n v="2"/>
  </r>
  <r>
    <s v="Knorr Cream of Chicken : Info: 100% soup"/>
    <n v="2"/>
    <n v="2"/>
    <s v="4 x 2.5ltr"/>
    <s v="Soup &amp; Croutons"/>
    <x v="2"/>
    <n v="2"/>
  </r>
  <r>
    <s v="Knorr Cream of Tomato : Info: 100% soup"/>
    <n v="2"/>
    <n v="2"/>
    <s v="4 x 2.5ltr"/>
    <s v="Soup &amp; Croutons"/>
    <x v="2"/>
    <n v="2"/>
  </r>
  <r>
    <s v="Princes Sauce"/>
    <n v="2"/>
    <n v="2"/>
    <s v="1 x 0.8 kg"/>
    <s v="Pizza Topping"/>
    <x v="2"/>
    <n v="2"/>
  </r>
  <r>
    <s v="Divine Fairtrade Milk Chocolate Orange"/>
    <n v="2"/>
    <n v="2"/>
    <s v="30 x 45 g"/>
    <s v="Confectionery"/>
    <x v="2"/>
    <n v="2"/>
  </r>
  <r>
    <s v="Everyday Favorites Vegetable Spring Roll : Mini"/>
    <n v="2"/>
    <n v="2"/>
    <s v="5 x 90 x 20 g"/>
    <s v="Buffet (Frozen)"/>
    <x v="2"/>
    <n v="2"/>
  </r>
  <r>
    <s v="Suma Bac D10 Sanitiser(4 x 1.5ltr)"/>
    <n v="2"/>
    <n v="2"/>
    <s v="4 x 1.5ltr"/>
    <s v="Non Foods - Non Foods Cleaning"/>
    <x v="2"/>
    <n v="2"/>
  </r>
  <r>
    <s v="Divine Fairtrade White Chocolate"/>
    <n v="2"/>
    <n v="2"/>
    <s v="1 x 30 x 45g"/>
    <s v="Confectionery"/>
    <x v="2"/>
    <n v="2"/>
  </r>
  <r>
    <s v="Divine Fairtrade Plain Chocolate"/>
    <n v="2"/>
    <n v="2"/>
    <s v="1 x 30 x 45g"/>
    <s v="Confectionery"/>
    <x v="2"/>
    <n v="2"/>
  </r>
  <r>
    <s v="Tzatziki"/>
    <n v="2"/>
    <n v="2"/>
    <s v="1 x 1 kg"/>
    <s v="Buffet (Frozen)"/>
    <x v="2"/>
    <n v="2"/>
  </r>
  <r>
    <s v="Phat Spicy Mexican Bean Roll"/>
    <n v="2"/>
    <n v="2"/>
    <s v="40 x 160 g"/>
    <s v="Deli Savoury  (Frozen)"/>
    <x v="2"/>
    <n v="2"/>
  </r>
  <r>
    <s v="Everyday Favorites Crushed Chillies"/>
    <n v="2"/>
    <n v="2"/>
    <s v="6 x 260g"/>
    <s v="Cooking Ingredients"/>
    <x v="2"/>
    <n v="2"/>
  </r>
  <r>
    <s v="Silverskin Onions"/>
    <n v="2"/>
    <n v="2"/>
    <s v="10 x 1 kg"/>
    <s v="Vegetables (Frozen)"/>
    <x v="2"/>
    <n v="2"/>
  </r>
  <r>
    <s v="Bread Rolls : Assorted"/>
    <n v="2"/>
    <n v="2"/>
    <s v="200 x 1 each"/>
    <s v="Bakery (Frozen)"/>
    <x v="2"/>
    <n v="2"/>
  </r>
  <r>
    <s v="Britvic Cordial : Lime : PET"/>
    <n v="2"/>
    <n v="2"/>
    <s v="12 x 1 ltr"/>
    <s v="Concentrate"/>
    <x v="2"/>
    <n v="2"/>
  </r>
  <r>
    <s v="Ciabatta"/>
    <n v="2"/>
    <n v="2"/>
    <s v="33 x 265 g"/>
    <s v="Bakery (Frozen)"/>
    <x v="2"/>
    <n v="2"/>
  </r>
  <r>
    <s v="Alpro Almond For Professionals(12 x 1Ltr)"/>
    <n v="2"/>
    <n v="2"/>
    <s v="12 x 1Ltr"/>
    <s v="Grocery - Milks &amp; Creams"/>
    <x v="2"/>
    <n v="2"/>
  </r>
  <r>
    <s v="Greek Style"/>
    <n v="2"/>
    <n v="2"/>
    <s v="2 kg"/>
    <s v="Dairy &amp; Eggs (Chilled)"/>
    <x v="2"/>
    <n v="2"/>
  </r>
  <r>
    <s v="Sultanas"/>
    <n v="2"/>
    <n v="2"/>
    <s v="1 x 3 kg"/>
    <s v="Baking Ingredients"/>
    <x v="2"/>
    <n v="2"/>
  </r>
  <r>
    <s v="Crispy Fried Onion"/>
    <n v="2"/>
    <n v="2"/>
    <s v="10 x 500 g"/>
    <s v="Cooking Ingredients"/>
    <x v="2"/>
    <n v="2"/>
  </r>
  <r>
    <s v="Chocolate"/>
    <n v="2"/>
    <n v="2"/>
    <s v="1 x 4 ltr"/>
    <s v="Ice Cream, Lollies &amp; Fzn Fruit"/>
    <x v="2"/>
    <n v="2"/>
  </r>
  <r>
    <s v="Peppers : Mixed : (70-90)"/>
    <n v="2"/>
    <n v="2"/>
    <s v="10 x 3 each"/>
    <s v="Salad"/>
    <x v="2"/>
    <n v="2"/>
  </r>
  <r>
    <s v="V Kitchen Pasty : Plant Based"/>
    <n v="2"/>
    <n v="2"/>
    <s v="30 x 180 g"/>
    <s v="Vegetarian (Frozen)"/>
    <x v="2"/>
    <n v="2"/>
  </r>
  <r>
    <s v="Frozen : Melon : Smoothie : Melon refresher"/>
    <n v="2"/>
    <n v="2"/>
    <s v="30 x 140 g"/>
    <s v="Milk Drinks, Smoothies &amp; Frappe Mix"/>
    <x v="2"/>
    <n v="2"/>
  </r>
  <r>
    <s v="Eat Real Hummus Chips : Sour Cream &amp;amp; Chive"/>
    <n v="2"/>
    <n v="2"/>
    <s v="24 x 25 g"/>
    <s v="Crisp &amp; Snacks"/>
    <x v="2"/>
    <n v="2"/>
  </r>
  <r>
    <s v="Callebaut Callets : Milk Chocolate : 823"/>
    <n v="2"/>
    <n v="2"/>
    <s v="1 x 2.5 kg"/>
    <s v="Baking Ingredients"/>
    <x v="2"/>
    <n v="2"/>
  </r>
  <r>
    <s v="Phat Steak Pasty : Traditional Cornish"/>
    <n v="2"/>
    <n v="2"/>
    <s v="20 x 283 g"/>
    <s v="Deli Savoury  (Frozen)"/>
    <x v="2"/>
    <n v="2"/>
  </r>
  <r>
    <s v="Eat Real Lentil Chips : Sea Salt"/>
    <n v="2"/>
    <n v="2"/>
    <s v="24 x 22 g"/>
    <s v="Crisp &amp; Snacks"/>
    <x v="2"/>
    <n v="2"/>
  </r>
  <r>
    <s v="Prawns - torpedo : Panko Breaded : added Water"/>
    <n v="2"/>
    <n v="2"/>
    <s v="10 x 500 g"/>
    <s v="Fish &amp; Seafood (Fzn)"/>
    <x v="2"/>
    <n v="2"/>
  </r>
  <r>
    <s v="Apple Shortcake : 12 Portion : (pre-cut) Handmade"/>
    <n v="2"/>
    <n v="2"/>
    <s v="1 x 1 each"/>
    <s v="Bakery (Frozen)"/>
    <x v="2"/>
    <n v="2"/>
  </r>
  <r>
    <s v="Cadbury Nuttier : Cranberry, Almond &amp;amp; Peanut"/>
    <n v="2"/>
    <n v="2"/>
    <s v="15 x 40 g"/>
    <s v="Confectionery"/>
    <x v="2"/>
    <n v="2"/>
  </r>
  <r>
    <s v="Perkier Cacao &amp;amp; Cashew Quinoa Bar"/>
    <n v="2"/>
    <n v="2"/>
    <s v="18 x 35 g"/>
    <s v="Cereal Bars"/>
    <x v="2"/>
    <n v="2"/>
  </r>
  <r>
    <s v="Metcalf's Popcorn : Sweet N Salt Skinny"/>
    <n v="2"/>
    <n v="2"/>
    <s v="24 x 20 g"/>
    <s v="Crisp &amp; Snacks"/>
    <x v="2"/>
    <n v="2"/>
  </r>
  <r>
    <s v="Metcalf's Topcorn : Sea Salt Skinny"/>
    <n v="2"/>
    <n v="2"/>
    <s v="24 x 20 g"/>
    <s v="Crisp &amp; Snacks"/>
    <x v="2"/>
    <n v="2"/>
  </r>
  <r>
    <s v="Creme Fraiche"/>
    <n v="2"/>
    <n v="2"/>
    <s v="1 x 2kg"/>
    <s v="Dairy &amp; Eggs (Chilled)"/>
    <x v="2"/>
    <n v="2"/>
  </r>
  <r>
    <s v="Firefly Pomegranate &amp;amp; Elderflower"/>
    <n v="2"/>
    <n v="2"/>
    <s v="12 x 330 ml"/>
    <s v="Fruit Juice"/>
    <x v="2"/>
    <n v="2"/>
  </r>
  <r>
    <s v="Prawn Crackers"/>
    <n v="2"/>
    <n v="2"/>
    <s v="12 x 1 kg"/>
    <s v="Bakery"/>
    <x v="2"/>
    <n v="2"/>
  </r>
  <r>
    <s v="Breadsticks : Grissini"/>
    <n v="2"/>
    <n v="2"/>
    <s v="12 x 125 g"/>
    <s v="Savoury Biscuits"/>
    <x v="2"/>
    <n v="2"/>
  </r>
  <r>
    <s v="Bladen Mature Cheddar : Slices, White"/>
    <n v="2"/>
    <n v="2"/>
    <s v="1 x 1kg"/>
    <s v="British (Chilled)"/>
    <x v="2"/>
    <n v="2"/>
  </r>
  <r>
    <s v="Chocolate : soft scoop"/>
    <n v="2"/>
    <n v="2"/>
    <s v="1 x 4ltr"/>
    <s v="Ice Cream Tub"/>
    <x v="2"/>
    <n v="2"/>
  </r>
  <r>
    <s v="Smoked Applewood : Slices"/>
    <n v="2"/>
    <n v="2"/>
    <s v="1 x 200 g"/>
    <s v="Flavoured (Chilled)"/>
    <x v="2"/>
    <n v="2"/>
  </r>
  <r>
    <s v="Frozen : Smoothie : Pash N Shot"/>
    <n v="2"/>
    <n v="2"/>
    <s v="30 x 140 g"/>
    <s v="Smoothie"/>
    <x v="2"/>
    <n v="2"/>
  </r>
  <r>
    <s v="Frozen : 3 Berry : Smoothie : Berry Go Round"/>
    <n v="2"/>
    <n v="2"/>
    <s v="30 x 140 g"/>
    <s v="Smoothie"/>
    <x v="2"/>
    <n v="2"/>
  </r>
  <r>
    <s v="Cadbury Time Out"/>
    <n v="2"/>
    <n v="2"/>
    <s v="40 x 1 each"/>
    <s v="Chocolate - Bars"/>
    <x v="2"/>
    <n v="2"/>
  </r>
  <r>
    <s v="Applewood"/>
    <n v="2"/>
    <n v="2"/>
    <s v="1 x 1.5kg "/>
    <s v="British (Chilled)"/>
    <x v="2"/>
    <n v="2"/>
  </r>
  <r>
    <s v="Brakes Choc Fudge Cake : pre-cut : 16 Portion"/>
    <n v="2"/>
    <n v="2"/>
    <s v="1 x 1 each"/>
    <s v="Cakes (Frozen)"/>
    <x v="2"/>
    <n v="2"/>
  </r>
  <r>
    <s v="Stuffing Mix : Sage &amp;amp; Onion"/>
    <n v="2"/>
    <n v="2"/>
    <s v="1 x 3.5kg"/>
    <s v="Stuffing &amp; Breadcrumbs"/>
    <x v="2"/>
    <n v="2"/>
  </r>
  <r>
    <s v="Giant : Onion Rings : Crunchy Breaded"/>
    <n v="2"/>
    <n v="2"/>
    <s v="10 x 1kg"/>
    <s v="Coated Vegetables (Frozen)"/>
    <x v="2"/>
    <n v="2"/>
  </r>
  <r>
    <s v="Granulated Sugar"/>
    <n v="2"/>
    <n v="2"/>
    <s v="1 x 2 kg"/>
    <s v="Sugar"/>
    <x v="2"/>
    <n v="2"/>
  </r>
  <r>
    <s v="Lazy Days Orange Tiffin Slice : Vegan"/>
    <n v="2"/>
    <n v="2"/>
    <s v="12 x 50 g"/>
    <s v="Muffins, Cake Bars &amp; Slices"/>
    <x v="2"/>
    <n v="2"/>
  </r>
  <r>
    <s v="Mushrooms : Sliced"/>
    <n v="2"/>
    <n v="2"/>
    <s v="1 x 1.5 kg"/>
    <s v="Mushrooms (Frozen)"/>
    <x v="2"/>
    <n v="2"/>
  </r>
  <r>
    <s v="Doughnut : Double Chocolate"/>
    <n v="2"/>
    <n v="2"/>
    <s v="40 x 76g"/>
    <s v="Doughnuts (Frozen)"/>
    <x v="2"/>
    <n v="2"/>
  </r>
  <r>
    <s v="Hudson's Tomato Ketchup"/>
    <n v="2"/>
    <n v="2"/>
    <s v="1 x 1 ltr"/>
    <s v="Tomato Ketchup"/>
    <x v="2"/>
    <n v="2"/>
  </r>
  <r>
    <s v="Bramley : Apple Sauce"/>
    <n v="2"/>
    <n v="2"/>
    <s v="1 x 2.5 kg"/>
    <s v="OTHER Sauces"/>
    <x v="2"/>
    <n v="2"/>
  </r>
  <r>
    <s v="Vegetarian : Unbaked : Info: 10cm"/>
    <n v="2"/>
    <n v="2"/>
    <s v="48 x 1 each"/>
    <s v="Sausage Rolls (Frozen)"/>
    <x v="2"/>
    <n v="2"/>
  </r>
  <r>
    <s v="Red Wine : Cabernet Sauvignon"/>
    <n v="2"/>
    <n v="2"/>
    <s v="4 x 3 ltr"/>
    <s v="Cooking Wine &amp; Other"/>
    <x v="2"/>
    <n v="2"/>
  </r>
  <r>
    <s v="Propercorn Popcorn : Salted Caramel"/>
    <n v="2"/>
    <n v="2"/>
    <s v="8 x 90 g"/>
    <s v="Snacks"/>
    <x v="2"/>
    <n v="2"/>
  </r>
  <r>
    <s v="El Paso Nacho Chips"/>
    <n v="2"/>
    <n v="2"/>
    <s v="6 x 450 g"/>
    <s v="Corn Snacks"/>
    <x v="2"/>
    <n v="2"/>
  </r>
  <r>
    <s v="Kentucky : Bucket &amp;amp; Wringer : Red"/>
    <n v="2"/>
    <n v="2"/>
    <s v="1 x 1 each"/>
    <s v="Buckets &amp; Wringers"/>
    <x v="2"/>
    <n v="2"/>
  </r>
  <r>
    <s v="LaBo Cookie Pucks : Double Belgian Chocolate Chunk"/>
    <n v="2"/>
    <n v="2"/>
    <s v="1 x 90 x 1 each"/>
    <s v="Cookies &amp; Cookie Dough (Frozen)"/>
    <x v="2"/>
    <n v="2"/>
  </r>
  <r>
    <s v="Flipz Pretzels : Milk Chocolate Coated"/>
    <n v="2"/>
    <n v="2"/>
    <s v="20 x 37 g"/>
    <s v="Chocolate - Bitesize"/>
    <x v="2"/>
    <n v="2"/>
  </r>
  <r>
    <s v="Pure : Clear Honey"/>
    <n v="2"/>
    <n v="2"/>
    <s v="6 x 454 g"/>
    <s v="Honey"/>
    <x v="2"/>
    <n v="2"/>
  </r>
  <r>
    <s v="Brakes Stuffing Balls : Pork, Sage &amp;amp; Onion : Raw Gluten Free"/>
    <n v="2"/>
    <n v="2"/>
    <s v="96 x 1 each"/>
    <s v="Accompaniments"/>
    <x v="2"/>
    <n v="2"/>
  </r>
  <r>
    <s v="Judes : Pistachio : Dairy Ice Cream"/>
    <n v="2"/>
    <n v="2"/>
    <s v="1 x 4 ltr"/>
    <s v="Ice Cream Tub"/>
    <x v="2"/>
    <n v="2"/>
  </r>
  <r>
    <s v="AJINOMOTO Duck Gyoza"/>
    <n v="2"/>
    <n v="2"/>
    <s v="30 x 20 g"/>
    <s v="Other Ethnic Bites (Frozen)"/>
    <x v="2"/>
    <n v="2"/>
  </r>
  <r>
    <s v="Rowan Glen Strawberry : Smoothy Rich And Creamy"/>
    <n v="2"/>
    <n v="2"/>
    <s v="12 x 85 g"/>
    <s v="Yoghurt (Chilled)"/>
    <x v="2"/>
    <n v="2"/>
  </r>
  <r>
    <s v="Pineapple : Medium : Fairtrade"/>
    <n v="2"/>
    <n v="2"/>
    <s v="1 x 1 each"/>
    <s v="Pineapple"/>
    <x v="2"/>
    <n v="2"/>
  </r>
  <r>
    <s v="Granulated Sugar"/>
    <n v="2"/>
    <n v="2"/>
    <s v="1 x 5kg"/>
    <s v="Sugar"/>
    <x v="2"/>
    <n v="2"/>
  </r>
  <r>
    <s v="Brake Spiced Butternut Quinoa : Burger"/>
    <n v="2"/>
    <n v="2"/>
    <s v="18 x 1 each"/>
    <s v="Burgers &amp; Grills (Frozen)"/>
    <x v="2"/>
    <n v="2"/>
  </r>
  <r>
    <s v="Lemon Juice : Double Strength NAS"/>
    <n v="2"/>
    <n v="2"/>
    <s v="1 x 5 ltr"/>
    <s v="Fruit Juice"/>
    <x v="2"/>
    <n v="2"/>
  </r>
  <r>
    <s v="Chef William  : Onion Powder"/>
    <n v="2"/>
    <n v="2"/>
    <s v="1 x 500 g"/>
    <s v="Powder / Flakes Freeze Dried"/>
    <x v="2"/>
    <n v="2"/>
  </r>
  <r>
    <s v="Knorr Carrot &amp;amp; Coriander : Info: 100% soup"/>
    <n v="2"/>
    <n v="2"/>
    <s v="4 x 2.5ltr"/>
    <s v="Ready to Use"/>
    <x v="2"/>
    <n v="2"/>
  </r>
  <r>
    <s v="Knorr Mushroom : Info: 100% soup"/>
    <n v="2"/>
    <n v="2"/>
    <s v="4 x 2.5ltr"/>
    <s v="Ready to Use"/>
    <x v="2"/>
    <n v="2"/>
  </r>
  <r>
    <s v="Rough Cut : Sugar Cubes : White"/>
    <n v="2"/>
    <n v="2"/>
    <s v="8 x 1 kg"/>
    <s v="Sugar"/>
    <x v="2"/>
    <n v="2"/>
  </r>
  <r>
    <s v="Mince Pie : Gluten Free"/>
    <n v="2"/>
    <n v="2"/>
    <s v="12 x 1 each"/>
    <s v="Pies (Frozen)"/>
    <x v="2"/>
    <n v="2"/>
  </r>
  <r>
    <s v="Colman's Wholegrain Mustard"/>
    <n v="2"/>
    <n v="2"/>
    <s v="1 x 2.25 ltr"/>
    <s v="Mustard"/>
    <x v="2"/>
    <n v="2"/>
  </r>
  <r>
    <s v="Colmans : English Mustard"/>
    <n v="2"/>
    <n v="2"/>
    <s v="1 x 2.25 ltr"/>
    <s v="Mustard"/>
    <x v="2"/>
    <n v="2"/>
  </r>
  <r>
    <s v="Sugar Portions : Demerara : Sachet"/>
    <n v="2"/>
    <n v="2"/>
    <s v="1 x 1000 x 1 each"/>
    <s v="Sugar"/>
    <x v="2"/>
    <n v="2"/>
  </r>
  <r>
    <s v="Black Pepper : Portions"/>
    <n v="2"/>
    <n v="2"/>
    <s v="1 x 2000 x 1each"/>
    <s v="Pepper"/>
    <x v="2"/>
    <n v="2"/>
  </r>
  <r>
    <s v="Almonds : Ground"/>
    <n v="2"/>
    <n v="2"/>
    <s v="1 x 1 kg"/>
    <s v="Culinary Nuts &amp; Seeds"/>
    <x v="2"/>
    <n v="2"/>
  </r>
  <r>
    <s v="Dates : Pitted"/>
    <n v="2"/>
    <n v="2"/>
    <s v="1 x 3 kg"/>
    <s v="Dried Fruit"/>
    <x v="2"/>
    <n v="2"/>
  </r>
  <r>
    <s v="LaBo White Chocolate &amp;amp; Raspberry : Mushroom"/>
    <n v="2"/>
    <n v="2"/>
    <s v="6 x 4 x 108g"/>
    <s v="Muffins (Frozen)"/>
    <x v="2"/>
    <n v="2"/>
  </r>
  <r>
    <s v="English Mustard"/>
    <n v="2"/>
    <n v="2"/>
    <s v="1 x 2.27 ltr"/>
    <s v="Mustard"/>
    <x v="2"/>
    <n v="2"/>
  </r>
  <r>
    <s v="Tabasco Sauce : Chipotle"/>
    <n v="2"/>
    <n v="2"/>
    <s v="12 x 60 ml"/>
    <s v="OTHER Sauces"/>
    <x v="2"/>
    <n v="2"/>
  </r>
  <r>
    <s v="Müller Mixed Case : Crunch Corner"/>
    <n v="2"/>
    <n v="2"/>
    <s v="12 x 135g"/>
    <s v="Yogurt - Mixed  (Chilled)"/>
    <x v="2"/>
    <n v="2"/>
  </r>
  <r>
    <s v="Rowntrees Jelly Tots"/>
    <n v="2"/>
    <n v="2"/>
    <s v="1 x 36 x 1 each"/>
    <s v="Sweets"/>
    <x v="2"/>
    <n v="2"/>
  </r>
  <r>
    <s v="Mint Creams : Info: Wrapped, 120"/>
    <n v="2"/>
    <n v="2"/>
    <s v="1 x 1kg"/>
    <s v="After Dinner Mints/Petit Fours"/>
    <x v="2"/>
    <n v="2"/>
  </r>
  <r>
    <s v="Mint Crisps : Info: Wrapped, 155"/>
    <n v="2"/>
    <n v="2"/>
    <s v="6 x 1kg"/>
    <s v="After Dinner Mints/Petit Fours"/>
    <x v="2"/>
    <n v="2"/>
  </r>
  <r>
    <s v="French's Classic Yellow : American Mustard"/>
    <n v="2"/>
    <n v="2"/>
    <s v="1 x 2.98 kg"/>
    <s v="Mustard"/>
    <x v="2"/>
    <n v="2"/>
  </r>
  <r>
    <s v="Elizabeth Shaw Mint Crisps"/>
    <n v="2"/>
    <n v="2"/>
    <s v="1 x 300 x 1 each"/>
    <s v="After Dinner Mints/Petit Fours"/>
    <x v="2"/>
    <n v="2"/>
  </r>
  <r>
    <s v="Coca Cola Coke : Can"/>
    <n v="2"/>
    <n v="2"/>
    <s v="1 x 24 x 150ml"/>
    <s v="Carbonated Drinks"/>
    <x v="2"/>
    <n v="2"/>
  </r>
  <r>
    <s v="Kraft Philadelphia : Tub"/>
    <n v="2"/>
    <n v="2"/>
    <s v="1 x 1.65kg"/>
    <s v="Other (Chilled)"/>
    <x v="2"/>
    <n v="2"/>
  </r>
  <r>
    <s v="Popchips : Salt And Vinegar"/>
    <n v="2"/>
    <n v="2"/>
    <s v="24 x 1 each"/>
    <s v="Crisps"/>
    <x v="2"/>
    <n v="2"/>
  </r>
  <r>
    <s v="Mackerel : 80-130g : Fillets"/>
    <n v="2"/>
    <n v="2"/>
    <s v="18 x 1 each"/>
    <s v="Frozen Fish"/>
    <x v="2"/>
    <n v="2"/>
  </r>
  <r>
    <s v="Tortilla : Soft Corn : 6 : 15cm"/>
    <n v="2"/>
    <n v="2"/>
    <s v="6 x 24 x 1 each"/>
    <s v="Tortillas &amp; Wraps (Frozen)"/>
    <x v="2"/>
    <n v="2"/>
  </r>
  <r>
    <s v="Coca Cola Diet Coke"/>
    <n v="2"/>
    <n v="2"/>
    <s v="1 x 24 x 500ml"/>
    <s v="Carbonated Drinks"/>
    <x v="2"/>
    <n v="2"/>
  </r>
  <r>
    <s v="Sunblaze"/>
    <n v="2"/>
    <n v="2"/>
    <s v="1 x 1 kg"/>
    <s v="Sundried Tomatoes"/>
    <x v="2"/>
    <n v="2"/>
  </r>
  <r>
    <s v="Ring : Queen V : Donut Worry Be Happy"/>
    <n v="2"/>
    <n v="2"/>
    <s v="12 x 1 each"/>
    <s v="Doughnuts (Frozen)"/>
    <x v="2"/>
    <n v="2"/>
  </r>
  <r>
    <s v="Walkers Crisps : Smokey Bacon"/>
    <n v="2"/>
    <n v="2"/>
    <s v="32 x 1 each"/>
    <s v="Crisps"/>
    <x v="2"/>
    <n v="2"/>
  </r>
  <r>
    <s v="Walkers Crisps : Prawn Cocktail"/>
    <n v="2"/>
    <n v="2"/>
    <s v="32 x 1 each"/>
    <s v="Crisps"/>
    <x v="2"/>
    <n v="2"/>
  </r>
  <r>
    <s v="Penn State Pretzels : Sour Cream &amp;amp; Chive"/>
    <n v="2"/>
    <n v="2"/>
    <s v="33 x 30 g"/>
    <s v="Snacks"/>
    <x v="2"/>
    <n v="2"/>
  </r>
  <r>
    <s v="Apples"/>
    <n v="2"/>
    <n v="2"/>
    <s v="1 x 2.6 kg"/>
    <s v="Apple"/>
    <x v="2"/>
    <n v="2"/>
  </r>
  <r>
    <s v="Lemon &amp;amp; Herb Marinated Olives : Pitted"/>
    <n v="2"/>
    <n v="2"/>
    <s v="1 x 1 kg"/>
    <s v="Olives"/>
    <x v="2"/>
    <n v="2"/>
  </r>
  <r>
    <s v="Brakes Sweetcorn : In water"/>
    <n v="2"/>
    <n v="2"/>
    <s v="12 x 340 g"/>
    <s v="Sweetcorn"/>
    <x v="2"/>
    <n v="2"/>
  </r>
  <r>
    <s v="Honey Buns Oaty Coconut Bar with Dark Chocolate"/>
    <n v="2"/>
    <n v="2"/>
    <s v="40 x 1 each"/>
    <s v="Cake Bars, Slices &amp; Squares (Frozen)"/>
    <x v="2"/>
    <n v="2"/>
  </r>
  <r>
    <s v="Mini : Rice Cakes : Milk Chocolate"/>
    <n v="2"/>
    <n v="2"/>
    <s v="16 x 16 g"/>
    <s v="Snacks"/>
    <x v="2"/>
    <n v="2"/>
  </r>
  <r>
    <s v="Guacamole : Mexican"/>
    <n v="2"/>
    <n v="2"/>
    <s v="6 x 500 g"/>
    <s v="Buffet Dips (Frozen)"/>
    <x v="2"/>
    <n v="2"/>
  </r>
  <r>
    <s v="Coca Cola Classic : Coca Cola"/>
    <n v="2"/>
    <n v="2"/>
    <s v="6 x 1.5 ltr"/>
    <s v="Carbonated Drinks"/>
    <x v="2"/>
    <n v="2"/>
  </r>
  <r>
    <s v="La Boulangerie Buns : Brioche Style : Sliced : Vegan"/>
    <n v="2"/>
    <n v="2"/>
    <s v="45 x 1 each"/>
    <s v="Rolls &amp; Buns (Frozen)"/>
    <x v="2"/>
    <n v="2"/>
  </r>
  <r>
    <s v="White Distilled : Vinegar"/>
    <n v="2"/>
    <n v="2"/>
    <s v="1 x 5ltr"/>
    <s v="Vinegar"/>
    <x v="2"/>
    <n v="2"/>
  </r>
  <r>
    <s v="Soft Sugar : Light Brown"/>
    <n v="2"/>
    <n v="2"/>
    <s v="1 x 3kg"/>
    <s v="Sugar"/>
    <x v="2"/>
    <n v="2"/>
  </r>
  <r>
    <s v="Johnsons Orange Juice"/>
    <n v="2"/>
    <n v="2"/>
    <s v="12 x 250 ml"/>
    <s v="Fruit Juice"/>
    <x v="2"/>
    <n v="2"/>
  </r>
  <r>
    <s v="Leeks"/>
    <n v="2"/>
    <n v="2"/>
    <s v="1 x 2.5 kg"/>
    <s v="Leeks"/>
    <x v="2"/>
    <n v="2"/>
  </r>
  <r>
    <s v="Kellogg's Frosties"/>
    <n v="2"/>
    <n v="2"/>
    <s v="1 x 10 kg"/>
    <s v="Frosties"/>
    <x v="2"/>
    <n v="2"/>
  </r>
  <r>
    <s v="Knorr Beef : Bouillon"/>
    <n v="2"/>
    <n v="2"/>
    <s v="1 x 1 kg"/>
    <s v="Bouillon Paste"/>
    <x v="2"/>
    <n v="2"/>
  </r>
  <r>
    <s v="Quaker Porridge Pot : Apple &amp; Blueberry"/>
    <n v="2"/>
    <n v="2"/>
    <s v="8 x 57g"/>
    <s v="Oats"/>
    <x v="2"/>
    <n v="2"/>
  </r>
  <r>
    <s v="Chicken"/>
    <n v="2"/>
    <n v="2"/>
    <s v="1 x 1kg"/>
    <s v="Bouillon Paste"/>
    <x v="2"/>
    <n v="2"/>
  </r>
  <r>
    <s v="Nobby's Coated : Flavoured Nuts : Sweet Chilli"/>
    <n v="2"/>
    <n v="2"/>
    <s v="24 x 40 g"/>
    <s v="Nuts"/>
    <x v="2"/>
    <n v="2"/>
  </r>
  <r>
    <s v="Tony's Chocolonely Milk Chocolate : Tiny Tony's"/>
    <n v="2"/>
    <n v="2"/>
    <s v="1 x 900 g"/>
    <s v="Chocolate - Bars"/>
    <x v="2"/>
    <n v="2"/>
  </r>
  <r>
    <s v="Tomatoes : Cherry Red Vine"/>
    <n v="2"/>
    <n v="2"/>
    <s v="1 x 3kg"/>
    <s v="Tomatoes"/>
    <x v="2"/>
    <n v="2"/>
  </r>
  <r>
    <s v="Eat Real Hummus Tomato &amp; Basil"/>
    <n v="2"/>
    <n v="2"/>
    <s v="12 x 45 each"/>
    <s v="Other"/>
    <x v="2"/>
    <n v="2"/>
  </r>
  <r>
    <s v="Eat Real Hummus Chips : Sea Salt"/>
    <n v="2"/>
    <n v="2"/>
    <s v="12 x 45 each"/>
    <s v="Corn Snacks"/>
    <x v="2"/>
    <n v="2"/>
  </r>
  <r>
    <s v="Eat Real Quinoa Chips : Sour Cream &amp; Chives"/>
    <n v="2"/>
    <n v="2"/>
    <s v="12 x 30 each"/>
    <s v="Corn Snacks"/>
    <x v="2"/>
    <n v="2"/>
  </r>
  <r>
    <s v="Nairns Biscuit Break : Chocolate Chip : GF"/>
    <n v="2"/>
    <n v="2"/>
    <s v="48 x 30 g"/>
    <s v="Sweet Biscuits"/>
    <x v="2"/>
    <n v="2"/>
  </r>
  <r>
    <s v="Golden Beetroot : Piccalilli"/>
    <n v="2"/>
    <n v="2"/>
    <s v="1 x 1 kg"/>
    <s v="Sweet Pickle &amp; Piccalilli"/>
    <x v="2"/>
    <n v="2"/>
  </r>
  <r>
    <s v="Celery"/>
    <n v="2"/>
    <n v="2"/>
    <s v="1 x 5 kg"/>
    <s v="Celery"/>
    <x v="2"/>
    <n v="2"/>
  </r>
  <r>
    <s v="Walnuts : Pieces"/>
    <n v="2"/>
    <n v="2"/>
    <s v="1 x 1kg"/>
    <s v="Culinary Nuts &amp; Seeds"/>
    <x v="2"/>
    <n v="2"/>
  </r>
  <r>
    <s v="Starbucks® Sugar-Free Hazelnut Syrup"/>
    <n v="2"/>
    <n v="2"/>
    <s v="6 x 1 ltr"/>
    <s v="Beverage"/>
    <x v="2"/>
    <n v="2"/>
  </r>
  <r>
    <s v="OTG Cup Hot EN FR 4oz 1000pcs"/>
    <n v="2"/>
    <n v="2"/>
    <s v="1000 x 1 each"/>
    <s v="Non Food"/>
    <x v="2"/>
    <n v="2"/>
  </r>
  <r>
    <s v="Starbucks` Peach Syrup 6x1L"/>
    <n v="2"/>
    <n v="2"/>
    <s v="6 x 1 ltr"/>
    <s v="Beverage"/>
    <x v="2"/>
    <n v="2"/>
  </r>
  <r>
    <s v="Starbucks Cup Hot 4Oz WPS Eng 1000Pc GB"/>
    <n v="2"/>
    <n v="2"/>
    <s v="1000 each"/>
    <s v="Non Food"/>
    <x v="2"/>
    <n v="2"/>
  </r>
  <r>
    <s v="Garam Masala"/>
    <n v="2"/>
    <n v="2"/>
    <s v="1 x 20 kg"/>
    <s v="Food"/>
    <x v="2"/>
    <n v="2"/>
  </r>
  <r>
    <s v="Mdh Deggi Mirch"/>
    <n v="2"/>
    <n v="2"/>
    <s v="24 x 500 g"/>
    <s v="Food"/>
    <x v="2"/>
    <n v="2"/>
  </r>
  <r>
    <s v="Panch Puran"/>
    <n v="2"/>
    <n v="2"/>
    <s v="1 x 6 kg"/>
    <s v="Food"/>
    <x v="2"/>
    <n v="2"/>
  </r>
  <r>
    <s v="Kewra Water"/>
    <n v="2"/>
    <n v="2"/>
    <s v="12 x 300 ml"/>
    <s v="Food"/>
    <x v="2"/>
    <n v="2"/>
  </r>
  <r>
    <s v="Rose Water"/>
    <n v="2"/>
    <n v="2"/>
    <s v="12 x 300 ml"/>
    <s v="Food"/>
    <x v="2"/>
    <n v="2"/>
  </r>
  <r>
    <s v="Vanilla Pods : vegan"/>
    <n v="2"/>
    <n v="2"/>
    <s v="12 x 1 each"/>
    <s v="Flavouring"/>
    <x v="2"/>
    <n v="2"/>
  </r>
  <r>
    <s v="Kikkoman Ponzu Japanese Dressing"/>
    <n v="2"/>
    <n v="2"/>
    <s v="1 x 1 ltr"/>
    <s v="Dressing / Vinegar"/>
    <x v="2"/>
    <n v="2"/>
  </r>
  <r>
    <s v="Red Quinoa"/>
    <n v="2"/>
    <n v="2"/>
    <s v="1 x 1 kg"/>
    <s v="Other"/>
    <x v="2"/>
    <n v="2"/>
  </r>
  <r>
    <s v="Bay Leaves"/>
    <n v="2"/>
    <n v="2"/>
    <s v="1 x 250 g"/>
    <s v="Herbs"/>
    <x v="2"/>
    <n v="2"/>
  </r>
  <r>
    <s v="Tanpopo Super Salmon : Sushi"/>
    <n v="2"/>
    <n v="2"/>
    <s v="1 x 1 each"/>
    <s v="Sushi"/>
    <x v="2"/>
    <n v="2"/>
  </r>
  <r>
    <s v="Tean's Gourmet Laksa Curry Paste"/>
    <n v="2"/>
    <n v="2"/>
    <s v="48 x 200 g"/>
    <s v="Oriental Paste"/>
    <x v="2"/>
    <n v="2"/>
  </r>
  <r>
    <s v="Cock Palm Sugar : Fragrant"/>
    <n v="2"/>
    <n v="2"/>
    <s v="12 x 1 kg"/>
    <s v="Sugar"/>
    <x v="2"/>
    <n v="2"/>
  </r>
  <r>
    <s v="Way-On Black Beans in Ginger : Preserved : Yang Jiang"/>
    <n v="2"/>
    <n v="2"/>
    <s v="24 x 500 g"/>
    <s v="Speciality"/>
    <x v="2"/>
    <n v="2"/>
  </r>
  <r>
    <s v="Lee Kum Kee Hoi Sin Sauce"/>
    <n v="2"/>
    <n v="2"/>
    <s v="6 x 2.27 kg"/>
    <s v="Oriental Sauce"/>
    <x v="2"/>
    <n v="2"/>
  </r>
  <r>
    <s v="Mustard"/>
    <n v="2"/>
    <n v="2"/>
    <s v="10 x 1 ltr"/>
    <s v="Mustard"/>
    <x v="2"/>
    <n v="2"/>
  </r>
  <r>
    <s v="Watermelon"/>
    <n v="2"/>
    <n v="2"/>
    <s v="5 x 1 each"/>
    <s v="Melon"/>
    <x v="2"/>
    <n v="2"/>
  </r>
  <r>
    <s v="Tomatoes : Plum : Imported"/>
    <n v="2"/>
    <n v="2"/>
    <s v="1 x 6kg"/>
    <s v="Tomatoes"/>
    <x v="2"/>
    <n v="2"/>
  </r>
  <r>
    <s v="Potatoes : Mids"/>
    <n v="2"/>
    <n v="2"/>
    <s v="1 x 2.5kg"/>
    <s v="Potatoes"/>
    <x v="2"/>
    <n v="2"/>
  </r>
  <r>
    <s v="Peas : Mangetout"/>
    <n v="2"/>
    <n v="2"/>
    <s v="1 x 500 g"/>
    <s v="Peas"/>
    <x v="2"/>
    <n v="2"/>
  </r>
  <r>
    <s v="Kiwi"/>
    <n v="2"/>
    <n v="2"/>
    <s v="30 x 1 each"/>
    <s v="Kiwi Fruit"/>
    <x v="2"/>
    <n v="2"/>
  </r>
  <r>
    <s v="Apple : Granny Smith"/>
    <n v="2"/>
    <n v="2"/>
    <s v="20 x 1 each"/>
    <s v="Apple"/>
    <x v="2"/>
    <n v="2"/>
  </r>
  <r>
    <s v="Ginger"/>
    <n v="2"/>
    <n v="2"/>
    <s v="1 x 1 kg"/>
    <s v="Ginger"/>
    <x v="2"/>
    <n v="2"/>
  </r>
  <r>
    <s v="Butternut : approx 1kg"/>
    <n v="2"/>
    <n v="2"/>
    <s v="10 x 1each "/>
    <s v="Squash"/>
    <x v="2"/>
    <n v="2"/>
  </r>
  <r>
    <s v="BIODERM-S FOAMING HAND SANITISER  8x800ml"/>
    <n v="2"/>
    <n v="2"/>
    <s v="8 x 1 Box"/>
    <s v="Kitchen Chemicals"/>
    <x v="2"/>
    <n v="2"/>
  </r>
  <r>
    <s v="FRENCH STICK PAPER BAG SULPHITE WHT STRUNG4x6x26 inch1x1000"/>
    <n v="2"/>
    <n v="2"/>
    <s v="1000 each"/>
    <s v="Bags &amp; Sheets"/>
    <x v="2"/>
    <n v="2"/>
  </r>
  <r>
    <s v="H &amp; H 106 Kitchen Descaler"/>
    <n v="2"/>
    <n v="2"/>
    <s v="2 x 5 ltr"/>
    <s v="Kitchen Chemicals"/>
    <x v="2"/>
    <n v="2"/>
  </r>
  <r>
    <s v="H &amp; H 103c Cleaner Sanitiser"/>
    <n v="2"/>
    <n v="2"/>
    <s v="1 ltr"/>
    <s v="Kitchen Chemicals"/>
    <x v="2"/>
    <n v="2"/>
  </r>
  <r>
    <s v="BAG BAGUETTE PAPER SULPHITE WHITE 4x6x14 inch STRUNG  1x500"/>
    <n v="2"/>
    <n v="2"/>
    <s v="500 each"/>
    <s v="Bags &amp; Sheets"/>
    <x v="2"/>
    <n v="2"/>
  </r>
  <r>
    <s v="45cm Aluminium Foil Cutterbox - 75m"/>
    <n v="2"/>
    <n v="2"/>
    <s v="1 x 1 each"/>
    <s v="Film, Foil &amp; Parchments"/>
    <x v="2"/>
    <n v="2"/>
  </r>
  <r>
    <s v="D10 Suma-Bac SmartDose Cleaner Sanitiser"/>
    <n v="2"/>
    <n v="2"/>
    <s v="2 x 1.4ltr"/>
    <s v="Kitchen Chemicals"/>
    <x v="2"/>
    <n v="2"/>
  </r>
  <r>
    <s v="Chorizo : Sliced : Salami"/>
    <n v="2"/>
    <n v="2"/>
    <s v="1 x 500 g"/>
    <s v="Spanish Cooked - Meats (Chilled)"/>
    <x v="2"/>
    <n v="2"/>
  </r>
  <r>
    <s v="Florets : Small"/>
    <n v="2"/>
    <n v="2"/>
    <s v="kg"/>
    <s v="Cauliflower"/>
    <x v="2"/>
    <n v="2"/>
  </r>
  <r>
    <s v="Mixed Grape pot 140g"/>
    <n v="2"/>
    <n v="2"/>
    <s v="6 x 140 g"/>
    <s v="Fruit &amp; Veg, Salad, Herbs (Chilled)"/>
    <x v="2"/>
    <n v="2"/>
  </r>
  <r>
    <s v="Knightsbridge Fruit Pot 140g"/>
    <n v="2"/>
    <n v="2"/>
    <s v="6 x 140 g"/>
    <s v="Fruit &amp; Veg, Salad, Herbs (Chilled)"/>
    <x v="2"/>
    <n v="2"/>
  </r>
  <r>
    <s v="Mixed Melon Pot"/>
    <n v="2"/>
    <n v="2"/>
    <s v="6 x 140 g"/>
    <s v="Fruit &amp; Veg, Salad, Herbs (Chilled)"/>
    <x v="2"/>
    <n v="2"/>
  </r>
  <r>
    <s v="Green Cabbage Sliced 5mm."/>
    <n v="2"/>
    <n v="2"/>
    <s v="1 x 1 kg"/>
    <s v="Fruit &amp; Veg, Salad, Herbs (Chilled)"/>
    <x v="2"/>
    <n v="2"/>
  </r>
  <r>
    <s v="Pain aux Raisins"/>
    <n v="2"/>
    <n v="2"/>
    <s v="60 x 110 g"/>
    <s v="Morning Goods/Viennoiserie (Frozen)"/>
    <x v="2"/>
    <n v="2"/>
  </r>
  <r>
    <s v="Cinnamon Whirl"/>
    <n v="2"/>
    <n v="2"/>
    <s v="1 x 48 x 88g"/>
    <s v="Morning Goods/Viennoiserie (Frozen)"/>
    <x v="2"/>
    <n v="2"/>
  </r>
  <r>
    <s v="Vanilla : Shake : Yoggie"/>
    <n v="2"/>
    <n v="2"/>
    <s v="18 x 1 each"/>
    <s v="Milk Drinks"/>
    <x v="2"/>
    <n v="2"/>
  </r>
  <r>
    <s v="Demi Baguette : White"/>
    <n v="2"/>
    <n v="2"/>
    <s v="1 x 30 x 115 g"/>
    <s v="Baguette (Frozen)"/>
    <x v="2"/>
    <n v="2"/>
  </r>
  <r>
    <s v="Sourdough Baguette : Replaces 452161"/>
    <n v="2"/>
    <n v="2"/>
    <s v="20 x 420 g"/>
    <s v="Bread (Frozen)"/>
    <x v="2"/>
    <n v="2"/>
  </r>
  <r>
    <s v="Raspberry and Vanilla Pastry"/>
    <n v="2"/>
    <n v="2"/>
    <s v="1 x 40 x 120g"/>
    <s v="Morning Goods/Viennoiserie (Frozen)"/>
    <x v="2"/>
    <n v="2"/>
  </r>
  <r>
    <s v="Mixed : Gluten Free"/>
    <n v="2"/>
    <n v="2"/>
    <s v="24 x 110g"/>
    <s v="Muffins (Frozen)"/>
    <x v="2"/>
    <n v="2"/>
  </r>
  <r>
    <s v="Bacon &amp;amp; Cheese Turnover"/>
    <n v="2"/>
    <n v="2"/>
    <s v="27 x 147 g"/>
    <s v="Savoury Slices (Frozen)"/>
    <x v="2"/>
    <n v="2"/>
  </r>
  <r>
    <s v="Khobez Wrap"/>
    <n v="2"/>
    <n v="2"/>
    <s v="100 x 1 each"/>
    <s v="Tortillas &amp; Wraps (Frozen)"/>
    <x v="2"/>
    <n v="2"/>
  </r>
  <r>
    <s v="London Essence Company Fresh Serve Base"/>
    <n v="2"/>
    <n v="2"/>
    <s v="12 x 1 ltr"/>
    <s v="Mixers / Juices"/>
    <x v="2"/>
    <n v="2"/>
  </r>
  <r>
    <s v="Brixton Coldharbour, Can"/>
    <n v="2"/>
    <n v="2"/>
    <s v="24 x 330 ml"/>
    <s v="Beer - Bottle/Can"/>
    <x v="2"/>
    <n v="2"/>
  </r>
  <r>
    <s v="Brixton Reliance : Pale Ale"/>
    <n v="2"/>
    <n v="2"/>
    <s v="24 x 33 cl"/>
    <s v="Beer - Bottle/Can"/>
    <x v="2"/>
    <n v="2"/>
  </r>
  <r>
    <s v="Red Bull Red Bull : Cans"/>
    <n v="2"/>
    <n v="2"/>
    <s v="24 x 250 ml"/>
    <s v="Energy"/>
    <x v="2"/>
    <n v="2"/>
  </r>
  <r>
    <s v="Jim Beam Whiskey : 40%"/>
    <n v="2"/>
    <n v="2"/>
    <s v="1 x 70 cl"/>
    <s v="Bourbon / American Whiskey"/>
    <x v="2"/>
    <n v="2"/>
  </r>
  <r>
    <s v="Marlish Sparkling Water : Glass"/>
    <n v="2"/>
    <n v="2"/>
    <s v="24 x 330 ml"/>
    <s v="Water - Sparkling"/>
    <x v="2"/>
    <n v="2"/>
  </r>
  <r>
    <s v="Natural Yogurt"/>
    <n v="2"/>
    <n v="2"/>
    <s v="1 x 4 kg"/>
    <s v="Yoghurt (Chilled)"/>
    <x v="2"/>
    <n v="2"/>
  </r>
  <r>
    <s v="Cream Double"/>
    <n v="2"/>
    <n v="2"/>
    <s v="1 x 2 kg"/>
    <s v="Fresh Cream (Chilled)"/>
    <x v="2"/>
    <n v="2"/>
  </r>
  <r>
    <s v="Chard : Rhubarb : Micro"/>
    <n v="2"/>
    <n v="2"/>
    <s v="1 x 30 g"/>
    <s v="Chard"/>
    <x v="2"/>
    <n v="2"/>
  </r>
  <r>
    <s v="Ruby Frills : Micro Cress"/>
    <n v="2"/>
    <n v="2"/>
    <s v="1 x 25 g"/>
    <s v="Cress"/>
    <x v="2"/>
    <n v="2"/>
  </r>
  <r>
    <s v="Chillies : Red"/>
    <n v="2"/>
    <n v="2"/>
    <s v="1 x 3 kg"/>
    <s v="Chillies"/>
    <x v="2"/>
    <n v="2"/>
  </r>
  <r>
    <s v="Pear : Puree"/>
    <n v="2"/>
    <n v="2"/>
    <s v="1 x 1 kg"/>
    <s v="Fruit Puree"/>
    <x v="2"/>
    <n v="2"/>
  </r>
  <r>
    <s v="Red Onions : Diced : Prep"/>
    <n v="2"/>
    <n v="2"/>
    <s v="1 x 2.5 kg"/>
    <s v="Onions"/>
    <x v="2"/>
    <n v="2"/>
  </r>
  <r>
    <s v="Lettuce : Cos"/>
    <n v="2"/>
    <n v="2"/>
    <s v="10 x 1 each"/>
    <s v="Lettuce"/>
    <x v="2"/>
    <n v="2"/>
  </r>
  <r>
    <s v="Onions : Silverskin"/>
    <n v="2"/>
    <n v="2"/>
    <s v="1 x 5 kg"/>
    <s v="Onions"/>
    <x v="2"/>
    <n v="2"/>
  </r>
  <r>
    <s v="Lettuce : Little Gem"/>
    <n v="2"/>
    <n v="2"/>
    <s v="20 x 1 each"/>
    <s v="Lettuce"/>
    <x v="2"/>
    <n v="2"/>
  </r>
  <r>
    <s v="Leeks"/>
    <n v="2"/>
    <n v="2"/>
    <s v="1 x 5 kg"/>
    <s v="Leeks"/>
    <x v="2"/>
    <n v="2"/>
  </r>
  <r>
    <s v="Chestnuts : Vac Pac"/>
    <n v="2"/>
    <n v="2"/>
    <s v="1 x 400 g"/>
    <s v="Chestnuts"/>
    <x v="2"/>
    <n v="2"/>
  </r>
  <r>
    <s v="Lemon Verbena : Bunch"/>
    <n v="2"/>
    <n v="2"/>
    <s v="1 x 1 each"/>
    <s v="Lemon Verbena"/>
    <x v="2"/>
    <n v="2"/>
  </r>
  <r>
    <s v="Lettuce : Lollo Rosso"/>
    <n v="2"/>
    <n v="2"/>
    <s v="1 x 12 each"/>
    <s v="Lettuce"/>
    <x v="2"/>
    <n v="2"/>
  </r>
  <r>
    <s v="Chillies : Green"/>
    <n v="2"/>
    <n v="2"/>
    <s v="1 x 3 kg"/>
    <s v="Chillies"/>
    <x v="2"/>
    <n v="2"/>
  </r>
  <r>
    <s v="Proper Chips Lentil Chips : BBQ : ."/>
    <n v="2"/>
    <n v="2"/>
    <s v="24 x 20 g"/>
    <s v="Corn Snacks"/>
    <x v="2"/>
    <n v="2"/>
  </r>
  <r>
    <s v="Proper Chips Chips : Sour Cream &amp;amp; Chive"/>
    <n v="2"/>
    <n v="2"/>
    <s v="24 x 20 g"/>
    <s v="Crisps"/>
    <x v="2"/>
    <n v="2"/>
  </r>
  <r>
    <s v="Proper Chips Salt And Vinegar : Crisps"/>
    <n v="2"/>
    <n v="2"/>
    <s v="24 x 20 g"/>
    <s v="Crisps"/>
    <x v="2"/>
    <n v="2"/>
  </r>
  <r>
    <s v="Creme Fraiche : 18%"/>
    <n v="2"/>
    <n v="2"/>
    <s v="1 x 2kg"/>
    <s v="Fresh Cream (Chilled)"/>
    <x v="2"/>
    <n v="2"/>
  </r>
  <r>
    <s v="J/Roll : Puff Pastry : Squares : 5"/>
    <n v="2"/>
    <n v="2"/>
    <s v="96 x 55 g"/>
    <s v="Raw Pastry (Frozen)"/>
    <x v="2"/>
    <n v="2"/>
  </r>
  <r>
    <s v="Pipers Pipers : Anglesey Sea Salt"/>
    <n v="2"/>
    <n v="2"/>
    <s v="24 x 40 g"/>
    <s v="Crisps"/>
    <x v="2"/>
    <n v="2"/>
  </r>
  <r>
    <s v="Tea Time : Victoria Sponge : 14 Portion"/>
    <n v="2"/>
    <n v="2"/>
    <s v="1 each"/>
    <s v="Cakes (Frozen)"/>
    <x v="2"/>
    <n v="2"/>
  </r>
  <r>
    <s v="Schulstad Cinnamon Swirl : 88 g"/>
    <n v="2"/>
    <n v="2"/>
    <s v="48 x 1 each"/>
    <s v="Morning Goods/Viennoiserie (Frozen)"/>
    <x v="2"/>
    <n v="2"/>
  </r>
  <r>
    <s v="P/PAIN FOCACCINA"/>
    <n v="2"/>
    <n v="2"/>
    <s v="40 x 120 g"/>
    <s v="Accompaniments (Frozen)"/>
    <x v="2"/>
    <n v="2"/>
  </r>
  <r>
    <s v="Buchanan Brown Rice"/>
    <n v="2"/>
    <n v="2"/>
    <s v="1 x 3 kg"/>
    <s v="Wholegrain"/>
    <x v="2"/>
    <n v="2"/>
  </r>
  <r>
    <s v="Tea Time : Lemon Cake : 14 Portion : (Viennois&amp;Patisserie)"/>
    <n v="2"/>
    <n v="2"/>
    <s v="1 x 1 each"/>
    <s v="Cakes (Frozen)"/>
    <x v="2"/>
    <n v="2"/>
  </r>
  <r>
    <s v="Greens : Onions : Sliced"/>
    <n v="2"/>
    <n v="2"/>
    <s v="1 x 2.5 kg"/>
    <s v="Onions (Frozen)"/>
    <x v="2"/>
    <n v="2"/>
  </r>
  <r>
    <s v="Ice Cream : Vanilla : Soft Scoop"/>
    <n v="2"/>
    <n v="2"/>
    <s v="1 x 4ltr"/>
    <s v="Ice Cream Tub"/>
    <x v="2"/>
    <n v="2"/>
  </r>
  <r>
    <s v="Houmous"/>
    <n v="2"/>
    <n v="2"/>
    <s v="1 x 2 kg"/>
    <s v="Dips (Chilled)"/>
    <x v="2"/>
    <n v="2"/>
  </r>
  <r>
    <s v="Cranberry : Dried"/>
    <n v="2"/>
    <n v="2"/>
    <s v="1 x 1kg"/>
    <s v="Dried Fruit"/>
    <x v="2"/>
    <n v="2"/>
  </r>
  <r>
    <s v="Sussex Bakes Cake : Chocolate Cookies &amp;amp; Cream : 14 Portion"/>
    <n v="2"/>
    <n v="2"/>
    <s v="1 x 1 each"/>
    <s v="Cakes (Frozen)"/>
    <x v="2"/>
    <n v="2"/>
  </r>
  <r>
    <s v="Aviko Hash Browns"/>
    <n v="2"/>
    <n v="2"/>
    <s v="1 x 2.5 kg"/>
    <s v="Potato (Frozen)"/>
    <x v="2"/>
    <n v="2"/>
  </r>
  <r>
    <s v="The Real Olive Co. Nocellara Olives"/>
    <n v="2"/>
    <n v="2"/>
    <s v="1 x 1 kg"/>
    <s v="Olives"/>
    <x v="2"/>
    <n v="2"/>
  </r>
  <r>
    <s v="Scheff Cranberry &amp;amp; Brie Wonton"/>
    <n v="2"/>
    <n v="2"/>
    <s v="50 x 18 g"/>
    <s v="Cheesy Bites (Frozen)"/>
    <x v="2"/>
    <n v="2"/>
  </r>
  <r>
    <s v="Love Smoothies Pash N Shoot"/>
    <n v="2"/>
    <n v="2"/>
    <s v="30 x 140 g"/>
    <s v="Smoothie Mix"/>
    <x v="2"/>
    <n v="2"/>
  </r>
  <r>
    <s v="Delifrance Pain au Chocolat"/>
    <n v="2"/>
    <n v="2"/>
    <s v="40 x 1 each"/>
    <s v="Morning Goods/Viennoiserie (Frozen)"/>
    <x v="2"/>
    <n v="2"/>
  </r>
  <r>
    <s v="Caperberries : in Brine"/>
    <n v="2"/>
    <n v="2"/>
    <s v="1 x 1 kg"/>
    <s v="Pickles"/>
    <x v="2"/>
    <n v="2"/>
  </r>
  <r>
    <s v="Casalinga Basil Pesto : Vegan"/>
    <n v="2"/>
    <n v="2"/>
    <s v="1 x 950 g"/>
    <s v="Italian &amp; Mediterranean Sauce"/>
    <x v="2"/>
    <n v="2"/>
  </r>
  <r>
    <s v="Innocent Apple &amp;amp; Mango Juice"/>
    <n v="2"/>
    <n v="2"/>
    <s v="8 x 330 ml"/>
    <s v="Fruit Juice"/>
    <x v="2"/>
    <n v="2"/>
  </r>
  <r>
    <s v="Wall's Magnum Almond : Ice Cream Lollies"/>
    <n v="2"/>
    <n v="2"/>
    <s v="20 x 1 each"/>
    <s v="Impulse Ice Cream"/>
    <x v="2"/>
    <n v="2"/>
  </r>
  <r>
    <s v="Sourdough Roll"/>
    <n v="2"/>
    <n v="2"/>
    <s v="50 x 110 g"/>
    <s v="Rolls &amp; Buns (Frozen)"/>
    <x v="2"/>
    <n v="2"/>
  </r>
  <r>
    <s v="LENOTRE : Mini Croissant"/>
    <n v="2"/>
    <n v="2"/>
    <s v="195 x 30 g"/>
    <s v="Morning Goods/Viennoiserie (Frozen)"/>
    <x v="2"/>
    <n v="2"/>
  </r>
  <r>
    <s v="Bridor Chocolate Twist"/>
    <n v="2"/>
    <n v="2"/>
    <s v="70 x 90 g"/>
    <s v="Morning Goods/Viennoiserie (Frozen)"/>
    <x v="2"/>
    <n v="2"/>
  </r>
  <r>
    <s v="YORVALE Yorvale : Pistachio : Dairy Ice Cream"/>
    <n v="2"/>
    <n v="2"/>
    <s v="1 x 5 ltr"/>
    <s v="Ice Cream Tub"/>
    <x v="2"/>
    <n v="2"/>
  </r>
  <r>
    <s v="Yorvale : Raspberry : Sorbet"/>
    <n v="2"/>
    <n v="2"/>
    <s v="1 x 2 ltr"/>
    <s v="Sorbet"/>
    <x v="2"/>
    <n v="2"/>
  </r>
  <r>
    <s v="Chef William Chinese Five Spice"/>
    <n v="2"/>
    <n v="2"/>
    <s v="1 x 405 g"/>
    <s v="Seasoning"/>
    <x v="2"/>
    <n v="2"/>
  </r>
  <r>
    <s v="Forno Bonomi Amaretti Biscuits"/>
    <n v="2"/>
    <n v="2"/>
    <s v="9 x 500 g"/>
    <s v="Speciality Biscuits"/>
    <x v="2"/>
    <n v="2"/>
  </r>
  <r>
    <s v="Petit Fours : 8 Flavours"/>
    <n v="2"/>
    <n v="2"/>
    <s v="48 x 1 each"/>
    <s v="Mini Buffet Selection (Frozen)"/>
    <x v="2"/>
    <n v="2"/>
  </r>
  <r>
    <s v="Scheff Chilli Con Carne"/>
    <n v="2"/>
    <n v="2"/>
    <s v="12 x 350 g"/>
    <s v="Around The World Meals - Individual (Frozen)"/>
    <x v="2"/>
    <n v="2"/>
  </r>
  <r>
    <s v="Bridor Pave Rustique"/>
    <n v="2"/>
    <n v="2"/>
    <s v="9 x 450 g"/>
    <s v="Bread (Frozen)"/>
    <x v="2"/>
    <n v="2"/>
  </r>
  <r>
    <s v="Minestrone"/>
    <n v="2"/>
    <n v="2"/>
    <s v="1 x 4 kg"/>
    <s v="Soup Flavour"/>
    <x v="2"/>
    <n v="2"/>
  </r>
  <r>
    <s v="Tabasco Sauce : Red"/>
    <n v="2"/>
    <n v="2"/>
    <s v="1 x 350ml"/>
    <s v="OTHER Sauces"/>
    <x v="2"/>
    <n v="2"/>
  </r>
  <r>
    <s v="Roll Selection : Mediterranean : Mini"/>
    <n v="2"/>
    <n v="2"/>
    <s v="36 x 45 g"/>
    <s v="Rolls &amp; Buns (Frozen)"/>
    <x v="2"/>
    <n v="2"/>
  </r>
  <r>
    <s v="Fox's Thai Green Curry Mix"/>
    <n v="2"/>
    <n v="2"/>
    <s v="1.2 kg"/>
    <s v="Oriental Paste"/>
    <x v="2"/>
    <n v="2"/>
  </r>
  <r>
    <s v="Fox's : Fennel Seeds"/>
    <n v="2"/>
    <n v="2"/>
    <s v="1 x 500 g"/>
    <s v="Culinary Nuts &amp; Seeds"/>
    <x v="2"/>
    <n v="2"/>
  </r>
  <r>
    <s v="Pink Peppercorns : in brine"/>
    <n v="2"/>
    <n v="2"/>
    <s v="1 x 105 g"/>
    <s v="Pepper"/>
    <x v="2"/>
    <n v="2"/>
  </r>
  <r>
    <s v="Bocconcini : 8 - 10g"/>
    <n v="2"/>
    <n v="2"/>
    <s v="1 x 1 kg"/>
    <s v="Italian (Chilled)"/>
    <x v="2"/>
    <n v="2"/>
  </r>
  <r>
    <s v="Burger Cheese Slices"/>
    <n v="2"/>
    <n v="2"/>
    <s v="1 x 1.4kg"/>
    <s v="Other (Chilled)"/>
    <x v="2"/>
    <n v="2"/>
  </r>
  <r>
    <s v="Butter : Unsalted : Holly Bush/Cuisine"/>
    <n v="2"/>
    <n v="2"/>
    <s v="40 x 250 g"/>
    <s v="Butter (Chilled)"/>
    <x v="2"/>
    <n v="2"/>
  </r>
  <r>
    <s v="Sundried Tomatoes"/>
    <n v="2"/>
    <n v="2"/>
    <s v="1 x 900 g"/>
    <s v="Sundried Tomatoes"/>
    <x v="2"/>
    <n v="2"/>
  </r>
  <r>
    <s v="Pea Shoots : Micro"/>
    <n v="2"/>
    <n v="2"/>
    <s v="1 x 100 g"/>
    <s v="Cress"/>
    <x v="2"/>
    <n v="2"/>
  </r>
  <r>
    <s v="Lime"/>
    <n v="2"/>
    <n v="2"/>
    <s v="15 x 1 each"/>
    <s v="Lime"/>
    <x v="2"/>
    <n v="2"/>
  </r>
  <r>
    <s v="Sosa Blackcurrent : Crispy"/>
    <n v="2"/>
    <n v="2"/>
    <s v="1 x 200 g"/>
    <s v="Stabilizers / Emulsifier"/>
    <x v="2"/>
    <n v="2"/>
  </r>
  <r>
    <s v="Quince : Jelly"/>
    <n v="2"/>
    <n v="2"/>
    <s v="1 x 500 g"/>
    <s v="Quince"/>
    <x v="2"/>
    <n v="2"/>
  </r>
  <r>
    <s v="Urbani : OIL TRUFFLE WHITE"/>
    <n v="2"/>
    <n v="2"/>
    <s v="1 x 250ml"/>
    <s v="Infused Oil"/>
    <x v="2"/>
    <n v="2"/>
  </r>
  <r>
    <s v="Almonds : Flaked"/>
    <n v="2"/>
    <n v="2"/>
    <s v="1 x 1kg"/>
    <s v="Culinary Nuts &amp; Seeds"/>
    <x v="2"/>
    <n v="2"/>
  </r>
  <r>
    <s v="Mix Coloured : Kale"/>
    <n v="2"/>
    <n v="2"/>
    <s v="1 x 1 kg"/>
    <s v="Kale"/>
    <x v="2"/>
    <n v="2"/>
  </r>
  <r>
    <s v="Parsnips"/>
    <n v="2"/>
    <n v="2"/>
    <s v="1 x 5 kg"/>
    <s v="Parsnips"/>
    <x v="2"/>
    <n v="2"/>
  </r>
  <r>
    <s v="Pumpkin Seed Oil"/>
    <n v="2"/>
    <n v="2"/>
    <s v="1 x 250ml"/>
    <s v="Speciality Oil"/>
    <x v="2"/>
    <n v="2"/>
  </r>
  <r>
    <s v="Chillies : Red"/>
    <n v="2"/>
    <n v="2"/>
    <s v="1 x 3 kg"/>
    <s v="Chillies"/>
    <x v="2"/>
    <n v="2"/>
  </r>
  <r>
    <s v="Lemon Thyme"/>
    <n v="2"/>
    <n v="2"/>
    <s v="1 x 100g"/>
    <s v="Lemon Thyme"/>
    <x v="2"/>
    <n v="2"/>
  </r>
  <r>
    <s v="Satsuma : Easy Peelers"/>
    <n v="2"/>
    <n v="2"/>
    <s v="1 x 1 kg"/>
    <s v="Satsuma"/>
    <x v="2"/>
    <n v="2"/>
  </r>
  <r>
    <s v="Sicoly Strawberry Puree"/>
    <n v="2"/>
    <n v="2"/>
    <s v="1 x 1 kg"/>
    <s v="Frozen Fruit Puree"/>
    <x v="2"/>
    <n v="2"/>
  </r>
  <r>
    <s v="Monin Vanilla : Sugar free : Syrup"/>
    <n v="2"/>
    <n v="2"/>
    <s v="4 x 1 ltr"/>
    <s v="Coffee Syrups"/>
    <x v="2"/>
    <n v="2"/>
  </r>
  <r>
    <s v="Drink Me Chai Spiced Chai Latte 4 x 1 kg"/>
    <n v="2"/>
    <n v="2"/>
    <s v="4 x 1 kg"/>
    <s v="Hot Drinks"/>
    <x v="2"/>
    <n v="2"/>
  </r>
  <r>
    <s v="Quaker Porridge to go Squares : Mixed Berry"/>
    <n v="1"/>
    <n v="2"/>
    <s v="12 x 55 g"/>
    <s v="Cereal Bars"/>
    <x v="2"/>
    <n v="2"/>
  </r>
  <r>
    <s v="Dalston's Ginger Beer"/>
    <n v="1"/>
    <n v="2"/>
    <s v="24 x 330 ml"/>
    <s v="Soft Drinks"/>
    <x v="2"/>
    <n v="2"/>
  </r>
  <r>
    <s v="Big Al's Burger : Hereford"/>
    <n v="1"/>
    <n v="2"/>
    <s v="48 x 170 g"/>
    <s v="Meat &amp; Poultry (Frozen)"/>
    <x v="2"/>
    <n v="2"/>
  </r>
  <r>
    <s v="Everyday Favorites Mayonnaise"/>
    <n v="1"/>
    <n v="2"/>
    <s v="1 x 1 ltr"/>
    <s v="Table Sauce &amp; Condiments"/>
    <x v="2"/>
    <n v="2"/>
  </r>
  <r>
    <s v="Big Al's Gourmet : Hot Dog"/>
    <n v="1"/>
    <n v="2"/>
    <s v="6 x 8 x 90 g"/>
    <s v="Meat &amp; Poultry (Frozen)"/>
    <x v="2"/>
    <n v="2"/>
  </r>
  <r>
    <s v="Blueberry Muffin : Flowerpot"/>
    <n v="1"/>
    <n v="2"/>
    <s v="24 x 1 each"/>
    <s v="Bakery (Frozen)"/>
    <x v="2"/>
    <n v="2"/>
  </r>
  <r>
    <s v="Mixed Peppers : Diced"/>
    <n v="1"/>
    <n v="2"/>
    <s v="10 x 1 kg"/>
    <s v="Vegetables (Frozen)"/>
    <x v="2"/>
    <n v="2"/>
  </r>
  <r>
    <s v="Love Fresh Tuna Mayonnaise : Sandwich Filling"/>
    <n v="1"/>
    <n v="2"/>
    <s v="1 x 1 kg"/>
    <s v="Delicatessen (Chilled)"/>
    <x v="2"/>
    <n v="2"/>
  </r>
  <r>
    <s v="Goodlife Falafel : Beetroot"/>
    <n v="1"/>
    <n v="2"/>
    <s v="60 x 25 g"/>
    <s v="Buffet (Frozen)"/>
    <x v="2"/>
    <n v="2"/>
  </r>
  <r>
    <s v="Cod : 140-170g (5-6oz) : Loin"/>
    <n v="1"/>
    <n v="2"/>
    <s v="1 x 10 x 1 each"/>
    <s v="Fish &amp; Seafood (Fzn)"/>
    <x v="2"/>
    <n v="2"/>
  </r>
  <r>
    <s v="Essential Cuisine Lamb"/>
    <n v="1"/>
    <n v="2"/>
    <s v="2 x 700g"/>
    <s v="Cooking Ingredients"/>
    <x v="2"/>
    <n v="2"/>
  </r>
  <r>
    <s v="La Pedriza Pure : Olive Oil : P.E.T"/>
    <n v="1"/>
    <n v="2"/>
    <s v="1 x 5 ltr"/>
    <s v="Oil"/>
    <x v="2"/>
    <n v="2"/>
  </r>
  <r>
    <s v="Premium Selection Stilton : Wedges"/>
    <n v="1"/>
    <n v="2"/>
    <s v="1 x 220 g"/>
    <s v="Cheese"/>
    <x v="2"/>
    <n v="2"/>
  </r>
  <r>
    <s v="King Prawns : Whole : Head On: Shell On : Raw"/>
    <n v="1"/>
    <n v="2"/>
    <s v="600 g"/>
    <s v="Fish &amp; Seafood (Fzn)"/>
    <x v="2"/>
    <n v="2"/>
  </r>
  <r>
    <s v="Prep Premium Toasted Sesame Oil"/>
    <n v="1"/>
    <n v="2"/>
    <s v="6 x 1ltr"/>
    <s v="Oil"/>
    <x v="2"/>
    <n v="2"/>
  </r>
  <r>
    <s v="Innocent Wonder Green Juice"/>
    <n v="1"/>
    <n v="2"/>
    <s v="8 x 330 ml"/>
    <s v="Fruit Juice"/>
    <x v="2"/>
    <n v="2"/>
  </r>
  <r>
    <s v="Suma Rapid D6 Glass Cleaner(6 x 750ml)"/>
    <n v="1"/>
    <n v="2"/>
    <s v="6 x 750ml"/>
    <s v="Non Foods - Non Foods Cleaning"/>
    <x v="2"/>
    <n v="2"/>
  </r>
  <r>
    <s v="Suma Grill &amp; Oven Cleaner : D9"/>
    <n v="1"/>
    <n v="2"/>
    <s v="1 x 2 ltr"/>
    <s v="Non Foods - Non Foods Cleaning"/>
    <x v="2"/>
    <n v="2"/>
  </r>
  <r>
    <s v="Bourbon BBQ Sauce"/>
    <n v="1"/>
    <n v="2"/>
    <s v="1 x 1.1 kg"/>
    <s v="Table Sauce &amp; Condiments"/>
    <x v="2"/>
    <n v="2"/>
  </r>
  <r>
    <s v="Chef William Blackened : Cajun"/>
    <n v="1"/>
    <n v="2"/>
    <s v="1 x 500 g"/>
    <s v="Cooking Ingredients"/>
    <x v="2"/>
    <n v="2"/>
  </r>
  <r>
    <s v="sbb : Steamed Cooked Chicken : Diced, 12mm"/>
    <n v="1"/>
    <n v="2"/>
    <s v="4 x 2.5 kg"/>
    <s v="Meat &amp; Poultry (Frozen)"/>
    <x v="2"/>
    <n v="2"/>
  </r>
  <r>
    <s v="Mild : White Cheddar : Slices : Value"/>
    <n v="1"/>
    <n v="2"/>
    <s v="1 x 1 kg"/>
    <s v="Cheese"/>
    <x v="0"/>
    <n v="2"/>
  </r>
  <r>
    <s v="Cook Asia Vegetable Samosa : Mini"/>
    <n v="1"/>
    <n v="2"/>
    <s v="50 x 20 g"/>
    <s v="Buffet (Frozen)"/>
    <x v="2"/>
    <n v="2"/>
  </r>
  <r>
    <s v="Cooks &amp; Co Mixed Greek Olives : Pitted : with Oregano"/>
    <n v="1"/>
    <n v="2"/>
    <s v="1 x 1 kg"/>
    <s v="Pickles &amp; Relish"/>
    <x v="2"/>
    <n v="2"/>
  </r>
  <r>
    <s v="Divine Fairtrade Milk Chocolate"/>
    <n v="1"/>
    <n v="2"/>
    <s v="1 x 30 x 45g"/>
    <s v="Confectionery"/>
    <x v="2"/>
    <n v="2"/>
  </r>
  <r>
    <s v="Apple &amp;amp; Mango : J2O : NRB"/>
    <n v="1"/>
    <n v="2"/>
    <s v="1 x 24 x 275ml"/>
    <s v="Soft Drinks"/>
    <x v="2"/>
    <n v="2"/>
  </r>
  <r>
    <s v="Rey Spaghetti : 10"/>
    <n v="1"/>
    <n v="2"/>
    <s v="4 x 3kg"/>
    <s v="Dried Pasta &amp; Noodles"/>
    <x v="2"/>
    <n v="2"/>
  </r>
  <r>
    <s v="Figs : Black/Green"/>
    <n v="1"/>
    <n v="2"/>
    <s v="6 x 1 each"/>
    <s v="Fruit  (Fresh)"/>
    <x v="2"/>
    <n v="2"/>
  </r>
  <r>
    <s v="Fortuna Canellini Beans : Info: in water"/>
    <n v="1"/>
    <n v="2"/>
    <s v="6 x 800g"/>
    <s v="Cereal, Pulses &amp; Potato"/>
    <x v="2"/>
    <n v="2"/>
  </r>
  <r>
    <s v="Fontinella Pineapple Slices : in juice : Info: 50-60"/>
    <n v="1"/>
    <n v="2"/>
    <s v="3 kg"/>
    <s v="Canned / Tub - Fruit"/>
    <x v="2"/>
    <n v="2"/>
  </r>
  <r>
    <s v="Slaw Mix : Asian"/>
    <n v="1"/>
    <n v="2"/>
    <s v="4 x 1 kg"/>
    <s v="Vegetables, Mixed"/>
    <x v="2"/>
    <n v="2"/>
  </r>
  <r>
    <s v="Naan Bread : Mini : Plain"/>
    <n v="1"/>
    <n v="2"/>
    <s v="16 x 6 x 210 g"/>
    <s v="Bakery (Frozen)"/>
    <x v="2"/>
    <n v="2"/>
  </r>
  <r>
    <s v="Lipton Mango"/>
    <n v="1"/>
    <n v="2"/>
    <s v="12 x 500 ml"/>
    <s v="Soft Drinks"/>
    <x v="2"/>
    <n v="2"/>
  </r>
  <r>
    <s v="Sancerre : Le Petit Broux / Les Celliers de Cérès"/>
    <n v="1"/>
    <n v="2"/>
    <s v="6 x 75 cl"/>
    <s v="Wine &amp; Champagne"/>
    <x v="2"/>
    <n v="2"/>
  </r>
  <r>
    <s v="Tetley Teabags : String &amp;amp; Tag"/>
    <n v="1"/>
    <n v="2"/>
    <s v="100 x 1 each"/>
    <s v="Hot Drinks"/>
    <x v="2"/>
    <n v="2"/>
  </r>
  <r>
    <s v="McCain Medium Cut Chips : Skin On : Surecrisp"/>
    <n v="1"/>
    <n v="2"/>
    <s v="4 x 2.27 kg"/>
    <s v="Vegetables (Frozen)"/>
    <x v="2"/>
    <n v="2"/>
  </r>
  <r>
    <s v="Potatoes : Mids : Imported : Baby : (28-35)"/>
    <n v="1"/>
    <n v="2"/>
    <s v="1 x 10 kg"/>
    <s v="Vegetables"/>
    <x v="2"/>
    <n v="2"/>
  </r>
  <r>
    <s v="Nescafe Coffee : Granules"/>
    <n v="1"/>
    <n v="2"/>
    <s v="1 x 750 g"/>
    <s v="Hot Drinks"/>
    <x v="2"/>
    <n v="2"/>
  </r>
  <r>
    <s v="Moving Mountains Hot Dog"/>
    <n v="1"/>
    <n v="2"/>
    <s v="20 x 155 g"/>
    <s v="Vegetarian (Frozen)"/>
    <x v="2"/>
    <n v="2"/>
  </r>
  <r>
    <s v="Gun Skewer 150mm(1 x 1000pk)"/>
    <n v="1"/>
    <n v="2"/>
    <s v="1 x 1000pk"/>
    <s v="Non Foods - Non Foods Consumables"/>
    <x v="2"/>
    <n v="2"/>
  </r>
  <r>
    <s v="3663 GREEN WASHING UP LIQUID."/>
    <n v="1"/>
    <n v="2"/>
    <s v="2 x 5 Ltr"/>
    <s v="Non Foods - Non Foods Cleaning"/>
    <x v="2"/>
    <n v="2"/>
  </r>
  <r>
    <s v="Smirnoff Red Label : Vodka : 37.50%"/>
    <n v="1"/>
    <n v="2"/>
    <s v="1 x 70 cl"/>
    <s v="Alcoholic Beverages"/>
    <x v="2"/>
    <n v="2"/>
  </r>
  <r>
    <s v="Handmade Cake Co. Blackcurrant Crumble : 15 Portion : GF &amp; Vegan"/>
    <n v="1"/>
    <n v="2"/>
    <s v="1 x 1 each"/>
    <s v="Desserts &amp; Puddings (Fzn)"/>
    <x v="2"/>
    <n v="2"/>
  </r>
  <r>
    <s v="Nuii NY Cookies &amp;amp; Cream"/>
    <n v="1"/>
    <n v="2"/>
    <s v="20 x 90 ml"/>
    <s v="Ice Cream, Lollies &amp; Fzn Fruit"/>
    <x v="2"/>
    <n v="2"/>
  </r>
  <r>
    <s v="9 x 6in two compartment bagasse clamshell"/>
    <n v="1"/>
    <n v="2"/>
    <s v="1 x 200pk"/>
    <s v="Non Foods - Non Foods Consumables"/>
    <x v="2"/>
    <n v="2"/>
  </r>
  <r>
    <s v="12inch Brown Kraft Pizza Box-standard Design(1 x 100pk)"/>
    <n v="1"/>
    <n v="2"/>
    <s v="1 x 100pk"/>
    <s v="Non Foods - Non Foods Consumables"/>
    <x v="2"/>
    <n v="2"/>
  </r>
  <r>
    <s v="Glenfiddich Whisky : Malt"/>
    <n v="1"/>
    <n v="2"/>
    <s v="1 x 70 cl"/>
    <s v="Alcoholic Beverages"/>
    <x v="2"/>
    <n v="2"/>
  </r>
  <r>
    <s v="Jacquart : Brut Mosaique : NV : Champagne"/>
    <n v="1"/>
    <n v="2"/>
    <s v="1 x 75 cl"/>
    <s v="Wine &amp; Champagne"/>
    <x v="2"/>
    <n v="2"/>
  </r>
  <r>
    <s v="Applewood Vegan Cheese Style Slices(12 x 200g)"/>
    <n v="1"/>
    <n v="2"/>
    <s v="12 x 200g"/>
    <s v="Chilled - Cheese"/>
    <x v="2"/>
    <n v="2"/>
  </r>
  <r>
    <s v="Gluten Free Cod : Thai Fish Cakes"/>
    <n v="1"/>
    <n v="2"/>
    <s v="24 x 114 each"/>
    <s v="Buffet (Frozen)"/>
    <x v="2"/>
    <n v="2"/>
  </r>
  <r>
    <s v="Gluten Free : Carrot Cake : 14 Portion"/>
    <n v="1"/>
    <n v="2"/>
    <s v="1 x 1 each"/>
    <s v="Desserts &amp; Puddings (Fzn)"/>
    <x v="2"/>
    <n v="2"/>
  </r>
  <r>
    <s v="Jack Daniels Bourbon : Whiskey : 40%"/>
    <n v="1"/>
    <n v="2"/>
    <s v="1 x 70 cl"/>
    <s v="Alcoholic Beverages"/>
    <x v="2"/>
    <n v="2"/>
  </r>
  <r>
    <s v="Lamb Weston : Potato Wedges"/>
    <n v="1"/>
    <n v="2"/>
    <s v="4 x 2.5 kg"/>
    <s v="Vegetables (Frozen)"/>
    <x v="2"/>
    <n v="2"/>
  </r>
  <r>
    <s v="Dormen Spicy Chilli Crackers Tub(1 x 1KG)"/>
    <n v="1"/>
    <n v="2"/>
    <s v="1 x 1KG"/>
    <s v="Snacking - Crisps &amp; Snacks"/>
    <x v="2"/>
    <n v="2"/>
  </r>
  <r>
    <s v="Dalston's Real Lemonade"/>
    <n v="1"/>
    <n v="2"/>
    <s v="24 x 330 ml"/>
    <s v="Soft Drinks"/>
    <x v="2"/>
    <n v="2"/>
  </r>
  <r>
    <s v="Chefs Pass Chicken Boullion : Powder"/>
    <n v="1"/>
    <n v="2"/>
    <s v="2 x 800 g"/>
    <s v="Cooking Ingredients"/>
    <x v="2"/>
    <n v="2"/>
  </r>
  <r>
    <s v="Freddo : Caramel"/>
    <n v="1"/>
    <n v="2"/>
    <s v="60 x 19.5 g"/>
    <s v="Confectionery"/>
    <x v="2"/>
    <n v="2"/>
  </r>
  <r>
    <s v="Mars Twix : Twin"/>
    <n v="1"/>
    <n v="2"/>
    <s v="1 x 32 x 50 g"/>
    <s v="Confectionery"/>
    <x v="2"/>
    <n v="2"/>
  </r>
  <r>
    <s v="Mayonnaise"/>
    <n v="1"/>
    <n v="2"/>
    <s v="2 x 2.15 ltr"/>
    <s v="Table Sauce &amp; Condiments"/>
    <x v="2"/>
    <n v="2"/>
  </r>
  <r>
    <s v="Luxury : Fish Cake : Cod &amp;amp; Parsley"/>
    <n v="1"/>
    <n v="2"/>
    <s v="30 x 60 g"/>
    <s v="Fish &amp; Seafood (Fzn)"/>
    <x v="2"/>
    <n v="2"/>
  </r>
  <r>
    <s v="Crisps : Ready Salted"/>
    <n v="1"/>
    <n v="2"/>
    <s v="14 x 150 g"/>
    <s v="Crisp &amp; Snacks"/>
    <x v="2"/>
    <n v="2"/>
  </r>
  <r>
    <s v="Cadbury Curly Wurly"/>
    <n v="1"/>
    <n v="2"/>
    <s v="48 x 1 each"/>
    <s v="Confectionery"/>
    <x v="2"/>
    <n v="2"/>
  </r>
  <r>
    <s v="Cheddar Style Cheese : Sliced : Vegan"/>
    <n v="1"/>
    <n v="2"/>
    <s v="1 x 1 kg"/>
    <s v="Cheese"/>
    <x v="2"/>
    <n v="2"/>
  </r>
  <r>
    <s v="Monin Vanilla : Sugar free : Syrup"/>
    <n v="1"/>
    <n v="2"/>
    <s v="1 ltr"/>
    <s v="Hot Drinks"/>
    <x v="2"/>
    <n v="2"/>
  </r>
  <r>
    <s v="Saxa Sea Salt : Coarse"/>
    <n v="1"/>
    <n v="2"/>
    <s v="6 x 350g"/>
    <s v="Cooking Ingredients"/>
    <x v="2"/>
    <n v="2"/>
  </r>
  <r>
    <s v="Prep Premium Toasted Sesame Oil"/>
    <n v="1"/>
    <n v="2"/>
    <s v="1 x 1 ltr"/>
    <s v="Oil"/>
    <x v="2"/>
    <n v="2"/>
  </r>
  <r>
    <s v="Chef William Thyme : Rubbed"/>
    <n v="1"/>
    <n v="2"/>
    <s v="1 x 210 g"/>
    <s v="Cooking Ingredients"/>
    <x v="2"/>
    <n v="2"/>
  </r>
  <r>
    <s v="Blue Dragon Tofu"/>
    <n v="1"/>
    <n v="2"/>
    <s v="1 x 349 g"/>
    <s v="Vegetarian Substitutes"/>
    <x v="2"/>
    <n v="2"/>
  </r>
  <r>
    <s v="Mushrooms : Mixed"/>
    <n v="1"/>
    <n v="2"/>
    <s v="2 x 500g"/>
    <s v="Vegetables"/>
    <x v="2"/>
    <n v="2"/>
  </r>
  <r>
    <s v="Red Bull Red Bull"/>
    <n v="1"/>
    <n v="2"/>
    <s v="24 x 355 ml"/>
    <s v="Soft Drinks"/>
    <x v="2"/>
    <n v="2"/>
  </r>
  <r>
    <s v="Café Express English Breakfast Tea : Envelope"/>
    <n v="1"/>
    <n v="2"/>
    <s v="300 x 1 each"/>
    <s v="Tea - Speciality"/>
    <x v="2"/>
    <n v="2"/>
  </r>
  <r>
    <s v="Mild Cheddar : Grated, White"/>
    <n v="1"/>
    <n v="2"/>
    <s v="5 x 1 kg"/>
    <s v="British (Chilled)"/>
    <x v="2"/>
    <n v="2"/>
  </r>
  <r>
    <s v="Lamb"/>
    <n v="1"/>
    <n v="2"/>
    <s v="1 x 1kg"/>
    <s v="Bouillon Paste"/>
    <x v="2"/>
    <n v="2"/>
  </r>
  <r>
    <s v="Viva UHT : Milk Skimmed"/>
    <n v="1"/>
    <n v="2"/>
    <s v="12 x 1 ltr"/>
    <s v="Milk (UHT)"/>
    <x v="2"/>
    <n v="2"/>
  </r>
  <r>
    <s v="Carrots : Baton"/>
    <n v="1"/>
    <n v="2"/>
    <s v="1 x 1.5 kg"/>
    <s v="Carrots"/>
    <x v="2"/>
    <n v="2"/>
  </r>
  <r>
    <s v="Beyond Meat Sausages"/>
    <n v="1"/>
    <n v="2"/>
    <s v="50 x 100 g"/>
    <s v="Burger &amp; Grills (chilled)"/>
    <x v="2"/>
    <n v="2"/>
  </r>
  <r>
    <s v="Vanilla : soft scoop"/>
    <n v="1"/>
    <n v="2"/>
    <s v="1 x 4ltr"/>
    <s v="Ice Cream Tub"/>
    <x v="2"/>
    <n v="2"/>
  </r>
  <r>
    <s v="Folded Omelette : Cheese"/>
    <n v="1"/>
    <n v="2"/>
    <s v="24 x 100 g"/>
    <s v="Eggs &amp; Egg Products (Frozen)"/>
    <x v="2"/>
    <n v="2"/>
  </r>
  <r>
    <s v="LaBo Brownie Traybake"/>
    <n v="1"/>
    <n v="2"/>
    <s v="2 x 15 each"/>
    <s v="Tray Bakes (Frozen)"/>
    <x v="2"/>
    <n v="2"/>
  </r>
  <r>
    <s v="Chunky : French Fries"/>
    <n v="1"/>
    <n v="2"/>
    <s v="6 x 2.5kg"/>
    <s v="Fries (Frozen)"/>
    <x v="2"/>
    <n v="2"/>
  </r>
  <r>
    <s v="Peppers : Yellow"/>
    <n v="1"/>
    <n v="2"/>
    <s v="1 x 5 kg"/>
    <s v="Peppers"/>
    <x v="2"/>
    <n v="2"/>
  </r>
  <r>
    <s v="Daim Tart : Tart : Almond : 12 portions : Gluten Free"/>
    <n v="1"/>
    <n v="2"/>
    <s v="1 x 1 each"/>
    <s v="Tartes (Chilled)"/>
    <x v="2"/>
    <n v="2"/>
  </r>
  <r>
    <s v="Coconut : King Prawns : breaded"/>
    <n v="1"/>
    <n v="2"/>
    <s v="1 x 1 kg"/>
    <s v="Fish &amp; Seafood (Frozen)"/>
    <x v="6"/>
    <n v="2"/>
  </r>
  <r>
    <s v="Panini : Large"/>
    <n v="1"/>
    <n v="2"/>
    <s v="30 x 1 each"/>
    <s v="Panini &amp;  Foccacia Bread"/>
    <x v="2"/>
    <n v="2"/>
  </r>
  <r>
    <s v="Pre-Marked : Panini : Bread"/>
    <n v="1"/>
    <n v="2"/>
    <s v="50 x 1each"/>
    <s v="Panini &amp;  Foccacia Bread"/>
    <x v="2"/>
    <n v="2"/>
  </r>
  <r>
    <s v="Evaporated Milk"/>
    <n v="1"/>
    <n v="2"/>
    <s v="1 x 410g"/>
    <s v="Milk Products"/>
    <x v="2"/>
    <n v="2"/>
  </r>
  <r>
    <s v="Cheese, Tomato &amp;amp; Basil : Fully Baked : Info: Pre-Cut, 11, 12 Portions"/>
    <n v="1"/>
    <n v="2"/>
    <s v="1 x 1 each"/>
    <s v="Quiche (Frozen)"/>
    <x v="2"/>
    <n v="2"/>
  </r>
  <r>
    <s v="MSC Haddock : 170-200g (6-7oz) : Fillet : skinless &amp;amp; boneless"/>
    <n v="1"/>
    <n v="2"/>
    <s v="15 x 1 each"/>
    <s v="Frozen Fish"/>
    <x v="2"/>
    <n v="2"/>
  </r>
  <r>
    <s v="Chicken &amp;amp; Mushroom"/>
    <n v="1"/>
    <n v="2"/>
    <s v="1 x 24 x 142g"/>
    <s v="Pies (Frozen)"/>
    <x v="2"/>
    <n v="2"/>
  </r>
  <r>
    <s v="Orange Juice"/>
    <n v="1"/>
    <n v="2"/>
    <s v="1 x 2.27ltr"/>
    <s v="Fruit Juice"/>
    <x v="2"/>
    <n v="2"/>
  </r>
  <r>
    <s v="Applewood : Slices"/>
    <n v="1"/>
    <n v="2"/>
    <s v="1 x 500 g"/>
    <s v="British (Chilled)"/>
    <x v="2"/>
    <n v="2"/>
  </r>
  <r>
    <s v="Lazy Days Rocky Road : Vegan"/>
    <n v="1"/>
    <n v="2"/>
    <s v="12 x 50 g"/>
    <s v="Muffins, Cake Bars &amp; Slices"/>
    <x v="2"/>
    <n v="2"/>
  </r>
  <r>
    <s v="Torpedo Roll : White : 8.5 : Fully Baked"/>
    <n v="1"/>
    <n v="2"/>
    <s v="1 x 54 x 85g"/>
    <s v="Rolls &amp; Buns (Frozen)"/>
    <x v="2"/>
    <n v="2"/>
  </r>
  <r>
    <s v="Da Vinci Vanilla Syrup : Sugar Free"/>
    <n v="1"/>
    <n v="2"/>
    <s v="1 x 1 ltr"/>
    <s v="Syrup"/>
    <x v="2"/>
    <n v="2"/>
  </r>
  <r>
    <s v="Davinci Hazelnut : Sugar free"/>
    <n v="1"/>
    <n v="2"/>
    <s v="1 x 1 ltr"/>
    <s v="Coffee Syrups"/>
    <x v="2"/>
    <n v="2"/>
  </r>
  <r>
    <s v="Mushroom - Shitake"/>
    <n v="1"/>
    <n v="2"/>
    <s v="1 x 500 g"/>
    <s v="Mushrooms"/>
    <x v="2"/>
    <n v="2"/>
  </r>
  <r>
    <s v="Judes : Blood Orange Sorbet"/>
    <n v="1"/>
    <n v="2"/>
    <s v="1 x 4ltr"/>
    <s v="Ice Cream Tub"/>
    <x v="2"/>
    <n v="2"/>
  </r>
  <r>
    <s v="Brakes Chicken Wings : Butter Milk"/>
    <n v="1"/>
    <n v="2"/>
    <s v="1 x 2.27 kg"/>
    <s v="Chicken Bites (Frozen)"/>
    <x v="2"/>
    <n v="2"/>
  </r>
  <r>
    <s v="Urban Fruit Snack Pack : Mango"/>
    <n v="1"/>
    <n v="2"/>
    <s v="14 x 35 g"/>
    <s v="Healthier Options - Fruit Snacks"/>
    <x v="2"/>
    <n v="2"/>
  </r>
  <r>
    <s v="Pork : Unbaked : Info: 4/10cm"/>
    <n v="1"/>
    <n v="2"/>
    <s v="1 x 36 x 1 each"/>
    <s v="Sausage Rolls (Frozen)"/>
    <x v="2"/>
    <n v="2"/>
  </r>
  <r>
    <s v="Proper Cornish Sausage Roll : Vegan : 6''"/>
    <n v="1"/>
    <n v="2"/>
    <s v="50 x 1 each"/>
    <s v="Sausage Rolls (Frozen)"/>
    <x v="2"/>
    <n v="2"/>
  </r>
  <r>
    <s v="Hudson's : Garlic Mayonnaise"/>
    <n v="1"/>
    <n v="2"/>
    <s v="1 x 1 ltr"/>
    <s v="Mayonnaise"/>
    <x v="2"/>
    <n v="2"/>
  </r>
  <r>
    <s v="Brakes Washing Up Liquid : Hygenic"/>
    <n v="1"/>
    <n v="2"/>
    <s v="2 x 5 ltr"/>
    <s v="Dish Wash"/>
    <x v="2"/>
    <n v="2"/>
  </r>
  <r>
    <s v="Johnsons Apple Juice"/>
    <n v="1"/>
    <n v="2"/>
    <s v="2 x 2.27 ltr"/>
    <s v="Fruit Juice"/>
    <x v="2"/>
    <n v="2"/>
  </r>
  <r>
    <s v="Salad Cheese"/>
    <n v="1"/>
    <n v="2"/>
    <s v="1 x 400g"/>
    <s v="Other (Chilled)"/>
    <x v="2"/>
    <n v="2"/>
  </r>
  <r>
    <s v="Rational Cleaning Tablets"/>
    <n v="1"/>
    <n v="2"/>
    <s v="1 x 100 x 1 each"/>
    <s v="Cleaners &amp; Degreasers"/>
    <x v="2"/>
    <n v="2"/>
  </r>
  <r>
    <s v="Sausage : Pork : 8's"/>
    <n v="1"/>
    <n v="2"/>
    <s v="48 x 1 each"/>
    <s v="Sausages (Frozen)"/>
    <x v="2"/>
    <n v="2"/>
  </r>
  <r>
    <s v=" : Crushed Ice"/>
    <n v="1"/>
    <n v="2"/>
    <s v="6 x 2 kg"/>
    <s v="Ice Cream Tub"/>
    <x v="2"/>
    <n v="2"/>
  </r>
  <r>
    <s v="Condensed Milk : Info: sweetened"/>
    <n v="1"/>
    <n v="2"/>
    <s v="1 x 397g"/>
    <s v="Milk Products"/>
    <x v="2"/>
    <n v="2"/>
  </r>
  <r>
    <s v="Moving Mountn Brunch Burger 44x56g"/>
    <n v="1"/>
    <n v="2"/>
    <s v="44 x 56 g"/>
    <s v="Frozen - All"/>
    <x v="2"/>
    <n v="2"/>
  </r>
  <r>
    <s v="Beetroot : sliced"/>
    <n v="1"/>
    <n v="2"/>
    <s v="1 x 2.25kg"/>
    <s v="Pickles"/>
    <x v="2"/>
    <n v="2"/>
  </r>
  <r>
    <s v="Raw : King Prawns : Peeled : 21/30"/>
    <n v="1"/>
    <n v="2"/>
    <s v="1 x 1 kg"/>
    <s v="Crustaceans (Chilled)"/>
    <x v="2"/>
    <n v="2"/>
  </r>
  <r>
    <s v="Brakes Kentucky Bourbon : BBQ Sauce"/>
    <n v="1"/>
    <n v="2"/>
    <s v="1 x 2.2 kg"/>
    <s v="OTHER Sauces"/>
    <x v="2"/>
    <n v="2"/>
  </r>
  <r>
    <s v="Bap : White : 6 : Flour"/>
    <n v="1"/>
    <n v="2"/>
    <s v="1 x 24 x 110g"/>
    <s v="Rolls &amp; Buns (Frozen)"/>
    <x v="2"/>
    <n v="2"/>
  </r>
  <r>
    <s v="Soft Cream Cheese : Full Fat"/>
    <n v="1"/>
    <n v="2"/>
    <s v="1 x 2kg"/>
    <s v="Other (Chilled)"/>
    <x v="2"/>
    <n v="2"/>
  </r>
  <r>
    <s v="Murgh Mukhani Curry Paste"/>
    <n v="1"/>
    <n v="2"/>
    <s v="1 x 1 kg"/>
    <s v="Oriental Paste"/>
    <x v="2"/>
    <n v="2"/>
  </r>
  <r>
    <s v="Pasta Bolognaise"/>
    <n v="1"/>
    <n v="2"/>
    <s v="2 x 1.36kg"/>
    <s v="Beef - Multi Portion (Frozen)"/>
    <x v="2"/>
    <n v="2"/>
  </r>
  <r>
    <s v="Schweppes Soda Water"/>
    <n v="1"/>
    <n v="2"/>
    <s v="6 x 1 ltr"/>
    <s v="Mixers / Juices"/>
    <x v="2"/>
    <n v="2"/>
  </r>
  <r>
    <s v="Fish Cake : 57g (2oz) : Cod : in Smartcrumb"/>
    <n v="1"/>
    <n v="2"/>
    <s v="40 x 57 g"/>
    <s v="Frozen Prepared Fish"/>
    <x v="2"/>
    <n v="2"/>
  </r>
  <r>
    <s v="Diet Coke : Bag in Box"/>
    <n v="1"/>
    <n v="2"/>
    <s v="1 x 7 ltr"/>
    <s v="Post Mix"/>
    <x v="2"/>
    <n v="2"/>
  </r>
  <r>
    <s v="Schweppes Coca Cola : BIB"/>
    <n v="1"/>
    <n v="2"/>
    <s v="1 x 7 ltr"/>
    <s v="Post Mix"/>
    <x v="2"/>
    <n v="2"/>
  </r>
  <r>
    <s v="Schweppes Tonic : NRB"/>
    <n v="1"/>
    <n v="2"/>
    <s v="1 x 24 x 125ml"/>
    <s v="Mixers / Juices"/>
    <x v="2"/>
    <n v="2"/>
  </r>
  <r>
    <s v="Yeo Valley Mango &amp;amp; Vanilla : Wholemilk"/>
    <n v="1"/>
    <n v="2"/>
    <s v="12 x 80 g"/>
    <s v="Yoghurt (Chilled)"/>
    <x v="2"/>
    <n v="2"/>
  </r>
  <r>
    <s v="Mozzarella : Cow's Milk Mini Balls"/>
    <n v="1"/>
    <n v="2"/>
    <s v="6 x 250 g"/>
    <s v="Italian (Chilled)"/>
    <x v="2"/>
    <n v="2"/>
  </r>
  <r>
    <s v="Sip Through Lids : 8oz : White"/>
    <n v="1"/>
    <n v="2"/>
    <s v="1000 x 1 each"/>
    <s v="Hot Cup Lids"/>
    <x v="2"/>
    <n v="2"/>
  </r>
  <r>
    <s v="Kraft D/Wall : Rippled Cup : 8oz : (500 Pack)"/>
    <n v="1"/>
    <n v="2"/>
    <s v="500 x 1 each"/>
    <s v="Hot Cups &amp; Sleeves"/>
    <x v="2"/>
    <n v="2"/>
  </r>
  <r>
    <s v="Blueberry : High Fruit"/>
    <n v="1"/>
    <n v="2"/>
    <s v="1 x 1 kg"/>
    <s v="Compotes (Frozen)"/>
    <x v="2"/>
    <n v="2"/>
  </r>
  <r>
    <s v="Apricot : High Fruit"/>
    <n v="1"/>
    <n v="2"/>
    <s v="1 x 1 kg"/>
    <s v="Compotes (Frozen)"/>
    <x v="2"/>
    <n v="2"/>
  </r>
  <r>
    <s v="BUTLERS Cheese Board : British : Perfect"/>
    <n v="1"/>
    <n v="2"/>
    <s v="6 x 155 g"/>
    <s v="Cheese Selection (Chilled)"/>
    <x v="2"/>
    <n v="2"/>
  </r>
  <r>
    <s v="OATLY Oat Drink : Barista Editn"/>
    <n v="1"/>
    <n v="2"/>
    <s v="6 x 1 ltr"/>
    <s v="Milk (UHT)"/>
    <x v="2"/>
    <n v="2"/>
  </r>
  <r>
    <s v="Miami Burger Lincolnshire : Vegan"/>
    <n v="1"/>
    <n v="2"/>
    <s v="15 x 6 x 40 g"/>
    <s v="Sausages (Frozen)"/>
    <x v="2"/>
    <n v="2"/>
  </r>
  <r>
    <s v="Piping Bag : Blue : 21"/>
    <n v="1"/>
    <n v="2"/>
    <s v="100 x 1 each"/>
    <s v="Piping Bag"/>
    <x v="2"/>
    <n v="2"/>
  </r>
  <r>
    <s v="Louisiana BBQ Sauce"/>
    <n v="1"/>
    <n v="2"/>
    <s v="1 x 1 ltr"/>
    <s v="Tex Mex, Caribbean Sauce &amp; Seasoning"/>
    <x v="2"/>
    <n v="2"/>
  </r>
  <r>
    <s v="Schweppes Tonic : Slimline : NRB"/>
    <n v="1"/>
    <n v="2"/>
    <s v="24 x 125 ml"/>
    <s v="Mixers / Juices"/>
    <x v="2"/>
    <n v="2"/>
  </r>
  <r>
    <s v="Coca Cola Cherry Coke : Bottle"/>
    <n v="1"/>
    <n v="2"/>
    <s v="12 x 500 ml"/>
    <s v="Carbonated Drinks"/>
    <x v="2"/>
    <n v="2"/>
  </r>
  <r>
    <s v="Sprite"/>
    <n v="1"/>
    <n v="2"/>
    <s v="12 x 500 ml"/>
    <s v="Soft Drinks &amp; Post Mix"/>
    <x v="2"/>
    <n v="2"/>
  </r>
  <r>
    <s v="Juice Burst Apple Juice : NAS"/>
    <n v="1"/>
    <n v="2"/>
    <s v="12 x 330 ml"/>
    <s v="Fruit Juice"/>
    <x v="2"/>
    <n v="2"/>
  </r>
  <r>
    <s v="Fanta Orange : Fanta Zero : Can : No Added Sugar"/>
    <n v="1"/>
    <n v="2"/>
    <s v="1 x 24 x 330ml"/>
    <s v="Carbonated Drinks"/>
    <x v="2"/>
    <n v="2"/>
  </r>
  <r>
    <s v="Coca Cola Diet Coke : Can"/>
    <n v="1"/>
    <n v="2"/>
    <s v="1 x 24 x 150ml"/>
    <s v="Carbonated Drinks"/>
    <x v="2"/>
    <n v="2"/>
  </r>
  <r>
    <s v="Physalis"/>
    <n v="1"/>
    <n v="2"/>
    <s v="1 x 125 g"/>
    <s v="Physalis"/>
    <x v="2"/>
    <n v="2"/>
  </r>
  <r>
    <s v="Heinz Top Down : Mayonnaise"/>
    <n v="1"/>
    <n v="2"/>
    <s v="10 x 400 ml"/>
    <s v="Mayonnaise"/>
    <x v="2"/>
    <n v="2"/>
  </r>
  <r>
    <s v="Battered Chicken Nuggets : Halal"/>
    <n v="1"/>
    <n v="2"/>
    <s v="1 x 2 kg"/>
    <s v="Chicken Bites (Frozen)"/>
    <x v="2"/>
    <n v="2"/>
  </r>
  <r>
    <s v="Big Bag/Buffet : Ready Salted"/>
    <n v="1"/>
    <n v="2"/>
    <s v="12 x 150g"/>
    <s v="Crisps"/>
    <x v="2"/>
    <n v="2"/>
  </r>
  <r>
    <s v="Green Gourmet : Chicken Fillets : Breaded : 70-100g"/>
    <n v="1"/>
    <n v="2"/>
    <s v="38 x 85 g"/>
    <s v="Chicken (Chilled)"/>
    <x v="2"/>
    <n v="2"/>
  </r>
  <r>
    <s v="Poached Salmon : Terrine"/>
    <n v="1"/>
    <n v="2"/>
    <s v="1 x 970 g"/>
    <s v="Timbales &amp; Terrines - Vegetable (Chilled)"/>
    <x v="2"/>
    <n v="2"/>
  </r>
  <r>
    <s v="Wall's Magnum Classic"/>
    <n v="1"/>
    <n v="2"/>
    <s v="1 x 20 x 1 each"/>
    <s v="Impulse Ice Cream"/>
    <x v="2"/>
    <n v="2"/>
  </r>
  <r>
    <s v="Red Wine"/>
    <n v="1"/>
    <n v="2"/>
    <s v="1 x 10ltr"/>
    <s v="Cooking Wine &amp; Other"/>
    <x v="2"/>
    <n v="2"/>
  </r>
  <r>
    <s v="Brakes Chicken : Nuggets : Halal : Breaded"/>
    <n v="1"/>
    <n v="2"/>
    <s v="1 x 2.5 kg"/>
    <s v="Chicken (Chilled)"/>
    <x v="2"/>
    <n v="2"/>
  </r>
  <r>
    <s v="Market Mixed : Olives : Pitted"/>
    <n v="1"/>
    <n v="2"/>
    <s v="1 x 1 kg"/>
    <s v="Olives"/>
    <x v="2"/>
    <n v="2"/>
  </r>
  <r>
    <s v="Silicone : 450 x 750mm : 100 Sheets"/>
    <n v="1"/>
    <n v="2"/>
    <s v="1 x 1 each"/>
    <s v="Paper"/>
    <x v="2"/>
    <n v="2"/>
  </r>
  <r>
    <s v="Kind Caramel Almond Sea Salt"/>
    <n v="1"/>
    <n v="2"/>
    <s v="12 x 40 g"/>
    <s v="Nuts"/>
    <x v="2"/>
    <n v="2"/>
  </r>
  <r>
    <s v="Chicken Fillet : Southern Fried"/>
    <n v="1"/>
    <n v="2"/>
    <s v="24 x 110 g"/>
    <s v="Prepared Meat (Frozen)"/>
    <x v="2"/>
    <n v="2"/>
  </r>
  <r>
    <s v="Grease Proof Paper : 269x365"/>
    <n v="1"/>
    <n v="2"/>
    <s v="480 x 1 each"/>
    <s v="Kitchen Disposables"/>
    <x v="2"/>
    <n v="2"/>
  </r>
  <r>
    <s v="Geeta's Lime Pickle"/>
    <n v="1"/>
    <n v="2"/>
    <s v="1.3 kg"/>
    <s v="Chutney"/>
    <x v="2"/>
    <n v="2"/>
  </r>
  <r>
    <s v="Chicken Goujons : breaded"/>
    <n v="1"/>
    <n v="2"/>
    <s v="1 x 2 kg"/>
    <s v="Chicken Bites (Frozen)"/>
    <x v="2"/>
    <n v="2"/>
  </r>
  <r>
    <s v="Tempura Vegetable Mix"/>
    <n v="1"/>
    <n v="2"/>
    <s v="1 x 1kg"/>
    <s v="Coated Vegetables (Frozen)"/>
    <x v="2"/>
    <n v="2"/>
  </r>
  <r>
    <s v="Butternut Squash &amp;amp; Couscous"/>
    <n v="1"/>
    <n v="2"/>
    <s v="1 x 1 kg"/>
    <s v="Prepared / Dressed Salad - Vegetable Based (Chilled)"/>
    <x v="2"/>
    <n v="2"/>
  </r>
  <r>
    <s v="Tate &amp; Lyle Sugar : Vanilla Syrup"/>
    <n v="1"/>
    <n v="2"/>
    <s v="1 x 750 ml"/>
    <s v="Syrup"/>
    <x v="2"/>
    <n v="2"/>
  </r>
  <r>
    <s v="Snacking Essentials Fruit &amp;amp; Nut Mix"/>
    <n v="1"/>
    <n v="2"/>
    <s v="16 x 50 g"/>
    <s v="Healthier Options - Fruit Snacks"/>
    <x v="2"/>
    <n v="2"/>
  </r>
  <r>
    <s v="Whitworths Fruity Biscuit : Shot"/>
    <n v="1"/>
    <n v="2"/>
    <s v="16 x 25 g"/>
    <s v="Healthier Options - Fruit Snacks"/>
    <x v="2"/>
    <n v="2"/>
  </r>
  <r>
    <s v="Gravy Granules : (26ltr per 2kg)"/>
    <n v="1"/>
    <n v="2"/>
    <s v="1 x 2 kg"/>
    <s v="Gravy"/>
    <x v="2"/>
    <n v="2"/>
  </r>
  <r>
    <s v="Lamb Weston Hash Browns : Mini : Rounds"/>
    <n v="1"/>
    <n v="2"/>
    <s v="1 x 1 kg"/>
    <s v="Potato (Frozen)"/>
    <x v="2"/>
    <n v="2"/>
  </r>
  <r>
    <s v="Brakes Tempura Batter Mix : C"/>
    <n v="1"/>
    <n v="2"/>
    <s v="1 x 3.5 kg"/>
    <s v="Batter Mix"/>
    <x v="2"/>
    <n v="2"/>
  </r>
  <r>
    <s v="Fanta Grape : Fanta Zero"/>
    <n v="1"/>
    <n v="2"/>
    <s v="12 x 500 ml"/>
    <s v="Carbonated Drinks"/>
    <x v="2"/>
    <n v="2"/>
  </r>
  <r>
    <s v="Knorr Meadowland Cream Alternative : Cream Double"/>
    <n v="1"/>
    <n v="2"/>
    <s v="1 x 1 ltr"/>
    <s v="Cream (UHT)"/>
    <x v="2"/>
    <n v="2"/>
  </r>
  <r>
    <s v="Tropicana Orange Juice : Original"/>
    <n v="1"/>
    <n v="2"/>
    <s v="8 x 250 ml"/>
    <s v="Fruit Juice"/>
    <x v="2"/>
    <n v="2"/>
  </r>
  <r>
    <s v="Brakes Bread &amp;amp; Roll Mix : Brown"/>
    <n v="1"/>
    <n v="2"/>
    <s v="1 x 3.5kg"/>
    <s v="Mixes - Savoury &amp; Pastry"/>
    <x v="2"/>
    <n v="2"/>
  </r>
  <r>
    <s v="McCain Hash Browns : Oven Cook"/>
    <n v="1"/>
    <n v="2"/>
    <s v="1 x 1 kg"/>
    <s v="Potato (Frozen)"/>
    <x v="2"/>
    <n v="2"/>
  </r>
  <r>
    <s v="Still Mineral Water : Glass : Spring"/>
    <n v="1"/>
    <n v="2"/>
    <s v="12 x 750 ml"/>
    <s v="Water - Still"/>
    <x v="2"/>
    <n v="2"/>
  </r>
  <r>
    <s v="Rowntrees Fruit Pastilles : Vegan"/>
    <n v="1"/>
    <n v="2"/>
    <s v="32 x 50 g"/>
    <s v="Sweets"/>
    <x v="2"/>
    <n v="2"/>
  </r>
  <r>
    <s v="Roasted Red Peppers"/>
    <n v="1"/>
    <n v="2"/>
    <s v="1 x 2.5 kg"/>
    <s v="Other"/>
    <x v="2"/>
    <n v="2"/>
  </r>
  <r>
    <s v="Chicken Drumsticks : Roasted : 56-85g"/>
    <n v="1"/>
    <n v="2"/>
    <s v="20 x aw71 g"/>
    <s v="Prepared Meat (Frozen)"/>
    <x v="2"/>
    <n v="2"/>
  </r>
  <r>
    <s v="Catering : Baker : 50's"/>
    <n v="1"/>
    <n v="2"/>
    <s v="1 x 15 kg"/>
    <s v="Potatoes"/>
    <x v="2"/>
    <n v="2"/>
  </r>
  <r>
    <s v="Coca Cola Zero Sugar Vanila 12x500ml"/>
    <n v="1"/>
    <n v="2"/>
    <s v="12 x 500 ml"/>
    <s v="Soft Drinks &amp; Post Mix"/>
    <x v="2"/>
    <n v="2"/>
  </r>
  <r>
    <s v="Chef Jus de Veau Lie : Veal"/>
    <n v="1"/>
    <n v="2"/>
    <s v="1 x 900g"/>
    <s v="Jus &amp; Stock"/>
    <x v="2"/>
    <n v="2"/>
  </r>
  <r>
    <s v="Chef Premium : Chicken Stock"/>
    <n v="1"/>
    <n v="2"/>
    <s v="1 x 1 ltr"/>
    <s v="Jus &amp; Stock"/>
    <x v="2"/>
    <n v="2"/>
  </r>
  <r>
    <s v="Plain Flour : White : Gluten Free"/>
    <n v="1"/>
    <n v="2"/>
    <s v="5 x 1 kg"/>
    <s v="Flour"/>
    <x v="2"/>
    <n v="2"/>
  </r>
  <r>
    <s v="Sheese Mature Cheddar : Sliced : Vegan"/>
    <n v="1"/>
    <n v="2"/>
    <s v="1 x 1 kg"/>
    <s v="Other (Chilled)"/>
    <x v="2"/>
    <n v="2"/>
  </r>
  <r>
    <s v="Brakes BBQ Chicken : 12 : Stone Baked"/>
    <n v="1"/>
    <n v="2"/>
    <s v="8 x 1 each"/>
    <s v="Pizza (Frozen)"/>
    <x v="2"/>
    <n v="2"/>
  </r>
  <r>
    <s v="Heavy : Duty Cloth : Yellow"/>
    <n v="1"/>
    <n v="2"/>
    <s v="1 x 25 each"/>
    <s v="Cloths &amp; Sponges"/>
    <x v="2"/>
    <n v="2"/>
  </r>
  <r>
    <s v="Patersons Choc Fudge Giant Cookie 18x60g"/>
    <n v="1"/>
    <n v="2"/>
    <s v="18 x 60 g"/>
    <s v="Dry Goods"/>
    <x v="2"/>
    <n v="2"/>
  </r>
  <r>
    <s v="Ice Cream Lollies : Oreo Cookie"/>
    <n v="1"/>
    <n v="2"/>
    <s v="24 x 1 each"/>
    <s v="Impulse Ice Cream"/>
    <x v="2"/>
    <n v="2"/>
  </r>
  <r>
    <s v="Pepsi Regular Orange Connector BIB 1x12L"/>
    <n v="1"/>
    <n v="2"/>
    <s v="12 each"/>
    <s v="Soft Drinks &amp; Post Mix"/>
    <x v="2"/>
    <n v="2"/>
  </r>
  <r>
    <s v="Fennel"/>
    <n v="1"/>
    <n v="2"/>
    <s v="1 x 200 g"/>
    <s v="Fennel"/>
    <x v="2"/>
    <n v="2"/>
  </r>
  <r>
    <s v="Cabbage : Green : Shredded"/>
    <n v="1"/>
    <n v="2"/>
    <s v="1 x 2.5 kg"/>
    <s v="Cabbage"/>
    <x v="2"/>
    <n v="2"/>
  </r>
  <r>
    <s v="PG Tips Tea Bag : Envelope &amp;amp; Tagged"/>
    <n v="1"/>
    <n v="2"/>
    <s v="200 x 1 each"/>
    <s v="Tea - Speciality"/>
    <x v="2"/>
    <n v="2"/>
  </r>
  <r>
    <s v="Basil : rubbed"/>
    <n v="1"/>
    <n v="2"/>
    <s v="1 x 175 g"/>
    <s v="Herbs"/>
    <x v="2"/>
    <n v="2"/>
  </r>
  <r>
    <s v="Passionfruit"/>
    <n v="1"/>
    <n v="2"/>
    <s v="10 x 1 each"/>
    <s v="Passion Fruit"/>
    <x v="2"/>
    <n v="2"/>
  </r>
  <r>
    <s v="Avocado"/>
    <n v="1"/>
    <n v="2"/>
    <s v="16 x 1 each"/>
    <s v="Avocado"/>
    <x v="2"/>
    <n v="2"/>
  </r>
  <r>
    <s v="Lettuce : Radicchio"/>
    <n v="1"/>
    <n v="2"/>
    <s v="1 x 1 each"/>
    <s v="Lettuce"/>
    <x v="2"/>
    <n v="2"/>
  </r>
  <r>
    <s v="Milk Semi Skimmed"/>
    <n v="1"/>
    <n v="2"/>
    <s v="6 x 2.27 ltr"/>
    <s v="Fresh Milk (Chilled)"/>
    <x v="2"/>
    <n v="2"/>
  </r>
  <r>
    <s v="Pizza Box 12in"/>
    <n v="1"/>
    <n v="2"/>
    <s v="100 x 1 each"/>
    <s v="Food Preparation &amp; Packaging"/>
    <x v="2"/>
    <n v="2"/>
  </r>
  <r>
    <s v="Knorr Jamaican Jerk Paste"/>
    <n v="1"/>
    <n v="2"/>
    <s v="1 x 1.15 kg"/>
    <s v="Tex Mex, Caribbean Sauce &amp; Seasoning"/>
    <x v="2"/>
    <n v="2"/>
  </r>
  <r>
    <s v="Carrots : Chantenay"/>
    <n v="1"/>
    <n v="2"/>
    <s v="kg"/>
    <s v="Carrots"/>
    <x v="2"/>
    <n v="2"/>
  </r>
  <r>
    <s v="FRESH TIGER PRAWNS 20-30"/>
    <n v="1"/>
    <n v="2"/>
    <s v="1 kg"/>
    <s v="Fish &amp; Seafood (Chilled)"/>
    <x v="6"/>
    <n v="2"/>
  </r>
  <r>
    <s v="Smoked Salmon : Sliced"/>
    <n v="1"/>
    <n v="2"/>
    <s v="1 x 454 g"/>
    <s v="Smoked Fish (Chilled)"/>
    <x v="2"/>
    <n v="2"/>
  </r>
  <r>
    <s v="Lentil 5kg"/>
    <n v="1"/>
    <n v="2"/>
    <s v="5 kg"/>
    <s v="Food"/>
    <x v="2"/>
    <n v="2"/>
  </r>
  <r>
    <s v="Toor Dal 5kg"/>
    <n v="1"/>
    <n v="2"/>
    <s v="5 kg"/>
    <s v="Food"/>
    <x v="2"/>
    <n v="2"/>
  </r>
  <r>
    <s v="Yellow Mung Dal 5kg"/>
    <n v="1"/>
    <n v="2"/>
    <s v="5 kg"/>
    <s v="Food"/>
    <x v="2"/>
    <n v="2"/>
  </r>
  <r>
    <s v="White Urid Dal 5kg"/>
    <n v="1"/>
    <n v="2"/>
    <s v="5 kg"/>
    <s v="Food"/>
    <x v="2"/>
    <n v="2"/>
  </r>
  <r>
    <s v="Black Eye Beans/Lobia 5kg"/>
    <n v="1"/>
    <n v="2"/>
    <s v="5 kg"/>
    <s v="Food"/>
    <x v="2"/>
    <n v="2"/>
  </r>
  <r>
    <s v="Salt"/>
    <n v="1"/>
    <n v="2"/>
    <s v="1 x 1 x 12.5 kg"/>
    <s v="Food"/>
    <x v="2"/>
    <n v="2"/>
  </r>
  <r>
    <s v="Green Jackfruit : Pulled"/>
    <n v="1"/>
    <n v="2"/>
    <s v="1 x 540 g"/>
    <s v="Speciality"/>
    <x v="2"/>
    <n v="2"/>
  </r>
  <r>
    <s v="Arborio Rice"/>
    <n v="1"/>
    <n v="2"/>
    <s v="1 x 5 kg"/>
    <s v="Arborio"/>
    <x v="2"/>
    <n v="2"/>
  </r>
  <r>
    <s v="Naan Bread : Info: Large"/>
    <n v="1"/>
    <n v="2"/>
    <s v="24 x 100 g"/>
    <s v="Accompaniments (Frozen)"/>
    <x v="2"/>
    <n v="2"/>
  </r>
  <r>
    <s v="Soba Noodles : Buckwheat 'Yutaka'"/>
    <n v="1"/>
    <n v="2"/>
    <s v="1 x 250 g"/>
    <s v="Noodles"/>
    <x v="2"/>
    <n v="2"/>
  </r>
  <r>
    <s v="Hirata : Buns"/>
    <n v="1"/>
    <n v="2"/>
    <s v="60 x 1 each"/>
    <s v="Rolls &amp; Buns (Frozen)"/>
    <x v="2"/>
    <n v="2"/>
  </r>
  <r>
    <s v="Vivera Shawarma Kebab : Vegan : Gluten Free"/>
    <n v="1"/>
    <n v="2"/>
    <s v="1 x 1.5 kg"/>
    <s v="Other Meat Free Products (Frozen)"/>
    <x v="2"/>
    <n v="2"/>
  </r>
  <r>
    <s v="Bisto Gravy Granules : Vegetarian : (GF) (Vegan)"/>
    <n v="1"/>
    <n v="2"/>
    <s v="6 x 170 g"/>
    <s v="Gravy"/>
    <x v="2"/>
    <n v="2"/>
  </r>
  <r>
    <s v="Vegan : Mixed Bean Salad : A10"/>
    <n v="1"/>
    <n v="2"/>
    <s v="1 x 1 each"/>
    <s v="Beans"/>
    <x v="2"/>
    <n v="2"/>
  </r>
  <r>
    <s v="Black Turtle Beans : vegan"/>
    <n v="1"/>
    <n v="2"/>
    <s v="1 x 1 kg"/>
    <s v="Beans"/>
    <x v="2"/>
    <n v="2"/>
  </r>
  <r>
    <s v="Lime Juice"/>
    <n v="1"/>
    <n v="2"/>
    <s v="1 x 1 ltr"/>
    <s v="Citrus Juice"/>
    <x v="2"/>
    <n v="2"/>
  </r>
  <r>
    <s v="Cornish : Sea Salt : Smoked"/>
    <n v="1"/>
    <n v="2"/>
    <s v="1 x 125 g"/>
    <s v="Salt"/>
    <x v="2"/>
    <n v="2"/>
  </r>
  <r>
    <s v="Coyo Coconut Milk Yoghurt : Natural"/>
    <n v="1"/>
    <n v="2"/>
    <s v="1 kg"/>
    <s v="Yoghurt (Chilled)"/>
    <x v="2"/>
    <n v="2"/>
  </r>
  <r>
    <s v="Pine Nuts"/>
    <n v="1"/>
    <n v="2"/>
    <s v="1 x 1 kg"/>
    <s v="Culinary Nuts &amp; Seeds"/>
    <x v="2"/>
    <n v="2"/>
  </r>
  <r>
    <s v="Special Order : Buckwheat : Organic : (vegan) Unroasted"/>
    <n v="1"/>
    <n v="2"/>
    <s v="1 x 5 kg"/>
    <s v="Other"/>
    <x v="2"/>
    <n v="2"/>
  </r>
  <r>
    <s v="Olive Mix : Marinated Pitted Green &amp; Black (vegan)"/>
    <n v="1"/>
    <n v="2"/>
    <s v="1 x 2.1 kg"/>
    <s v="Olives"/>
    <x v="2"/>
    <n v="2"/>
  </r>
  <r>
    <s v="Chinese Five Spice"/>
    <n v="1"/>
    <n v="2"/>
    <s v="1 x 1 kg"/>
    <s v="Spices"/>
    <x v="2"/>
    <n v="2"/>
  </r>
  <r>
    <s v="Sesame Seeds : Black"/>
    <n v="1"/>
    <n v="2"/>
    <s v="1 x 1 kg"/>
    <s v="Spices"/>
    <x v="2"/>
    <n v="2"/>
  </r>
  <r>
    <s v="Spirulina : Powder : vegan"/>
    <n v="1"/>
    <n v="2"/>
    <s v="250 g"/>
    <s v="Sundries"/>
    <x v="2"/>
    <n v="2"/>
  </r>
  <r>
    <s v="Mai Siam : Thai Red Curry Paste : vegan"/>
    <n v="1"/>
    <n v="2"/>
    <s v="1 x 1kg"/>
    <s v="Oriental Paste"/>
    <x v="2"/>
    <n v="2"/>
  </r>
  <r>
    <s v="Balsamic Vinegar : Glaze (GF)(vegan)"/>
    <n v="1"/>
    <n v="2"/>
    <s v="1 x 380 ml"/>
    <s v="Vinegar"/>
    <x v="2"/>
    <n v="2"/>
  </r>
  <r>
    <s v="Vegan Junkstar : Pink Garlic Sauce"/>
    <n v="1"/>
    <n v="2"/>
    <s v="1 x 500 ml"/>
    <s v="OTHER Sauces"/>
    <x v="2"/>
    <n v="2"/>
  </r>
  <r>
    <s v="Wasabi Paste : vegan"/>
    <n v="1"/>
    <n v="2"/>
    <s v="1 x 43 g"/>
    <s v="Oriental Paste"/>
    <x v="2"/>
    <n v="2"/>
  </r>
  <r>
    <s v="Dark Soy Sauce : Kikkoman (vegan)"/>
    <n v="1"/>
    <n v="2"/>
    <s v="1 x 150ml"/>
    <s v="Oriental Sauce"/>
    <x v="2"/>
    <n v="2"/>
  </r>
  <r>
    <s v="Neo Branded : Pizza Box : 14"/>
    <n v="1"/>
    <n v="2"/>
    <s v="50 x 1 each"/>
    <s v="Pizza Packaging"/>
    <x v="2"/>
    <n v="2"/>
  </r>
  <r>
    <s v="Sweet &amp;amp; Sour Chicken : H"/>
    <n v="1"/>
    <n v="2"/>
    <s v="2 x 1.5 kg"/>
    <s v="Poultry - Multi Portion (Frozen)"/>
    <x v="2"/>
    <n v="2"/>
  </r>
  <r>
    <s v="Beef Bolognaise : (RT)"/>
    <n v="1"/>
    <n v="2"/>
    <s v="2 x 1.5 kg"/>
    <s v="Beef - Multi Portion (Frozen)"/>
    <x v="2"/>
    <n v="2"/>
  </r>
  <r>
    <s v="Chicken Tikka Masala : (Halal)"/>
    <n v="1"/>
    <n v="2"/>
    <s v="2 x 1.5 kg"/>
    <s v="Indian &amp; Oriental Meals - Individual (Frozen)"/>
    <x v="2"/>
    <n v="2"/>
  </r>
  <r>
    <s v="Herby Tomato &amp;amp; Meatball Pasta Sauce"/>
    <n v="1"/>
    <n v="2"/>
    <s v="2 x 1.5 kg"/>
    <s v="Ready To Use Sauce (Frozen)"/>
    <x v="2"/>
    <n v="2"/>
  </r>
  <r>
    <s v="Tomato &amp;amp; Marscapone : Pasta Sauce"/>
    <n v="1"/>
    <n v="2"/>
    <s v="2 x 1.5 kg"/>
    <s v="Ready To Use Sauce (Frozen)"/>
    <x v="2"/>
    <n v="2"/>
  </r>
  <r>
    <s v="Tanpopo Edamame Soy Beans"/>
    <n v="1"/>
    <n v="2"/>
    <s v="1 x 1 each"/>
    <s v="Sushi"/>
    <x v="2"/>
    <n v="2"/>
  </r>
  <r>
    <s v="Chicken Katsu Crunch Roll"/>
    <n v="1"/>
    <n v="2"/>
    <s v="1 x 1 each"/>
    <s v="Sushi"/>
    <x v="2"/>
    <n v="2"/>
  </r>
  <r>
    <s v="Surimi &amp;amp; Avocado Crunch Roll"/>
    <n v="1"/>
    <n v="2"/>
    <s v="1 x 1 each"/>
    <s v="Sushi"/>
    <x v="2"/>
    <n v="2"/>
  </r>
  <r>
    <s v="Chicken Katsu Sushi 6pc"/>
    <n v="1"/>
    <n v="2"/>
    <s v="1 Box"/>
    <s v="Chilled - Other"/>
    <x v="2"/>
    <n v="2"/>
  </r>
  <r>
    <s v="Sadec Prawn Crackers : Vietnamese"/>
    <n v="1"/>
    <n v="2"/>
    <s v="24 x 500 g"/>
    <s v="Snacks"/>
    <x v="2"/>
    <n v="2"/>
  </r>
  <r>
    <s v="COCK (THAI) RED CURRY PASTE"/>
    <n v="1"/>
    <n v="2"/>
    <s v="24 x 400 g"/>
    <s v="Deli &amp; Fine &amp; Speciality Foods"/>
    <x v="2"/>
    <n v="2"/>
  </r>
  <r>
    <s v="China Chef Bamboo Shoot : Strips"/>
    <n v="1"/>
    <n v="2"/>
    <s v="6 x 2.95 kg"/>
    <s v="Other"/>
    <x v="2"/>
    <n v="2"/>
  </r>
  <r>
    <s v="Cock Thai Green Curry Paste"/>
    <n v="1"/>
    <n v="2"/>
    <s v="24 x 400 g"/>
    <s v="Oriental Paste"/>
    <x v="2"/>
    <n v="2"/>
  </r>
  <r>
    <s v="Knorr Chicken : Powder"/>
    <n v="1"/>
    <n v="2"/>
    <s v="6 x 900 g"/>
    <s v="Bouillon Mix"/>
    <x v="2"/>
    <n v="2"/>
  </r>
  <r>
    <s v="KTC Lemon Juice"/>
    <n v="1"/>
    <n v="2"/>
    <s v="12 x 250ml"/>
    <s v="Citrus Juice"/>
    <x v="2"/>
    <n v="2"/>
  </r>
  <r>
    <s v="WOH HUP INDONESIAN RENDANG CURRY PASTE"/>
    <n v="1"/>
    <n v="2"/>
    <s v="12 x 195 g"/>
    <s v="Deli &amp; Fine &amp; Speciality Foods"/>
    <x v="2"/>
    <n v="2"/>
  </r>
  <r>
    <s v="Rollover Foil Bags : Chilli Cheese"/>
    <n v="1"/>
    <n v="2"/>
    <s v="250 x 1 each"/>
    <s v="Bags"/>
    <x v="2"/>
    <n v="2"/>
  </r>
  <r>
    <s v="Lettuce : Chinese Leaf"/>
    <n v="1"/>
    <n v="2"/>
    <s v="8 x 1 each"/>
    <s v="Lettuce"/>
    <x v="2"/>
    <n v="2"/>
  </r>
  <r>
    <s v="Watercress"/>
    <n v="1"/>
    <n v="2"/>
    <s v="1 x 100g"/>
    <s v="Watercress"/>
    <x v="2"/>
    <n v="2"/>
  </r>
  <r>
    <s v="Pomegranate : Temp"/>
    <n v="1"/>
    <n v="2"/>
    <s v="1 x 1 each"/>
    <s v="Pomegranate"/>
    <x v="2"/>
    <n v="2"/>
  </r>
  <r>
    <s v="Cauliflower : Size 10"/>
    <n v="1"/>
    <n v="2"/>
    <s v="1 x 1 each"/>
    <s v="Cauliflower"/>
    <x v="2"/>
    <n v="2"/>
  </r>
  <r>
    <s v="Lettuce : Lolla Biondi"/>
    <n v="1"/>
    <n v="2"/>
    <s v="1 x 1 each"/>
    <s v="Lettuce"/>
    <x v="2"/>
    <n v="2"/>
  </r>
  <r>
    <s v="Pak Choi"/>
    <n v="1"/>
    <n v="2"/>
    <s v="1 x 500g"/>
    <s v="Pak Choi"/>
    <x v="2"/>
    <n v="2"/>
  </r>
  <r>
    <s v="Root Veg Mix : Diced : Chunky"/>
    <n v="1"/>
    <n v="2"/>
    <s v="1 x 2.5 kg"/>
    <s v="Mixed Prep Veg"/>
    <x v="2"/>
    <n v="2"/>
  </r>
  <r>
    <s v="Peppers : Yellow"/>
    <n v="1"/>
    <n v="2"/>
    <s v="1 x 5 kg"/>
    <s v="Peppers"/>
    <x v="2"/>
    <n v="2"/>
  </r>
  <r>
    <s v="Broccoli : Tenderstem"/>
    <n v="1"/>
    <n v="2"/>
    <s v="1 x 500 g"/>
    <s v="Broccoli"/>
    <x v="2"/>
    <n v="2"/>
  </r>
  <r>
    <s v="Peppers : Red"/>
    <n v="1"/>
    <n v="2"/>
    <s v="1 x 5 kg"/>
    <s v="Peppers"/>
    <x v="2"/>
    <n v="2"/>
  </r>
  <r>
    <s v="PUREFOODS Mezze Salad : Vegan"/>
    <n v="1"/>
    <n v="2"/>
    <s v="1 x 1 each"/>
    <s v="Prepared / Dressed Salad - Other (Chilled)"/>
    <x v="2"/>
    <n v="2"/>
  </r>
  <r>
    <s v="PUREFOODS Sandwich - Brown : Prawn Mayo : Basic"/>
    <n v="1"/>
    <n v="2"/>
    <s v="1 x 1 each"/>
    <s v="Filled Rolls, Sandwiches &amp; Baguettes"/>
    <x v="2"/>
    <n v="2"/>
  </r>
  <r>
    <s v="SWAN ANTI-BAC HAND SOAP PUMP   6x500ml"/>
    <n v="1"/>
    <n v="2"/>
    <s v="6 x 500 ml"/>
    <s v="Kitchen Chemicals"/>
    <x v="2"/>
    <n v="2"/>
  </r>
  <r>
    <s v="OwnBeef : Steakhouse : 8oz : 97%"/>
    <n v="1"/>
    <n v="2"/>
    <s v="24 x 227 g"/>
    <s v="Burgers (Chilled)"/>
    <x v="2"/>
    <n v="2"/>
  </r>
  <r>
    <s v="Chargrilled : Peppers : Yellow"/>
    <n v="1"/>
    <n v="2"/>
    <s v="1 x 1 kg"/>
    <s v="Gourmet Prepared Vegetables (Chilled)"/>
    <x v="2"/>
    <n v="2"/>
  </r>
  <r>
    <s v="15mm Machine Diced : Diced"/>
    <n v="1"/>
    <n v="2"/>
    <s v="1 x 1 kg"/>
    <s v="Onions"/>
    <x v="2"/>
    <n v="2"/>
  </r>
  <r>
    <s v="Puree"/>
    <n v="1"/>
    <n v="2"/>
    <s v="1 x 1kg"/>
    <s v="Turnip"/>
    <x v="2"/>
    <n v="2"/>
  </r>
  <r>
    <s v="Ratatouille : Hand Diced : 20mm : Prep"/>
    <n v="1"/>
    <n v="2"/>
    <s v="kg"/>
    <s v="Mixed Prep Veg"/>
    <x v="2"/>
    <n v="2"/>
  </r>
  <r>
    <s v="Chargrilled : Vegetable Mix"/>
    <n v="1"/>
    <n v="2"/>
    <s v="1 x 1 kg"/>
    <s v="Other"/>
    <x v="2"/>
    <n v="2"/>
  </r>
  <r>
    <s v="Nicoise Salad : Cooked."/>
    <n v="1"/>
    <n v="2"/>
    <s v="1 x 1 kg"/>
    <s v="Fruit &amp; Veg, Salad, Herbs (Chilled)"/>
    <x v="2"/>
    <n v="2"/>
  </r>
  <r>
    <s v="Bow Tie Pasta : Cooked."/>
    <n v="1"/>
    <n v="2"/>
    <s v="1 x 1 kg"/>
    <s v="Fruit &amp; Veg, Salad, Herbs (Chilled)"/>
    <x v="2"/>
    <n v="2"/>
  </r>
  <r>
    <s v="Quinoa &amp; Curly Kale Salad : Cooked."/>
    <n v="1"/>
    <n v="2"/>
    <s v="1 x 1 kg"/>
    <s v="Fruit &amp; Veg, Salad, Herbs (Chilled)"/>
    <x v="2"/>
    <n v="2"/>
  </r>
  <r>
    <s v="Chargrilled Green Courgette : Diced 20 x 20mm"/>
    <n v="1"/>
    <n v="2"/>
    <s v="1 x 1 kg"/>
    <s v="Courgettes"/>
    <x v="2"/>
    <n v="2"/>
  </r>
  <r>
    <s v="Orange Juice"/>
    <n v="1"/>
    <n v="2"/>
    <s v="1 x 1 ltr"/>
    <s v="Fruit Juice"/>
    <x v="2"/>
    <n v="2"/>
  </r>
  <r>
    <s v="Israeli Cous Cous : Cooked."/>
    <n v="1"/>
    <n v="2"/>
    <s v="1 x 1 kg"/>
    <s v="Fruit &amp; Veg, Salad, Herbs (Chilled)"/>
    <x v="2"/>
    <n v="2"/>
  </r>
  <r>
    <s v="Puree"/>
    <n v="1"/>
    <n v="2"/>
    <s v="1 x 1kg"/>
    <s v="Cauliflower"/>
    <x v="2"/>
    <n v="2"/>
  </r>
  <r>
    <s v="Chargrilled : Long Sliced 10mm"/>
    <n v="1"/>
    <n v="2"/>
    <s v="kg"/>
    <s v="Aubergine"/>
    <x v="2"/>
    <n v="2"/>
  </r>
  <r>
    <s v="Chargrilled Red Pepper : Deseeded &amp; Quarter Cut."/>
    <n v="1"/>
    <n v="2"/>
    <s v="1 x 1 kg"/>
    <s v="Fruit &amp; Veg, Salad, Herbs (Chilled)"/>
    <x v="2"/>
    <n v="2"/>
  </r>
  <r>
    <s v="Bow Tie Pasta &amp; Mediterranean Vegetables : In Sauce : Cooked."/>
    <n v="1"/>
    <n v="2"/>
    <s v="1 x 1 kg"/>
    <s v="Fruit &amp; Veg, Salad, Herbs (Chilled)"/>
    <x v="2"/>
    <n v="2"/>
  </r>
  <r>
    <s v="Wild Rice Salad."/>
    <n v="1"/>
    <n v="2"/>
    <s v="1 x 1 kg"/>
    <s v="Fruit &amp; Veg, Salad, Herbs (Chilled)"/>
    <x v="2"/>
    <n v="2"/>
  </r>
  <r>
    <s v="Orzo Pasta Carrot, Celery, Swede : Cooked."/>
    <n v="1"/>
    <n v="2"/>
    <s v="1 x 1 kg"/>
    <s v="Fruit &amp; Veg, Salad, Herbs (Chilled)"/>
    <x v="2"/>
    <n v="2"/>
  </r>
  <r>
    <s v="Puree"/>
    <n v="1"/>
    <n v="2"/>
    <s v="1 x 1 kg"/>
    <s v="Peas"/>
    <x v="2"/>
    <n v="2"/>
  </r>
  <r>
    <s v="Orzo Pasta Salad : Cooked."/>
    <n v="1"/>
    <n v="2"/>
    <s v="1 x 1 kg"/>
    <s v="Fruit &amp; Veg, Salad, Herbs (Chilled)"/>
    <x v="2"/>
    <n v="2"/>
  </r>
  <r>
    <s v="Lentil : Cooked"/>
    <n v="1"/>
    <n v="2"/>
    <s v="1 x 1 kg"/>
    <s v="Lentil"/>
    <x v="2"/>
    <n v="2"/>
  </r>
  <r>
    <s v="Fruit Salad : Kensington"/>
    <n v="1"/>
    <n v="2"/>
    <s v="1 x 1 kg"/>
    <s v="Fruit Salad (Chilled)"/>
    <x v="2"/>
    <n v="2"/>
  </r>
  <r>
    <s v="Fennel : Sliced"/>
    <n v="1"/>
    <n v="2"/>
    <s v="1 x 1 kg"/>
    <s v="Fennel"/>
    <x v="2"/>
    <n v="2"/>
  </r>
  <r>
    <s v="Mixed : Cooked for Soup"/>
    <n v="1"/>
    <n v="2"/>
    <s v="kg"/>
    <s v="Mushrooms"/>
    <x v="2"/>
    <n v="2"/>
  </r>
  <r>
    <s v="Potatoes : Mids : Peeled : Machine Prepared."/>
    <n v="1"/>
    <n v="2"/>
    <s v="1 x 1 kg"/>
    <s v="Fruit &amp; Veg, Salad, Herbs (Chilled)"/>
    <x v="2"/>
    <n v="2"/>
  </r>
  <r>
    <s v="Mixed Vegetables Diced 15mm Machine."/>
    <n v="1"/>
    <n v="2"/>
    <s v="1 x 1 kg"/>
    <s v="Fruit &amp; Veg, Salad, Herbs (Chilled)"/>
    <x v="2"/>
    <n v="2"/>
  </r>
  <r>
    <s v="White : Machine Diced 5mm"/>
    <n v="1"/>
    <n v="2"/>
    <s v="kg"/>
    <s v="Onions"/>
    <x v="2"/>
    <n v="2"/>
  </r>
  <r>
    <s v="Puree"/>
    <n v="1"/>
    <n v="2"/>
    <s v="1 x 1 kg"/>
    <s v="Leeks"/>
    <x v="2"/>
    <n v="2"/>
  </r>
  <r>
    <s v="Puree : Cooked."/>
    <n v="1"/>
    <n v="2"/>
    <s v="1 x 1 kg"/>
    <s v="Fruit &amp; Veg, Salad, Herbs (Chilled)"/>
    <x v="2"/>
    <n v="2"/>
  </r>
  <r>
    <s v="Black Cherry &amp;amp; Almond Slice : Gluten Free"/>
    <n v="1"/>
    <n v="2"/>
    <s v="14 x 75 g"/>
    <s v="Tray Bakes (Frozen)"/>
    <x v="2"/>
    <n v="2"/>
  </r>
  <r>
    <s v="CHOCOLATE FUDGE CAKE : 14 Portion : Gluten Free"/>
    <n v="1"/>
    <n v="2"/>
    <s v="1 x 1 each"/>
    <s v="Cakes (Frozen)"/>
    <x v="2"/>
    <n v="2"/>
  </r>
  <r>
    <s v="Chocolate Fudge Cake : With Curls : 16 Portion"/>
    <n v="1"/>
    <n v="2"/>
    <s v="1 x 1 each"/>
    <s v="Cakes (Frozen)"/>
    <x v="2"/>
    <n v="2"/>
  </r>
  <r>
    <s v="Mediterranean : Vegetable : Quiche"/>
    <n v="1"/>
    <n v="2"/>
    <s v="12 x 200 g"/>
    <s v="Quiche (Frozen)"/>
    <x v="2"/>
    <n v="2"/>
  </r>
  <r>
    <s v="Victoria Sponge"/>
    <n v="1"/>
    <n v="2"/>
    <s v="14 x 100 g"/>
    <s v="Cakes (Frozen)"/>
    <x v="2"/>
    <n v="2"/>
  </r>
  <r>
    <s v="Love Joes : Spicy Mayo"/>
    <n v="1"/>
    <n v="2"/>
    <s v="1 x 1 ltr"/>
    <s v="Mayonnaise"/>
    <x v="2"/>
    <n v="2"/>
  </r>
  <r>
    <s v="E2 Mediterranean Flavour : Chicken Legs : Red Tractor"/>
    <n v="1"/>
    <n v="2"/>
    <s v="10 x 1 each"/>
    <s v="Prepared Meat (Frozen)"/>
    <x v="2"/>
    <n v="2"/>
  </r>
  <r>
    <s v="Chicken : Skewer : Red Tractor"/>
    <n v="1"/>
    <n v="2"/>
    <s v="10 x 1 each"/>
    <s v="Chicken (Chilled)"/>
    <x v="2"/>
    <n v="2"/>
  </r>
  <r>
    <s v="A3 : Jumbo : Chicken Wings : BBQ Flavour : 2 Joint  : Halal : Red Tractor"/>
    <n v="1"/>
    <n v="2"/>
    <s v="1 x 2 kg"/>
    <s v="Prepared Poultry"/>
    <x v="2"/>
    <n v="2"/>
  </r>
  <r>
    <s v="Monin Blue Curacao"/>
    <n v="1"/>
    <n v="2"/>
    <s v="1 x 70 cl"/>
    <s v="Liqueurs &amp; Other"/>
    <x v="2"/>
    <n v="2"/>
  </r>
  <r>
    <s v="Olmeca Tequila : 38% : Blanco"/>
    <n v="1"/>
    <n v="2"/>
    <s v="1 x 70 cl"/>
    <s v="Tequila"/>
    <x v="2"/>
    <n v="2"/>
  </r>
  <r>
    <s v="Beefeater Gin : 40.00%"/>
    <n v="1"/>
    <n v="2"/>
    <s v="1 x 70 cl"/>
    <s v="Gin"/>
    <x v="2"/>
    <n v="2"/>
  </r>
  <r>
    <s v="Blue Moon Ale : 5.40%"/>
    <n v="1"/>
    <n v="2"/>
    <s v="24 x 330 ml"/>
    <s v="Beer - Bottle/Can"/>
    <x v="2"/>
    <n v="2"/>
  </r>
  <r>
    <s v="Empire Pepsi"/>
    <n v="1"/>
    <n v="2"/>
    <s v="1 x 10 ltr"/>
    <s v="Post Mix"/>
    <x v="2"/>
    <n v="2"/>
  </r>
  <r>
    <s v="Stella Artois Cidre : Cider"/>
    <n v="1"/>
    <n v="2"/>
    <s v="1 x 6.6 gal (30 ltr)"/>
    <s v="Cider - Draft"/>
    <x v="2"/>
    <n v="2"/>
  </r>
  <r>
    <s v="EMPIRE PEPSI MAX **MAX** BIB 10L"/>
    <n v="1"/>
    <n v="2"/>
    <s v="1 x 10 ltr"/>
    <s v="Soft Drinks &amp; Post Mix"/>
    <x v="2"/>
    <n v="2"/>
  </r>
  <r>
    <s v="Pommery Brut Royal"/>
    <n v="1"/>
    <n v="2"/>
    <s v="1 x 75 cl"/>
    <s v="Champagne"/>
    <x v="2"/>
    <n v="2"/>
  </r>
  <r>
    <s v="Estrella Lager : 4.60% : Damm"/>
    <n v="1"/>
    <n v="2"/>
    <s v="24 x 330 ml"/>
    <s v="Beer - Bottle/Can"/>
    <x v="2"/>
    <n v="2"/>
  </r>
  <r>
    <s v="Highland Park Whisky : 12YO : 40%"/>
    <n v="1"/>
    <n v="2"/>
    <s v="1 x 70cl"/>
    <s v="Whisky"/>
    <x v="2"/>
    <n v="2"/>
  </r>
  <r>
    <s v="Kopparberg Strawberry &amp;amp; Lime Cider : 4%"/>
    <n v="1"/>
    <n v="2"/>
    <s v="15 x 500 ml"/>
    <s v="Cider - Bottle/Can"/>
    <x v="2"/>
    <n v="2"/>
  </r>
  <r>
    <s v="Grand Marnier Grand Marnier : 40%"/>
    <n v="1"/>
    <n v="2"/>
    <s v="1 x 70cl"/>
    <s v="Liqueurs &amp; Other"/>
    <x v="2"/>
    <n v="2"/>
  </r>
  <r>
    <s v="Jack Daniels Honey : Whiskey : 35%"/>
    <n v="1"/>
    <n v="2"/>
    <s v="1 x 70 cl"/>
    <s v="Bourbon / American Whiskey"/>
    <x v="2"/>
    <n v="2"/>
  </r>
  <r>
    <s v="Sailor Jerry Rum"/>
    <n v="1"/>
    <n v="2"/>
    <s v="1 x 70cl"/>
    <s v="Rum"/>
    <x v="2"/>
    <n v="2"/>
  </r>
  <r>
    <s v="Midori Midori Melon Liqueur : 20%"/>
    <n v="1"/>
    <n v="2"/>
    <s v="1 x 70cl"/>
    <s v="Liqueurs &amp; Other"/>
    <x v="2"/>
    <n v="2"/>
  </r>
  <r>
    <s v="Fever Tree Lemonade : Clear"/>
    <n v="1"/>
    <n v="2"/>
    <s v="24 x 200 ml"/>
    <s v="Carbonated Drinks"/>
    <x v="2"/>
    <n v="2"/>
  </r>
  <r>
    <s v="Old Jamaica Ginger Beer : Soft Drink : Cans"/>
    <n v="1"/>
    <n v="2"/>
    <s v="24 x 330 ml"/>
    <s v="Carbonated Drinks"/>
    <x v="2"/>
    <n v="2"/>
  </r>
  <r>
    <s v="Angostura Angostura Bitters"/>
    <n v="1"/>
    <n v="2"/>
    <s v="1 x 20 cl"/>
    <s v="Cocktail Mixes"/>
    <x v="2"/>
    <n v="2"/>
  </r>
  <r>
    <s v="Marlish Spring Water : Sparkling Water"/>
    <n v="1"/>
    <n v="2"/>
    <s v="24 x 330 ml"/>
    <s v="Water - Sparkling"/>
    <x v="2"/>
    <n v="2"/>
  </r>
  <r>
    <s v="Sourz Sourz : Cherry : Sweet &amp; Sour"/>
    <n v="1"/>
    <n v="2"/>
    <s v="1 x 70 cl"/>
    <s v="Liqueurs &amp; Other"/>
    <x v="2"/>
    <n v="2"/>
  </r>
  <r>
    <s v="Schweppes Lime Cordial"/>
    <n v="1"/>
    <n v="2"/>
    <s v="1 x 1 ltr"/>
    <s v="Fruit Drinks"/>
    <x v="2"/>
    <n v="2"/>
  </r>
  <r>
    <s v="Coca Cola Diet Coca Cola"/>
    <n v="1"/>
    <n v="2"/>
    <s v="24 x 200 ml"/>
    <s v="Carbonated Drinks"/>
    <x v="2"/>
    <n v="2"/>
  </r>
  <r>
    <s v="Coca Cola Coca Cola"/>
    <n v="1"/>
    <n v="2"/>
    <s v="24 x 200 ml"/>
    <s v="Carbonated Drinks"/>
    <x v="2"/>
    <n v="2"/>
  </r>
  <r>
    <s v="Fentimans Wild Elderflower"/>
    <n v="1"/>
    <n v="2"/>
    <s v="12 x 275 ml"/>
    <s v="Carbonated Drinks"/>
    <x v="2"/>
    <n v="2"/>
  </r>
  <r>
    <s v="Curly Kale"/>
    <n v="1"/>
    <n v="2"/>
    <s v="1 x 3 kg"/>
    <s v="Kale"/>
    <x v="2"/>
    <n v="2"/>
  </r>
  <r>
    <s v="Prep : Chips : Jenga"/>
    <n v="1"/>
    <n v="2"/>
    <s v="1 x 5 kg"/>
    <s v="Potatoes"/>
    <x v="2"/>
    <n v="2"/>
  </r>
  <r>
    <s v="Cream Clotted"/>
    <n v="1"/>
    <n v="2"/>
    <s v="1 x 1 kg"/>
    <s v="Fresh Cream (Chilled)"/>
    <x v="0"/>
    <n v="2"/>
  </r>
  <r>
    <s v="Potatoes : Peeled : Mids"/>
    <n v="1"/>
    <n v="2"/>
    <s v="1 x 5 kg"/>
    <s v="Potatoes"/>
    <x v="2"/>
    <n v="2"/>
  </r>
  <r>
    <s v="Spring Greens : Sliced"/>
    <n v="1"/>
    <n v="2"/>
    <s v="1 x 2.5 kg"/>
    <s v="Cabbage"/>
    <x v="2"/>
    <n v="2"/>
  </r>
  <r>
    <s v="Pak Choi"/>
    <n v="1"/>
    <n v="2"/>
    <s v="1 x 2 kg"/>
    <s v="Pak Choi"/>
    <x v="2"/>
    <n v="2"/>
  </r>
  <r>
    <s v="Okra"/>
    <n v="1"/>
    <n v="2"/>
    <s v="1 x 5 kg"/>
    <s v="Okra"/>
    <x v="2"/>
    <n v="2"/>
  </r>
  <r>
    <s v="Onions : small"/>
    <n v="1"/>
    <n v="2"/>
    <s v="1 x 20 kg"/>
    <s v="Onions"/>
    <x v="2"/>
    <n v="2"/>
  </r>
  <r>
    <s v="Monks Beard"/>
    <n v="1"/>
    <n v="2"/>
    <s v="1 x 250 g"/>
    <s v="Asparagus"/>
    <x v="2"/>
    <n v="2"/>
  </r>
  <r>
    <s v="Fennel : Mini"/>
    <n v="1"/>
    <n v="2"/>
    <s v="1 x 1 each"/>
    <s v="Fennel"/>
    <x v="2"/>
    <n v="2"/>
  </r>
  <r>
    <s v="Lettuce : Lambs"/>
    <n v="1"/>
    <n v="2"/>
    <s v="1 x 1 each"/>
    <s v="Lettuce"/>
    <x v="2"/>
    <n v="2"/>
  </r>
  <r>
    <s v="Parsnips"/>
    <n v="1"/>
    <n v="2"/>
    <s v="1 x 5 kg"/>
    <s v="Parsnips"/>
    <x v="2"/>
    <n v="2"/>
  </r>
  <r>
    <s v="Butter Portions"/>
    <n v="1"/>
    <n v="2"/>
    <s v="100 x 7 g"/>
    <s v="Spread / Margarine (Chilled)"/>
    <x v="2"/>
    <n v="2"/>
  </r>
  <r>
    <s v="SYSCO CLASSIC FRIES 10X10MM-3/8TH6X2.5KG"/>
    <n v="1"/>
    <n v="2"/>
    <s v="6 x 2.5 kg"/>
    <s v="Frozen - All"/>
    <x v="2"/>
    <n v="2"/>
  </r>
  <r>
    <s v="Black Pudding : Sticks"/>
    <n v="1"/>
    <n v="2"/>
    <s v="1 x 1.36 kg "/>
    <s v="Puddings and Stuffings (Chilled)"/>
    <x v="2"/>
    <n v="2"/>
  </r>
  <r>
    <s v="Cod Fillet : 200-230g : MSC"/>
    <n v="1"/>
    <n v="2"/>
    <s v="1 x 4.54 kg"/>
    <s v="Fresh Fish (Chilled)"/>
    <x v="2"/>
    <n v="2"/>
  </r>
  <r>
    <s v="Premium : Battered Chicken Nuggets"/>
    <n v="1"/>
    <n v="2"/>
    <s v="1 x 2.5 kg"/>
    <s v="Chicken Bites (Frozen)"/>
    <x v="2"/>
    <n v="2"/>
  </r>
  <r>
    <s v="Balsamic Vinegar"/>
    <n v="1"/>
    <n v="2"/>
    <s v="1 x 5 ltr"/>
    <s v="Vinegar"/>
    <x v="2"/>
    <n v="2"/>
  </r>
  <r>
    <s v="Chocolate Tiffin : Traybake : 12 Portion"/>
    <n v="1"/>
    <n v="2"/>
    <s v="1 x 1 each"/>
    <s v="Tray Bakes (Frozen)"/>
    <x v="2"/>
    <n v="2"/>
  </r>
  <r>
    <s v="Parem Paneer"/>
    <n v="1"/>
    <n v="2"/>
    <s v="1 x 900 g"/>
    <s v="Other (Chilled)"/>
    <x v="2"/>
    <n v="2"/>
  </r>
  <r>
    <s v="Gourmet Island Beef Burger : 100%"/>
    <n v="1"/>
    <n v="2"/>
    <s v="48 x 113 g"/>
    <s v="Burgers (Frozen)"/>
    <x v="2"/>
    <n v="2"/>
  </r>
  <r>
    <s v="Seafood : Cocktail"/>
    <n v="1"/>
    <n v="2"/>
    <s v="1 x 1 kg"/>
    <s v="Prepared Fish (Chilled)"/>
    <x v="6"/>
    <n v="2"/>
  </r>
  <r>
    <s v="Paper Plate : 7”"/>
    <n v="1"/>
    <n v="2"/>
    <s v="100 x 1 each"/>
    <s v="Plates &amp; Bowls"/>
    <x v="2"/>
    <n v="2"/>
  </r>
  <r>
    <s v="Americana Burger Bun : Glazed"/>
    <n v="1"/>
    <n v="2"/>
    <s v="48 x 1 each"/>
    <s v="Rolls &amp; Buns (Frozen)"/>
    <x v="2"/>
    <n v="2"/>
  </r>
  <r>
    <s v="Petit Pois : Very Fine"/>
    <n v="1"/>
    <n v="2"/>
    <s v="1 x 1 kg"/>
    <s v="Peas (Frozen)"/>
    <x v="2"/>
    <n v="2"/>
  </r>
  <r>
    <s v="Camembert Rustique"/>
    <n v="1"/>
    <n v="2"/>
    <s v="1 x 250g"/>
    <s v="French (Chilled)"/>
    <x v="2"/>
    <n v="2"/>
  </r>
  <r>
    <s v="Ham Hock : Pulled : British"/>
    <n v="1"/>
    <n v="2"/>
    <s v="1 x 1 kg"/>
    <s v="Ham (Chilled)"/>
    <x v="3"/>
    <n v="2"/>
  </r>
  <r>
    <s v="Vegan Pasty"/>
    <n v="1"/>
    <n v="2"/>
    <s v="20 x 1 each"/>
    <s v="Pasties (Frozen)"/>
    <x v="2"/>
    <n v="2"/>
  </r>
  <r>
    <s v="Coca Cola Coke Zero"/>
    <n v="1"/>
    <n v="2"/>
    <s v="12 x 500 ml"/>
    <s v="Carbonated Drinks"/>
    <x v="2"/>
    <n v="2"/>
  </r>
  <r>
    <s v="Polenta : Instant and Tradizional"/>
    <n v="1"/>
    <n v="2"/>
    <s v="1 x 500 g"/>
    <s v="Other"/>
    <x v="2"/>
    <n v="2"/>
  </r>
  <r>
    <s v="Cornetto Classico"/>
    <n v="1"/>
    <n v="2"/>
    <s v="24 x 1 each"/>
    <s v="Impulse Ice Cream"/>
    <x v="2"/>
    <n v="2"/>
  </r>
  <r>
    <s v="Walls Magnum : Classic"/>
    <n v="1"/>
    <n v="2"/>
    <s v="20 x 1 each"/>
    <s v="Individual Ice Cream/Lollies"/>
    <x v="2"/>
    <n v="2"/>
  </r>
  <r>
    <s v="Macphie Nacho Cheese Sauce"/>
    <n v="1"/>
    <n v="2"/>
    <s v="1 x 1 ltr"/>
    <s v="Tex Mex, Caribbean Sauce &amp; Seasoning"/>
    <x v="2"/>
    <n v="2"/>
  </r>
  <r>
    <s v="Crunch : Granola : Cherry &amp; Blueberry"/>
    <n v="1"/>
    <n v="2"/>
    <s v="1 x 1kg"/>
    <s v="Muesli"/>
    <x v="2"/>
    <n v="2"/>
  </r>
  <r>
    <s v="Kit Kat Kit Kat : 4 Finger : Dark Chocolate"/>
    <n v="1"/>
    <n v="2"/>
    <s v="24 x 41.5 g"/>
    <s v="Chocolate - Bars"/>
    <x v="2"/>
    <n v="2"/>
  </r>
  <r>
    <s v="Chef William Garlic Powder"/>
    <n v="1"/>
    <n v="2"/>
    <s v="1 x 500 g"/>
    <s v="Garlic"/>
    <x v="2"/>
    <n v="2"/>
  </r>
  <r>
    <s v="Santa Maria Medium : Salsa : Squeezy"/>
    <n v="1"/>
    <n v="2"/>
    <s v="1 x 950 g"/>
    <s v="Tex Mex, Caribbean Sauce &amp; Seasoning"/>
    <x v="2"/>
    <n v="2"/>
  </r>
  <r>
    <s v="C/Express : Ground Coffee : Sachets"/>
    <n v="1"/>
    <n v="2"/>
    <s v="50 x 60 g"/>
    <s v="Coffee - Instant"/>
    <x v="2"/>
    <n v="2"/>
  </r>
  <r>
    <s v="Del Monte Real Lemonade : Ice Lolly"/>
    <n v="1"/>
    <n v="2"/>
    <s v="24 x 75 ml"/>
    <s v="Impulse Ice Cream"/>
    <x v="2"/>
    <n v="2"/>
  </r>
  <r>
    <s v="Vita Coco Coconut Water"/>
    <n v="1"/>
    <n v="2"/>
    <s v="12 x 330 ml"/>
    <s v="Fruit Juice"/>
    <x v="2"/>
    <n v="2"/>
  </r>
  <r>
    <s v="Rapeseed Oil"/>
    <n v="1"/>
    <n v="2"/>
    <s v="1 x 20 ltr"/>
    <s v="Rapeseed Oil"/>
    <x v="2"/>
    <n v="2"/>
  </r>
  <r>
    <s v="Liquid : Egg Yolk"/>
    <n v="1"/>
    <n v="2"/>
    <s v="1 x 1 ltr"/>
    <s v="Eggs &amp; Egg Products (Chilled"/>
    <x v="2"/>
    <n v="2"/>
  </r>
  <r>
    <s v="Beef burger : Gourmet"/>
    <n v="1"/>
    <n v="2"/>
    <s v="48 x 113 g"/>
    <s v="Burgers (Chilled)"/>
    <x v="2"/>
    <n v="2"/>
  </r>
  <r>
    <s v="Haddock : Fishcake : Smoked: Luxury"/>
    <n v="1"/>
    <n v="2"/>
    <s v="24 x 114 g"/>
    <s v="Frozen Prepared Fish"/>
    <x v="2"/>
    <n v="2"/>
  </r>
  <r>
    <s v="Onion Bhaji"/>
    <n v="1"/>
    <n v="2"/>
    <s v="80 x 35 g"/>
    <s v="Indian Buffet (Frozen)"/>
    <x v="2"/>
    <n v="2"/>
  </r>
  <r>
    <s v="Mars"/>
    <n v="1"/>
    <n v="2"/>
    <s v="48 x 51 g"/>
    <s v="Dry Goods"/>
    <x v="2"/>
    <n v="2"/>
  </r>
  <r>
    <s v="HMC : Chocolate Cake : 14 Portion"/>
    <n v="1"/>
    <n v="2"/>
    <s v="1 x 1 each"/>
    <s v="Cakes (Frozen)"/>
    <x v="2"/>
    <n v="2"/>
  </r>
  <r>
    <s v="Wrights Dairy Cream Eclairs : Chocolate"/>
    <n v="1"/>
    <n v="2"/>
    <s v="16 x 1 each"/>
    <s v="Cream Cakes (Frozen)"/>
    <x v="2"/>
    <n v="2"/>
  </r>
  <r>
    <s v="Cadbury Hot Chocolate"/>
    <n v="1"/>
    <n v="2"/>
    <s v="1 x 2 kg"/>
    <s v="Chocolate &amp; Cocoa Drinks"/>
    <x v="2"/>
    <n v="2"/>
  </r>
  <r>
    <s v="C/S : Seeded Burger Buns : 5"/>
    <n v="1"/>
    <n v="2"/>
    <s v="48 x 1 each"/>
    <s v="Rolls &amp; Buns (Frozen)"/>
    <x v="2"/>
    <n v="2"/>
  </r>
  <r>
    <s v="Smokey Harissa Tapenade"/>
    <n v="1"/>
    <n v="2"/>
    <s v="1 x 1 kg"/>
    <s v="African Flavours"/>
    <x v="2"/>
    <n v="2"/>
  </r>
  <r>
    <s v="Gomo Pesto Rosso"/>
    <n v="1"/>
    <n v="2"/>
    <s v="1 x 950 g"/>
    <s v="Italian &amp; Mediterranean Sauce"/>
    <x v="2"/>
    <n v="2"/>
  </r>
  <r>
    <s v="Crespo Green Olives : Pitted"/>
    <n v="1"/>
    <n v="2"/>
    <s v="1 x 2.26 kg"/>
    <s v="Olives"/>
    <x v="2"/>
    <n v="2"/>
  </r>
  <r>
    <s v="Garlic Puree"/>
    <n v="1"/>
    <n v="2"/>
    <s v="1 x 1.2 kg"/>
    <s v="Herb Paste &amp; Puree"/>
    <x v="2"/>
    <n v="2"/>
  </r>
  <r>
    <s v="Buchanan Banana : Chips"/>
    <n v="1"/>
    <n v="2"/>
    <s v="1 x 1 kg"/>
    <s v="Dried Fruit"/>
    <x v="2"/>
    <n v="2"/>
  </r>
  <r>
    <s v="Imag Cui : Balsamico Fig Flavour"/>
    <n v="1"/>
    <n v="2"/>
    <s v="1 x 150 ml"/>
    <s v="Oriental Sauce"/>
    <x v="2"/>
    <n v="2"/>
  </r>
  <r>
    <s v="Plum Tomatoes : peeled"/>
    <n v="1"/>
    <n v="2"/>
    <s v="1 x 2.55kg"/>
    <s v="Tomatoes"/>
    <x v="2"/>
    <n v="2"/>
  </r>
  <r>
    <s v="BBQ Sauce : Squeezy"/>
    <n v="1"/>
    <n v="2"/>
    <s v="1 x 1 ltr"/>
    <s v="OTHER Sauces"/>
    <x v="2"/>
    <n v="2"/>
  </r>
  <r>
    <s v="Chef William Basil"/>
    <n v="1"/>
    <n v="2"/>
    <s v="1 x 150g"/>
    <s v="Herbs"/>
    <x v="2"/>
    <n v="2"/>
  </r>
  <r>
    <s v="Day of the Week : Green : Friday"/>
    <n v="1"/>
    <n v="2"/>
    <s v="1000 x 1 each"/>
    <s v="Food Labelling"/>
    <x v="2"/>
    <n v="2"/>
  </r>
  <r>
    <s v="Muscovado : Light Brown"/>
    <n v="1"/>
    <n v="2"/>
    <s v="1 x 500 g"/>
    <s v="Sugar"/>
    <x v="2"/>
    <n v="2"/>
  </r>
  <r>
    <s v="Korean Spicy Soup Base : (Vegetarian)"/>
    <n v="1"/>
    <n v="2"/>
    <s v="1 x 1 kg"/>
    <s v="Soup Flavour (Frozen)"/>
    <x v="2"/>
    <n v="2"/>
  </r>
  <r>
    <s v="Vegetarian Wonton Broth : Seasoning Mix"/>
    <n v="1"/>
    <n v="2"/>
    <s v="1 x 1 kg"/>
    <s v="Dehydrated Soup"/>
    <x v="2"/>
    <n v="2"/>
  </r>
  <r>
    <s v="OwnTortilla Wrap Platter : Mixed"/>
    <n v="1"/>
    <n v="2"/>
    <s v="1 x 1 each"/>
    <s v="Buffet Platters"/>
    <x v="2"/>
    <n v="2"/>
  </r>
  <r>
    <s v="Italian Style Cheese : Grated"/>
    <n v="1"/>
    <n v="2"/>
    <s v="1 x 1kg"/>
    <s v="Italian (Chilled)"/>
    <x v="2"/>
    <n v="2"/>
  </r>
  <r>
    <s v="OATLY Oat Milk : Barista"/>
    <n v="1"/>
    <n v="2"/>
    <s v="1 x 1 ltr"/>
    <s v="Milk (UHT)"/>
    <x v="2"/>
    <n v="2"/>
  </r>
  <r>
    <s v="Dale Farm Butter Portion : Size 7"/>
    <n v="1"/>
    <n v="2"/>
    <s v="100 x 7 g"/>
    <s v="Butter (Chilled)"/>
    <x v="2"/>
    <n v="2"/>
  </r>
  <r>
    <s v="Parsley : Curly"/>
    <n v="1"/>
    <n v="2"/>
    <s v="1 x 1 kg"/>
    <s v="Parsley"/>
    <x v="2"/>
    <n v="2"/>
  </r>
  <r>
    <s v="Lettuce : Oak Leaf"/>
    <n v="1"/>
    <n v="2"/>
    <s v="1 x 1 each"/>
    <s v="Lettuce"/>
    <x v="2"/>
    <n v="2"/>
  </r>
  <r>
    <s v="Onion : Roscoff"/>
    <n v="1"/>
    <n v="2"/>
    <s v="1 x 1 kg"/>
    <s v="Onions"/>
    <x v="2"/>
    <n v="2"/>
  </r>
  <r>
    <s v="Cranberries"/>
    <n v="1"/>
    <n v="2"/>
    <s v="1 x 1 kg"/>
    <s v="Cranberries"/>
    <x v="2"/>
    <n v="2"/>
  </r>
  <r>
    <s v="Lettuce : Lambs"/>
    <n v="1"/>
    <n v="2"/>
    <s v="4 x 250 g"/>
    <s v="Lettuce"/>
    <x v="2"/>
    <n v="2"/>
  </r>
  <r>
    <s v="Chicken : Brown"/>
    <n v="1"/>
    <n v="2"/>
    <s v="1 x 2.5 kg"/>
    <s v="Stock"/>
    <x v="2"/>
    <n v="2"/>
  </r>
  <r>
    <s v="Cumin Seeds"/>
    <n v="1"/>
    <n v="2"/>
    <s v="1 x 1 kg"/>
    <s v="Culinary Nuts &amp; Seeds"/>
    <x v="2"/>
    <n v="2"/>
  </r>
  <r>
    <s v="Whole"/>
    <n v="1"/>
    <n v="2"/>
    <s v="1 x 1 kg"/>
    <s v="Parsnips"/>
    <x v="2"/>
    <n v="2"/>
  </r>
  <r>
    <s v="Salsify"/>
    <n v="1"/>
    <n v="2"/>
    <s v="1 x 1 kg"/>
    <s v="Salsify"/>
    <x v="2"/>
    <n v="2"/>
  </r>
  <r>
    <s v="Carrots : Whole : Peeled"/>
    <n v="1"/>
    <n v="2"/>
    <s v="1 x 1kg"/>
    <s v="Carrots"/>
    <x v="2"/>
    <n v="2"/>
  </r>
  <r>
    <s v="Dill : Micro"/>
    <n v="1"/>
    <n v="2"/>
    <s v="1 x 30 g"/>
    <s v="Dill"/>
    <x v="2"/>
    <n v="2"/>
  </r>
  <r>
    <s v="Madeira"/>
    <n v="1"/>
    <n v="2"/>
    <s v="1 x 3ltr"/>
    <s v="Cooking Wine &amp; Other"/>
    <x v="2"/>
    <n v="2"/>
  </r>
  <r>
    <s v="Chicken Stock : 50% Reduced"/>
    <n v="1"/>
    <n v="2"/>
    <s v="1 x 2.5 ltr"/>
    <s v="Jus &amp; Stock"/>
    <x v="2"/>
    <n v="2"/>
  </r>
  <r>
    <s v="Beef Fillet : Ex Chain : Extra Special"/>
    <n v="1"/>
    <n v="2"/>
    <s v="1 x 1 kg"/>
    <s v="Beef (Chilled)"/>
    <x v="5"/>
    <n v="2"/>
  </r>
  <r>
    <s v="Artichokes : Jerusalem"/>
    <n v="1"/>
    <n v="2"/>
    <s v="price per kg"/>
    <s v="Artichokes"/>
    <x v="2"/>
    <n v="2"/>
  </r>
  <r>
    <s v="Sicoly Morello : Cherry Puree"/>
    <n v="1"/>
    <n v="2"/>
    <s v="1 x 1kg"/>
    <s v="Frozen Fruit Puree"/>
    <x v="2"/>
    <n v="2"/>
  </r>
  <r>
    <s v="Pear Jelly"/>
    <n v="1"/>
    <n v="2"/>
    <s v="1 x 500 g"/>
    <s v="OTHER Sauces"/>
    <x v="2"/>
    <n v="2"/>
  </r>
  <r>
    <s v="Pumpkin : Iron Bar"/>
    <n v="1"/>
    <n v="2"/>
    <s v="1 x 1 each"/>
    <s v="Pumpkin"/>
    <x v="2"/>
    <n v="2"/>
  </r>
  <r>
    <s v="Chestnuts : Whole : Cooked"/>
    <n v="1"/>
    <n v="2"/>
    <s v="1 x 500g"/>
    <s v="Culinary Nuts &amp; Seeds"/>
    <x v="2"/>
    <n v="2"/>
  </r>
  <r>
    <s v="Anchovies : in Oil"/>
    <n v="1"/>
    <n v="2"/>
    <s v="1 x 47.5 g"/>
    <s v="Preserved Seafood"/>
    <x v="2"/>
    <n v="2"/>
  </r>
  <r>
    <s v="Wharfe Valley Smoked Rapeseed Oil"/>
    <n v="1"/>
    <n v="2"/>
    <s v="1 x 500 ml"/>
    <s v="Rapeseed Oil"/>
    <x v="2"/>
    <n v="2"/>
  </r>
  <r>
    <s v="Baby Fennel"/>
    <n v="1"/>
    <n v="2"/>
    <s v="1 x 1 each"/>
    <s v="Fennel"/>
    <x v="2"/>
    <n v="2"/>
  </r>
  <r>
    <s v="Carrots : Catering"/>
    <n v="1"/>
    <n v="2"/>
    <s v="1 x 12.5 kg"/>
    <s v="Carrots"/>
    <x v="2"/>
    <n v="2"/>
  </r>
  <r>
    <s v="Cress : Green Basil : Micro"/>
    <n v="1"/>
    <n v="2"/>
    <s v="1 x 25 g"/>
    <s v="Cress"/>
    <x v="2"/>
    <n v="2"/>
  </r>
  <r>
    <s v="Passionfruit"/>
    <n v="1"/>
    <n v="2"/>
    <s v="10 x 1 each"/>
    <s v="Passion Fruit"/>
    <x v="2"/>
    <n v="2"/>
  </r>
  <r>
    <s v="Granny Smith"/>
    <n v="1"/>
    <n v="2"/>
    <s v="8 x 1 each"/>
    <s v="Apple"/>
    <x v="2"/>
    <n v="2"/>
  </r>
  <r>
    <s v="Carrots : Yellow : Seasonal Veg"/>
    <n v="1"/>
    <n v="2"/>
    <s v="1 x 1 kg"/>
    <s v="Carrots"/>
    <x v="2"/>
    <n v="2"/>
  </r>
  <r>
    <s v="Mdh Hyderbadi Biryani Masal"/>
    <n v="2"/>
    <n v="1.861"/>
    <s v="72 x 100 g"/>
    <s v="Food"/>
    <x v="2"/>
    <n v="1.861"/>
  </r>
  <r>
    <s v="Diced : 10mm"/>
    <n v="1"/>
    <n v="1.8069999999999999"/>
    <s v="kg"/>
    <s v="Pineapple"/>
    <x v="2"/>
    <n v="1.8069999999999999"/>
  </r>
  <r>
    <s v="Mango : Diced : 10mm"/>
    <n v="1"/>
    <n v="1.772"/>
    <s v="kg"/>
    <s v="Mango"/>
    <x v="2"/>
    <n v="1.772"/>
  </r>
  <r>
    <s v="Cod : 1-2kg (2-4lb) : Fillet : Scaled &amp;amp; Boned"/>
    <n v="1"/>
    <n v="1.5"/>
    <s v="kg"/>
    <s v="Fresh Fish (Chilled)"/>
    <x v="2"/>
    <n v="1.5"/>
  </r>
  <r>
    <s v="Chicory White"/>
    <n v="2"/>
    <n v="1.34"/>
    <s v="kg"/>
    <s v="Endives"/>
    <x v="2"/>
    <n v="1.34"/>
  </r>
  <r>
    <s v="Lee Kum Kee Chilli Bean Sauce : Toban"/>
    <n v="2"/>
    <n v="1.3333333333333299"/>
    <s v="6 x 2.04 kg"/>
    <s v="Oriental Sauce"/>
    <x v="2"/>
    <n v="1.3333333333333299"/>
  </r>
  <r>
    <s v="Panda Oyster Sauce"/>
    <n v="1"/>
    <n v="1.3333333333333299"/>
    <s v="6 x 2.27 kg"/>
    <s v="Oriental Sauce"/>
    <x v="2"/>
    <n v="1.3333333333333299"/>
  </r>
  <r>
    <s v="Mdh Meat Masala"/>
    <n v="2"/>
    <n v="1.23"/>
    <s v="24 x 500 g"/>
    <s v="Food"/>
    <x v="2"/>
    <n v="1.23"/>
  </r>
  <r>
    <s v="Fillet : Whole : Tails"/>
    <n v="1"/>
    <n v="1.08"/>
    <s v="kg"/>
    <s v="Beef (Chilled)"/>
    <x v="2"/>
    <n v="1.08"/>
  </r>
  <r>
    <s v="Lamb Leg : Steak : New Zealand"/>
    <n v="1"/>
    <n v="1.07"/>
    <s v="kg"/>
    <s v="Lamb (Chilled)"/>
    <x v="2"/>
    <n v="1.07"/>
  </r>
  <r>
    <s v="Breast : Smoked"/>
    <n v="1"/>
    <n v="1.05"/>
    <s v="kg"/>
    <s v="Duck (Chilled)"/>
    <x v="2"/>
    <n v="1.05"/>
  </r>
  <r>
    <s v="Haddock : Smoked : Fillet : Natural"/>
    <n v="1"/>
    <n v="1.05"/>
    <s v="kg"/>
    <s v="Smoked Fish (Chilled)"/>
    <x v="2"/>
    <n v="1.05"/>
  </r>
  <r>
    <s v="M&amp;J Seafood Smoked Salmon : 800-1.4kg : Long Slice : Skin On"/>
    <n v="1"/>
    <n v="1.042"/>
    <s v="kg"/>
    <s v="Smoked Fish (Chilled)"/>
    <x v="2"/>
    <n v="1.042"/>
  </r>
  <r>
    <s v="Carrots : Purple"/>
    <n v="1"/>
    <n v="1.03"/>
    <s v="1 x 1 kg"/>
    <s v="Carrots"/>
    <x v="2"/>
    <n v="1.03"/>
  </r>
  <r>
    <s v="Carrots : White"/>
    <n v="1"/>
    <n v="1.02"/>
    <s v="1 x 1 kg"/>
    <s v="Carrots"/>
    <x v="2"/>
    <n v="1.02"/>
  </r>
  <r>
    <s v="Easy Peeler"/>
    <n v="1"/>
    <n v="1.01"/>
    <s v="1 x 1 kg"/>
    <s v="All Other"/>
    <x v="2"/>
    <n v="1.01"/>
  </r>
  <r>
    <s v="P3-4 Sep Oct Marketplace 2022 -23 Free Of Charge(1 x 1EA)"/>
    <n v="1"/>
    <n v="1"/>
    <s v="1 x 1EA"/>
    <s v="Non Foods - Miscellaneous Charges"/>
    <x v="2"/>
    <n v="1"/>
  </r>
  <r>
    <s v="Coronet Mayonnaise : Portions"/>
    <n v="1"/>
    <n v="1"/>
    <s v="1 x 200 x 1 each"/>
    <s v="Table Sauce &amp; Condiments"/>
    <x v="2"/>
    <n v="1"/>
  </r>
  <r>
    <s v="Eggs Shell : Cater Pack Loose"/>
    <n v="1"/>
    <n v="1"/>
    <s v="15 x 12 x 1 each"/>
    <s v="Dairy &amp; Eggs (Chilled)"/>
    <x v="2"/>
    <n v="1"/>
  </r>
  <r>
    <s v="Quaker Porridge Pot : Golden Syrup"/>
    <n v="1"/>
    <n v="1"/>
    <s v="8 x 57g"/>
    <s v="Cereal"/>
    <x v="2"/>
    <n v="1"/>
  </r>
  <r>
    <s v="Mars Twix : White"/>
    <n v="1"/>
    <n v="1"/>
    <s v="20 x 46 g"/>
    <s v="Confectionery"/>
    <x v="2"/>
    <n v="1"/>
  </r>
  <r>
    <s v="Almondy Almond Cake With Daim : 12 Portion"/>
    <n v="1"/>
    <n v="1"/>
    <s v="1 x 1 each"/>
    <s v="Desserts &amp; Puddings (Fzn)"/>
    <x v="2"/>
    <n v="1"/>
  </r>
  <r>
    <s v="Chef William Ground : White Pepper"/>
    <n v="1"/>
    <n v="1"/>
    <s v="6 x 600g"/>
    <s v="Cooking Ingredients"/>
    <x v="2"/>
    <n v="1"/>
  </r>
  <r>
    <s v="Real Crisps Hand Cooked : Sweet Chilli"/>
    <n v="1"/>
    <n v="1"/>
    <s v="48 x 35 g"/>
    <s v="Crisp &amp; Snacks"/>
    <x v="2"/>
    <n v="1"/>
  </r>
  <r>
    <s v="Everyday Favorites Rocky Road : Traybake"/>
    <n v="1"/>
    <n v="1"/>
    <s v="36 x 78 g"/>
    <s v="Bakery (Frozen)"/>
    <x v="2"/>
    <n v="1"/>
  </r>
  <r>
    <s v="Hellmann's Classic Vinaigrette Dressing(6 x 1ltr)"/>
    <n v="1"/>
    <n v="1"/>
    <s v="6 x 1ltr"/>
    <s v="Grocery - Sauces &amp; Pickles"/>
    <x v="2"/>
    <n v="1"/>
  </r>
  <r>
    <s v="Real Crisps Hand Cooked : Ham &amp;amp; Mustard"/>
    <n v="1"/>
    <n v="1"/>
    <s v="48 x 35g"/>
    <s v="Crisp &amp; Snacks"/>
    <x v="2"/>
    <n v="1"/>
  </r>
  <r>
    <s v="Real Crisps Hand Cooked : Salt &amp;amp; Black Pepper"/>
    <n v="1"/>
    <n v="1"/>
    <s v="48 x 35g"/>
    <s v="Crisp &amp; Snacks"/>
    <x v="2"/>
    <n v="1"/>
  </r>
  <r>
    <s v="Nut Butter Bar : Almond"/>
    <n v="1"/>
    <n v="1"/>
    <s v="12 x 45 g"/>
    <s v="Cereal Bars"/>
    <x v="2"/>
    <n v="1"/>
  </r>
  <r>
    <s v="Red Bull Sugar Free : Red Bull : Cans."/>
    <n v="1"/>
    <n v="1"/>
    <s v="24 x 250 ml"/>
    <s v="Soft Drinks"/>
    <x v="2"/>
    <n v="1"/>
  </r>
  <r>
    <s v="Kraft Brown Bags 175 X 175mm(1 x 1000pk)"/>
    <n v="1"/>
    <n v="1"/>
    <s v="1 x 1000pk"/>
    <s v="Non Foods - Non Foods Consumables"/>
    <x v="2"/>
    <n v="1"/>
  </r>
  <r>
    <s v="Reece's Peanut Butter Cups"/>
    <n v="1"/>
    <n v="1"/>
    <s v="36 x 42 g"/>
    <s v="Confectionery"/>
    <x v="2"/>
    <n v="1"/>
  </r>
  <r>
    <s v="Knorr Thai Red Curry"/>
    <n v="1"/>
    <n v="1"/>
    <s v="2 x 2.25ltr"/>
    <s v="Cooking Sauce"/>
    <x v="2"/>
    <n v="1"/>
  </r>
  <r>
    <s v="Tempeh Natural Gm Free(10 x 400g)"/>
    <n v="1"/>
    <n v="1"/>
    <s v="10 x 400g"/>
    <s v="Frozen - Prepared Foods"/>
    <x v="2"/>
    <n v="1"/>
  </r>
  <r>
    <s v="Phat Steak-less Pasty : Naked Peppered"/>
    <n v="1"/>
    <n v="1"/>
    <s v="20 x 283 g"/>
    <s v="Vegetarian (Frozen)"/>
    <x v="2"/>
    <n v="1"/>
  </r>
  <r>
    <s v="Thick Cut Chips : 9/16"/>
    <n v="1"/>
    <n v="1"/>
    <s v="4 x 2.5 kg"/>
    <s v="Vegetables (Frozen)"/>
    <x v="2"/>
    <n v="1"/>
  </r>
  <r>
    <s v="Phat Jackfruit Pasty : Bobotie : Vegan"/>
    <n v="1"/>
    <n v="1"/>
    <s v="20 x 283 g"/>
    <s v="Deli Savoury  (Frozen)"/>
    <x v="2"/>
    <n v="1"/>
  </r>
  <r>
    <s v="Alpro Coconut For Professionals(12 x 1Ltr)"/>
    <n v="1"/>
    <n v="1"/>
    <s v="12 x 1Ltr"/>
    <s v="Grocery - Milks &amp; Creams"/>
    <x v="2"/>
    <n v="1"/>
  </r>
  <r>
    <s v="Oreo Ball Top Cone"/>
    <n v="1"/>
    <n v="1"/>
    <s v="20 x 110 ml"/>
    <s v="Ice Cream, Lollies &amp; Fzn Fruit"/>
    <x v="2"/>
    <n v="1"/>
  </r>
  <r>
    <s v="Matthew Walker Christmas Pudding : Classic : Catering"/>
    <n v="1"/>
    <n v="1"/>
    <s v="36 x 100 g"/>
    <s v="Festive Products"/>
    <x v="2"/>
    <n v="1"/>
  </r>
  <r>
    <s v="WHITE SULPHITE BAG 175X175mm"/>
    <n v="1"/>
    <n v="1"/>
    <s v="1 x 1000 each"/>
    <s v="Non Foods - Non Foods Consumables"/>
    <x v="2"/>
    <n v="1"/>
  </r>
  <r>
    <s v="Ministry of Cake Fruits of the Forest"/>
    <n v="1"/>
    <n v="1"/>
    <s v="12 portions"/>
    <s v="Desserts &amp; Puddings (Fzn)"/>
    <x v="2"/>
    <n v="1"/>
  </r>
  <r>
    <s v="Phat Classic Peppered Steak Pasty : Wrapped"/>
    <n v="1"/>
    <n v="1"/>
    <s v="20 x 225 g"/>
    <s v="Deli Savoury  (Frozen)"/>
    <x v="2"/>
    <n v="1"/>
  </r>
  <r>
    <s v="Chef William Ground : Black Pepper"/>
    <n v="1"/>
    <n v="1"/>
    <s v="6 x 525g"/>
    <s v="Cooking Ingredients"/>
    <x v="2"/>
    <n v="1"/>
  </r>
  <r>
    <s v="Eat Natural Chocolate Assortment"/>
    <n v="1"/>
    <n v="1"/>
    <s v="28 x 50g"/>
    <s v="Confectionery"/>
    <x v="2"/>
    <n v="1"/>
  </r>
  <r>
    <s v="Discovery Ranch Salsa Hot Sauce"/>
    <n v="1"/>
    <n v="1"/>
    <s v="2.3 kg"/>
    <s v="Cooking Sauce"/>
    <x v="2"/>
    <n v="1"/>
  </r>
  <r>
    <s v="Everyday Favourites : Puff Pastry : Square : 5"/>
    <n v="1"/>
    <n v="1"/>
    <s v="96 x 55 g"/>
    <s v="Cooking Ingredients (Fzn)"/>
    <x v="2"/>
    <n v="1"/>
  </r>
  <r>
    <s v="Speciality Desserts Belgian : Chocolate Fondant"/>
    <n v="1"/>
    <n v="1"/>
    <s v="1 x 12 each"/>
    <s v="Desserts &amp; Puddings (Fzn)"/>
    <x v="2"/>
    <n v="1"/>
  </r>
  <r>
    <s v="La Pedriza Pure : Olive Oil : P.E.T"/>
    <n v="1"/>
    <n v="1"/>
    <s v="3 x 5 ltr"/>
    <s v="Oil"/>
    <x v="2"/>
    <n v="1"/>
  </r>
  <r>
    <s v="Phat Sausage Roll"/>
    <n v="1"/>
    <n v="1"/>
    <s v="26 x 200 g"/>
    <s v="Deli Savoury  (Frozen)"/>
    <x v="2"/>
    <n v="1"/>
  </r>
  <r>
    <s v="Everyday Favorites Mozzarella : Grated"/>
    <n v="1"/>
    <n v="1"/>
    <s v="5 x 1 kg"/>
    <s v="Cheese"/>
    <x v="2"/>
    <n v="1"/>
  </r>
  <r>
    <s v="Phat Chicken,Bacon &amp;amp; Mushroom"/>
    <n v="1"/>
    <n v="1"/>
    <s v="12 x 250 g"/>
    <s v="Deli Savoury  (Chilled)"/>
    <x v="2"/>
    <n v="1"/>
  </r>
  <r>
    <s v="Shire Foods Sausage Roll : Vegan : Buffet"/>
    <n v="1"/>
    <n v="1"/>
    <s v="1 x 3.2 kg"/>
    <s v="Deli Savoury  (Frozen)"/>
    <x v="2"/>
    <n v="1"/>
  </r>
  <r>
    <s v="Cook Asia Coconut Milk : Light"/>
    <n v="1"/>
    <n v="1"/>
    <s v="12 x 400 ml"/>
    <s v="Cooking Ingredients"/>
    <x v="2"/>
    <n v="1"/>
  </r>
  <r>
    <s v="Jalapenos : green, sliced, in brine"/>
    <n v="1"/>
    <n v="1"/>
    <s v="1 x 700 g"/>
    <s v="Canned Other"/>
    <x v="2"/>
    <n v="1"/>
  </r>
  <r>
    <s v="Phat Chicken Tikka : Wrapped : Halal"/>
    <n v="1"/>
    <n v="1"/>
    <s v="20 x 255 g"/>
    <s v="Deli Savoury  (Frozen)"/>
    <x v="2"/>
    <n v="1"/>
  </r>
  <r>
    <s v="BeefBurger : 80% : Scored - IQF"/>
    <n v="1"/>
    <n v="1"/>
    <s v="48 x 56 g"/>
    <s v="Meat &amp; Poultry (Frozen)"/>
    <x v="2"/>
    <n v="1"/>
  </r>
  <r>
    <s v="D9 Suma Grill And Oven Cleaner(6 x 2Ltr)"/>
    <n v="1"/>
    <n v="1"/>
    <s v="6 x 2Ltr"/>
    <s v="Non Foods - Non Foods Cleaning"/>
    <x v="2"/>
    <n v="1"/>
  </r>
  <r>
    <s v="L.K.K. : Hoisin Sauce"/>
    <n v="1"/>
    <n v="1"/>
    <s v="2 x 2.23 kg"/>
    <s v="Table Sauce &amp; Condiments"/>
    <x v="2"/>
    <n v="1"/>
  </r>
  <r>
    <s v="Americana : Burger Bun : Gourmet"/>
    <n v="1"/>
    <n v="1"/>
    <s v="48 x 1 each"/>
    <s v="Bakery (Frozen)"/>
    <x v="2"/>
    <n v="1"/>
  </r>
  <r>
    <s v="La Pedriza Extra Virgin : Olive Oil"/>
    <n v="1"/>
    <n v="1"/>
    <s v="5 ltr"/>
    <s v="Oil"/>
    <x v="2"/>
    <n v="1"/>
  </r>
  <r>
    <s v="Sliced Plain Bagel 115g X 48 Frz(48 x 115g)"/>
    <n v="1"/>
    <n v="1"/>
    <s v="48 x 115g"/>
    <s v="Frozen - Prepared Foods"/>
    <x v="2"/>
    <n v="1"/>
  </r>
  <r>
    <s v="Chef William Basil"/>
    <n v="1"/>
    <n v="1"/>
    <s v="1 x 150 g"/>
    <s v="Cooking Ingredients"/>
    <x v="2"/>
    <n v="1"/>
  </r>
  <r>
    <s v="Kettle Chips Hand Cooked : Sea Salt &amp;amp; Balsamic Vinegar"/>
    <n v="1"/>
    <n v="1"/>
    <s v="1 x 12 x 150g"/>
    <s v="Crisp &amp; Snacks"/>
    <x v="2"/>
    <n v="1"/>
  </r>
  <r>
    <s v="Joseph Heler Red Leicester"/>
    <n v="1"/>
    <n v="1"/>
    <s v="1 x 1 kg"/>
    <s v="Chilled - Short Life Dairy"/>
    <x v="0"/>
    <n v="1"/>
  </r>
  <r>
    <s v="Broccoli Florets"/>
    <n v="1"/>
    <n v="1"/>
    <s v="4 x 2.5 kg"/>
    <s v="Vegetables (Frozen)"/>
    <x v="2"/>
    <n v="1"/>
  </r>
  <r>
    <s v="Baby Spinach"/>
    <n v="1"/>
    <n v="1"/>
    <s v="10 x 200 g"/>
    <s v="Vegetables Baby"/>
    <x v="2"/>
    <n v="1"/>
  </r>
  <r>
    <s v="Hoi Sin Sauce"/>
    <n v="1"/>
    <n v="1"/>
    <s v="6 x 1.3kg"/>
    <s v="Cooking Sauce"/>
    <x v="2"/>
    <n v="1"/>
  </r>
  <r>
    <s v="Potato Longboat Shells"/>
    <n v="1"/>
    <n v="1"/>
    <s v="1 x 80 x 1 each"/>
    <s v="Vegetables (Frozen)"/>
    <x v="2"/>
    <n v="1"/>
  </r>
  <r>
    <s v="Chef William Garam Masala"/>
    <n v="1"/>
    <n v="1"/>
    <s v="1 x 405 g"/>
    <s v="Cooking Ingredients"/>
    <x v="2"/>
    <n v="1"/>
  </r>
  <r>
    <s v="McDougalls Self Raising Flour"/>
    <n v="1"/>
    <n v="1"/>
    <s v="1 x 3 kg"/>
    <s v="Baking Ingredients"/>
    <x v="2"/>
    <n v="1"/>
  </r>
  <r>
    <s v="Twinings Green Tea"/>
    <n v="1"/>
    <n v="1"/>
    <s v="20 x 1 each"/>
    <s v="Hot Drinks"/>
    <x v="2"/>
    <n v="1"/>
  </r>
  <r>
    <s v="Twinings Earl Grey Tea : Envelope"/>
    <n v="1"/>
    <n v="1"/>
    <s v="50 x 1 each"/>
    <s v="Hot Drinks"/>
    <x v="2"/>
    <n v="1"/>
  </r>
  <r>
    <s v="Gustoso Linguine"/>
    <n v="1"/>
    <n v="1"/>
    <s v="1 x 3 kg"/>
    <s v="Dried Pasta &amp; Noodles"/>
    <x v="2"/>
    <n v="1"/>
  </r>
  <r>
    <s v="Chicago Town Four Cheese Pizza : Deep"/>
    <n v="1"/>
    <n v="1"/>
    <s v="24 x 170g"/>
    <s v="Pizza (Frozen)"/>
    <x v="2"/>
    <n v="1"/>
  </r>
  <r>
    <s v="Kit Kat Kit Kat : 4 Finger"/>
    <n v="1"/>
    <n v="1"/>
    <s v="24 x 41.5 g"/>
    <s v="Confectionery"/>
    <x v="2"/>
    <n v="1"/>
  </r>
  <r>
    <s v="Assorted"/>
    <n v="1"/>
    <n v="1"/>
    <s v="1 x 2 kg"/>
    <s v="Biscuits &amp; Cakes"/>
    <x v="2"/>
    <n v="1"/>
  </r>
  <r>
    <s v="Green Lentils"/>
    <n v="1"/>
    <n v="1"/>
    <s v="1 x 3kg"/>
    <s v="Cereal, Pulses &amp; Potato"/>
    <x v="2"/>
    <n v="1"/>
  </r>
  <r>
    <s v="Croissant : Mini"/>
    <n v="1"/>
    <n v="1"/>
    <s v="1 x 120 x 25 g"/>
    <s v="Bakery (Frozen)"/>
    <x v="2"/>
    <n v="1"/>
  </r>
  <r>
    <s v="Peppered Steak Slice"/>
    <n v="1"/>
    <n v="1"/>
    <s v="30 x 190 g"/>
    <s v="Deli Savoury  (Frozen)"/>
    <x v="2"/>
    <n v="1"/>
  </r>
  <r>
    <s v="Discovery Tortilla Wraps : 8"/>
    <n v="1"/>
    <n v="1"/>
    <s v="8 x 1 each"/>
    <s v="Bakery"/>
    <x v="2"/>
    <n v="1"/>
  </r>
  <r>
    <s v="Rey Macaroni"/>
    <n v="1"/>
    <n v="1"/>
    <s v="4 x 3kg"/>
    <s v="Dried Pasta &amp; Noodles"/>
    <x v="2"/>
    <n v="1"/>
  </r>
  <r>
    <s v="Eurobuns Burger Bun : Unseeded : 4.5 : Sliced"/>
    <n v="1"/>
    <n v="1"/>
    <s v="1 x 48 x 1 each"/>
    <s v="Bakery (Frozen)"/>
    <x v="2"/>
    <n v="1"/>
  </r>
  <r>
    <s v="Rey Fusilli"/>
    <n v="1"/>
    <n v="1"/>
    <s v="3 kg"/>
    <s v="Dried Pasta &amp; Noodles"/>
    <x v="2"/>
    <n v="1"/>
  </r>
  <r>
    <s v="Schulstad Mini Danish Selection"/>
    <n v="1"/>
    <n v="1"/>
    <s v="1 x 5.6 kg"/>
    <s v="Bakery (Frozen)"/>
    <x v="2"/>
    <n v="1"/>
  </r>
  <r>
    <s v="SOS CARRIER BAG 215+115X254MM BROWN"/>
    <n v="1"/>
    <n v="1"/>
    <s v="1 x 250 each"/>
    <s v="Non Foods - Non Foods Consumables"/>
    <x v="2"/>
    <n v="1"/>
  </r>
  <r>
    <s v="Bakehouse Croissant : All Butter Case"/>
    <n v="1"/>
    <n v="1"/>
    <s v="48 x 1 each"/>
    <s v="Bakery (Frozen)"/>
    <x v="2"/>
    <n v="1"/>
  </r>
  <r>
    <s v="Cauliflower, Chickpea &amp;amp; Onion Bhaji Pasty : Keralan Style"/>
    <n v="1"/>
    <n v="1"/>
    <s v="20 x 285 g"/>
    <s v="Deli Savoury  (Frozen)"/>
    <x v="2"/>
    <n v="1"/>
  </r>
  <r>
    <s v="Metcalf's Rice Cakes : Dark Chocolate"/>
    <n v="1"/>
    <n v="1"/>
    <s v="12 x 34 g"/>
    <s v="Crisp &amp; Snacks"/>
    <x v="2"/>
    <n v="1"/>
  </r>
  <r>
    <s v="Phat Naked : Seriously Cheesy"/>
    <n v="1"/>
    <n v="1"/>
    <s v="20 x 283g"/>
    <s v="Deli Savoury  (Frozen)"/>
    <x v="2"/>
    <n v="1"/>
  </r>
  <r>
    <s v="Ring : Sugared"/>
    <n v="1"/>
    <n v="1"/>
    <s v="6 x 10 x 60 g"/>
    <s v="Bakery (Frozen)"/>
    <x v="2"/>
    <n v="1"/>
  </r>
  <r>
    <s v="Twinings Everyday"/>
    <n v="1"/>
    <n v="1"/>
    <s v="100 x 1 each"/>
    <s v="Hot Drinks"/>
    <x v="2"/>
    <n v="1"/>
  </r>
  <r>
    <s v="Britvic Apple &amp;amp; Raspberry : J2O"/>
    <n v="1"/>
    <n v="1"/>
    <s v="1 x 24 x 275ml"/>
    <s v="Soft Drinks"/>
    <x v="2"/>
    <n v="1"/>
  </r>
  <r>
    <s v="Fine Foods Cranberries"/>
    <n v="1"/>
    <n v="1"/>
    <s v="1 x 1 kg"/>
    <s v="Baking Ingredients"/>
    <x v="2"/>
    <n v="1"/>
  </r>
  <r>
    <s v="Walkers Crisps : Salt &amp;amp; Vinegar"/>
    <n v="1"/>
    <n v="1"/>
    <s v="32 x 32.5 g"/>
    <s v="Crisp &amp; Snacks"/>
    <x v="2"/>
    <n v="1"/>
  </r>
  <r>
    <s v="Walkers Crisps : Cheese &amp;amp; Onion"/>
    <n v="1"/>
    <n v="1"/>
    <s v="32 x 32.5 g"/>
    <s v="Crisp &amp; Snacks"/>
    <x v="2"/>
    <n v="1"/>
  </r>
  <r>
    <s v="Proper : Cornish Pasty : Traditional Handcrimped"/>
    <n v="1"/>
    <n v="1"/>
    <s v="20 x 283 g"/>
    <s v="Deli Savoury  (Frozen)"/>
    <x v="2"/>
    <n v="1"/>
  </r>
  <r>
    <s v="Nobby's Nuts : Salted"/>
    <n v="1"/>
    <n v="1"/>
    <s v="24 x 50 g"/>
    <s v="Crisp &amp; Snacks"/>
    <x v="2"/>
    <n v="1"/>
  </r>
  <r>
    <s v="Coco Loco : Fruit Smoothie"/>
    <n v="1"/>
    <n v="1"/>
    <s v="30 x 140 g"/>
    <s v="Ice Cream, Lollies &amp; Fzn Fruit"/>
    <x v="2"/>
    <n v="1"/>
  </r>
  <r>
    <s v="Seafood Selection : Cooked"/>
    <n v="1"/>
    <n v="1"/>
    <s v="1 x 800 g"/>
    <s v="Fish &amp; Seafood (Fzn)"/>
    <x v="2"/>
    <n v="1"/>
  </r>
  <r>
    <s v="Applewood : Half Wheel"/>
    <n v="1"/>
    <n v="1"/>
    <s v="1 x 1.5 kg"/>
    <s v="Cheese"/>
    <x v="2"/>
    <n v="1"/>
  </r>
  <r>
    <s v="Pineapple : Large"/>
    <n v="1"/>
    <n v="1"/>
    <s v="1 x 1 each"/>
    <s v="Fruit  (Fresh)"/>
    <x v="2"/>
    <n v="1"/>
  </r>
  <r>
    <s v="Nobby's Sweet Chilli Nuts"/>
    <n v="1"/>
    <n v="1"/>
    <s v="20 x 40 g"/>
    <s v="Crisp &amp; Snacks"/>
    <x v="2"/>
    <n v="1"/>
  </r>
  <r>
    <s v="Dufrais White Wine Vinegar"/>
    <n v="1"/>
    <n v="1"/>
    <s v="2 ltr"/>
    <s v="Table Sauce &amp; Condiments"/>
    <x v="2"/>
    <n v="1"/>
  </r>
  <r>
    <s v="Caramelised : Red Onion Chutney"/>
    <n v="1"/>
    <n v="1"/>
    <s v="6 x 1.3 kg"/>
    <s v="Pickles &amp; Relish"/>
    <x v="2"/>
    <n v="1"/>
  </r>
  <r>
    <s v="Délifrance Pain aux Raisins : ready to bake"/>
    <n v="1"/>
    <n v="1"/>
    <s v="1 x 60 x 96 g"/>
    <s v="Bakery (Frozen)"/>
    <x v="2"/>
    <n v="1"/>
  </r>
  <r>
    <s v="Phat Cornish Pasty : Traditional : Cocktail"/>
    <n v="1"/>
    <n v="1"/>
    <s v="60 x 142 g"/>
    <s v="Deli Savoury  (Frozen)"/>
    <x v="2"/>
    <n v="1"/>
  </r>
  <r>
    <s v="Lager : Zero"/>
    <n v="1"/>
    <n v="1"/>
    <s v="24 x 330 ml"/>
    <s v="Beer"/>
    <x v="2"/>
    <n v="1"/>
  </r>
  <r>
    <s v="Chef William Oregano"/>
    <n v="1"/>
    <n v="1"/>
    <s v="6 x 190g"/>
    <s v="Cooking Ingredients"/>
    <x v="2"/>
    <n v="1"/>
  </r>
  <r>
    <s v="Chives"/>
    <n v="1"/>
    <n v="1"/>
    <s v="1 x 100g"/>
    <s v="Herbs (Fresh)"/>
    <x v="2"/>
    <n v="1"/>
  </r>
  <r>
    <s v="Naan Halves : Garlic &amp;amp; Coriander : Flame Baked : Vegan"/>
    <n v="1"/>
    <n v="1"/>
    <s v="24 x 3 x 1 each"/>
    <s v="Bakery (Frozen)"/>
    <x v="2"/>
    <n v="1"/>
  </r>
  <r>
    <s v="Vinco Alc-free Probe Wipes(12 x 200PK)"/>
    <n v="1"/>
    <n v="1"/>
    <s v="12 x 200PK"/>
    <s v="Non Foods - Non Foods Cleaning"/>
    <x v="2"/>
    <n v="1"/>
  </r>
  <r>
    <s v="Crespo Capers : in brine"/>
    <n v="1"/>
    <n v="1"/>
    <s v="2 x 2.38kg"/>
    <s v="Pickles &amp; Relish"/>
    <x v="2"/>
    <n v="1"/>
  </r>
  <r>
    <s v="Cup : Large"/>
    <n v="1"/>
    <n v="1"/>
    <s v="1 x 3 kg"/>
    <s v="Vegetables"/>
    <x v="2"/>
    <n v="1"/>
  </r>
  <r>
    <s v="Lemon Thyme"/>
    <n v="1"/>
    <n v="1"/>
    <s v="1 x 100g"/>
    <s v="Herbs (Fresh)"/>
    <x v="2"/>
    <n v="1"/>
  </r>
  <r>
    <s v="Nescafe Coffee Sticks : Instant"/>
    <n v="1"/>
    <n v="1"/>
    <s v="4 x 200 x 1 each"/>
    <s v="Hot Drinks"/>
    <x v="2"/>
    <n v="1"/>
  </r>
  <r>
    <s v="Kettle Chips Steakhouse Barbecue"/>
    <n v="1"/>
    <n v="1"/>
    <s v="18 x 40 g"/>
    <s v="Crisp &amp; Snacks"/>
    <x v="2"/>
    <n v="1"/>
  </r>
  <r>
    <s v="Eat Natural Assortment"/>
    <n v="1"/>
    <n v="1"/>
    <s v="28 x 50 g"/>
    <s v="Crisp &amp; Snacks"/>
    <x v="2"/>
    <n v="1"/>
  </r>
  <r>
    <s v="Parsley"/>
    <n v="1"/>
    <n v="1"/>
    <s v="6 x 100g"/>
    <s v="Cooking Ingredients"/>
    <x v="2"/>
    <n v="1"/>
  </r>
  <r>
    <s v="White Wine Vinegar"/>
    <n v="1"/>
    <n v="1"/>
    <s v="2 x 5ltr"/>
    <s v="Table Sauce &amp; Condiments"/>
    <x v="2"/>
    <n v="1"/>
  </r>
  <r>
    <s v="Value : Tomato Ketchup"/>
    <n v="1"/>
    <n v="1"/>
    <s v="2 x 4.5 kg"/>
    <s v="Table Sauce &amp; Condiments"/>
    <x v="2"/>
    <n v="1"/>
  </r>
  <r>
    <s v="Lion No 1 : Noodles : Chop Suey"/>
    <n v="1"/>
    <n v="1"/>
    <s v="1 x 9 kg"/>
    <s v="Dried Pasta &amp; Noodles"/>
    <x v="2"/>
    <n v="1"/>
  </r>
  <r>
    <s v="Basil"/>
    <n v="1"/>
    <n v="1"/>
    <s v="1 x 100g"/>
    <s v="Herbs (Fresh)"/>
    <x v="2"/>
    <n v="1"/>
  </r>
  <r>
    <s v="Canderel Granular Yellow : Sweetener : Sachets"/>
    <n v="1"/>
    <n v="1"/>
    <s v="1 x 1000 x 1 each"/>
    <s v="Sugar &amp; Sweeteners"/>
    <x v="2"/>
    <n v="1"/>
  </r>
  <r>
    <s v="Crespo Baby : Capers : Non Pareilles"/>
    <n v="1"/>
    <n v="1"/>
    <s v="1.25 kg"/>
    <s v="Pickles &amp; Relish"/>
    <x v="2"/>
    <n v="1"/>
  </r>
  <r>
    <s v="Kulana Pure Orange Concentrate(12 x 1Ltr)"/>
    <n v="1"/>
    <n v="1"/>
    <s v="12 x 1Ltr"/>
    <s v="Non Alcoholic Drinks - Cold Beverages"/>
    <x v="2"/>
    <n v="1"/>
  </r>
  <r>
    <s v="La Pasta Di Capri : Ravioli : Porcini"/>
    <n v="1"/>
    <n v="1"/>
    <s v="1 x 2.5 kg"/>
    <s v="Pasta &amp; Noodles Fresh (Chilled)"/>
    <x v="2"/>
    <n v="1"/>
  </r>
  <r>
    <s v="Real Crisps Hand Cooked : Sea Salt"/>
    <n v="1"/>
    <n v="1"/>
    <s v="48 x 35 g"/>
    <s v="Crisp &amp; Snacks"/>
    <x v="2"/>
    <n v="1"/>
  </r>
  <r>
    <s v="Real Crisps Hand Cooked : Salt &amp;amp; Malt Vinegar"/>
    <n v="1"/>
    <n v="1"/>
    <s v="48 x 35 g"/>
    <s v="Crisp &amp; Snacks"/>
    <x v="2"/>
    <n v="1"/>
  </r>
  <r>
    <s v="Real Crisps Hand Cooked : Cheese &amp;amp; Onion"/>
    <n v="1"/>
    <n v="1"/>
    <s v="48 x 35 g"/>
    <s v="Crisp &amp; Snacks"/>
    <x v="2"/>
    <n v="1"/>
  </r>
  <r>
    <s v="Port Salut"/>
    <n v="1"/>
    <n v="1"/>
    <s v="1 x 40 x 20g"/>
    <s v="Cheese"/>
    <x v="2"/>
    <n v="1"/>
  </r>
  <r>
    <s v="Jude's Vanilla : Ice Cream : ."/>
    <n v="1"/>
    <n v="1"/>
    <s v="1 x 4 ltr"/>
    <s v="Ice Cream, Lollies &amp; Fzn Fruit"/>
    <x v="2"/>
    <n v="1"/>
  </r>
  <r>
    <s v="Coriander"/>
    <n v="1"/>
    <n v="1"/>
    <s v="1 x 100g"/>
    <s v="Herbs (Fresh)"/>
    <x v="2"/>
    <n v="1"/>
  </r>
  <r>
    <s v="Duck : Shredded"/>
    <n v="1"/>
    <n v="1"/>
    <s v="1 kg"/>
    <s v="Meat &amp; Poultry (Frozen)"/>
    <x v="2"/>
    <n v="1"/>
  </r>
  <r>
    <s v="Proper Cornish : Cheese &amp;amp; Onion : Pasty"/>
    <n v="1"/>
    <n v="1"/>
    <s v="20 x 1 each"/>
    <s v="Deli Savoury  (Frozen)"/>
    <x v="2"/>
    <n v="1"/>
  </r>
  <r>
    <s v="Whitby King Prawns : Bengali Spiced"/>
    <n v="1"/>
    <n v="1"/>
    <s v="6 x 450 g"/>
    <s v="Fish &amp; Seafood (Fzn)"/>
    <x v="2"/>
    <n v="1"/>
  </r>
  <r>
    <s v="Raisins : Seedless"/>
    <n v="1"/>
    <n v="1"/>
    <s v="1 x 3 kg"/>
    <s v="Baking Ingredients"/>
    <x v="2"/>
    <n v="1"/>
  </r>
  <r>
    <s v="Buffalo Chicken Wings"/>
    <n v="1"/>
    <n v="1"/>
    <s v="1 x 2.5 kg"/>
    <s v="Buffet (Frozen)"/>
    <x v="2"/>
    <n v="1"/>
  </r>
  <r>
    <s v="Walkers Crisps : Classic"/>
    <n v="1"/>
    <n v="1"/>
    <s v="32 x 25 g"/>
    <s v="Crisp &amp; Snacks"/>
    <x v="2"/>
    <n v="1"/>
  </r>
  <r>
    <s v="Major Vegetable : Stock powder"/>
    <n v="1"/>
    <n v="1"/>
    <s v="2 x 1 kg"/>
    <s v="Cooking Ingredients"/>
    <x v="2"/>
    <n v="1"/>
  </r>
  <r>
    <s v="Caesar Dressing"/>
    <n v="1"/>
    <n v="1"/>
    <s v="2 x 2.27ltr"/>
    <s v="Table Sauce &amp; Condiments"/>
    <x v="2"/>
    <n v="1"/>
  </r>
  <r>
    <s v="Turkey : Sliced"/>
    <n v="1"/>
    <n v="1"/>
    <s v="6 x 400 g"/>
    <s v="Meat &amp; Poultry (Chilled)"/>
    <x v="2"/>
    <n v="1"/>
  </r>
  <r>
    <s v="Springbourne Mineral Water"/>
    <n v="1"/>
    <n v="1"/>
    <s v="1 x 8 x 2ltr"/>
    <s v="Water"/>
    <x v="2"/>
    <n v="1"/>
  </r>
  <r>
    <s v="King Prawns : Tempura Battered : (water inc.)"/>
    <n v="1"/>
    <n v="1"/>
    <s v="10 x 500 g"/>
    <s v="Fish &amp; Seafood (Fzn)"/>
    <x v="2"/>
    <n v="1"/>
  </r>
  <r>
    <s v="Lime"/>
    <n v="1"/>
    <n v="1"/>
    <s v="1 x aw54-66 each"/>
    <s v="Fruit  (Fresh)"/>
    <x v="2"/>
    <n v="1"/>
  </r>
  <r>
    <s v="Tate &amp; Lyle Sugar Portions : Demerara : sticks"/>
    <n v="1"/>
    <n v="1"/>
    <s v="1 x 1000 x 3 g"/>
    <s v="Sugar &amp; Sweeteners"/>
    <x v="2"/>
    <n v="1"/>
  </r>
  <r>
    <s v="Tate &amp; Lyle Sugar Portions : White : Stick"/>
    <n v="1"/>
    <n v="1"/>
    <s v="1 x 1000 x 3 g"/>
    <s v="Sugar &amp; Sweeteners"/>
    <x v="2"/>
    <n v="1"/>
  </r>
  <r>
    <s v="Mixed Peppers : Select"/>
    <n v="1"/>
    <n v="1"/>
    <s v="1 x 5 kg"/>
    <s v="Salad"/>
    <x v="2"/>
    <n v="1"/>
  </r>
  <r>
    <s v="Mushrooms : Portabella"/>
    <n v="1"/>
    <n v="1"/>
    <s v="1 x 1.45 kg"/>
    <s v="Vegetables"/>
    <x v="2"/>
    <n v="1"/>
  </r>
  <r>
    <s v="Tosti Prosecco DOC 20cl"/>
    <n v="1"/>
    <n v="1"/>
    <s v="24 x 20 cl"/>
    <s v="Wine &amp; Champagne"/>
    <x v="2"/>
    <n v="1"/>
  </r>
  <r>
    <s v="Fine Foods Olives : Garlic &amp; Basil"/>
    <n v="1"/>
    <n v="1"/>
    <s v="10 x 30 g"/>
    <s v="Pickles &amp; Relish"/>
    <x v="2"/>
    <n v="1"/>
  </r>
  <r>
    <s v="KTC Lemon Juice"/>
    <n v="1"/>
    <n v="1"/>
    <s v="12 x 250ml"/>
    <s v="Baking Ingredients"/>
    <x v="2"/>
    <n v="1"/>
  </r>
  <r>
    <s v="Coronet Pepper : Portions"/>
    <n v="1"/>
    <n v="1"/>
    <s v="1 x 2000 x 1 each"/>
    <s v="Cooking Ingredients"/>
    <x v="2"/>
    <n v="1"/>
  </r>
  <r>
    <s v="French Dressing"/>
    <n v="1"/>
    <n v="1"/>
    <s v="2 x 2.27ltr"/>
    <s v="Table Sauce &amp; Condiments"/>
    <x v="2"/>
    <n v="1"/>
  </r>
  <r>
    <s v="Sweet Chilli Sauce : Temp"/>
    <n v="1"/>
    <n v="1"/>
    <s v="10 x 1 ltr"/>
    <s v="Cooking Sauce"/>
    <x v="2"/>
    <n v="1"/>
  </r>
  <r>
    <s v="Apple Sauce"/>
    <n v="1"/>
    <n v="1"/>
    <s v="1 x 2.25 kg"/>
    <s v="Table Sauce &amp; Condiments"/>
    <x v="2"/>
    <n v="1"/>
  </r>
  <r>
    <s v="Croissant"/>
    <n v="1"/>
    <n v="1"/>
    <s v="48 x 95 g"/>
    <s v="Bakery (Frozen)"/>
    <x v="2"/>
    <n v="1"/>
  </r>
  <r>
    <s v="Crespo Black Olives : Pitted : In Brine"/>
    <n v="1"/>
    <n v="1"/>
    <s v="2 x 2.26kg"/>
    <s v="Pickles &amp; Relish"/>
    <x v="2"/>
    <n v="1"/>
  </r>
  <r>
    <s v="Tate &amp; Lyle Icing Sugar"/>
    <n v="1"/>
    <n v="1"/>
    <s v="1 x 500g"/>
    <s v="Sugar &amp; Sweeteners"/>
    <x v="2"/>
    <n v="1"/>
  </r>
  <r>
    <s v="Gordons Gordons : Gin : 37.50%"/>
    <n v="1"/>
    <n v="1"/>
    <s v="6 x 70cl "/>
    <s v="Alcoholic Beverages"/>
    <x v="2"/>
    <n v="1"/>
  </r>
  <r>
    <s v="Amoy Coconut Milk"/>
    <n v="1"/>
    <n v="1"/>
    <s v="12 x 400ml"/>
    <s v="Cooking Ingredients"/>
    <x v="2"/>
    <n v="1"/>
  </r>
  <r>
    <s v="Laurent Perrier Laurent Perrier : La Cuvee Brut"/>
    <n v="1"/>
    <n v="1"/>
    <s v="6 x 75 cl"/>
    <s v="Wine &amp; Champagne"/>
    <x v="2"/>
    <n v="1"/>
  </r>
  <r>
    <s v="Farmstead Loin Steak : Red Tractor"/>
    <n v="1"/>
    <n v="1"/>
    <s v="50 x 200 g"/>
    <s v="Meat &amp; Poultry (Chilled)"/>
    <x v="2"/>
    <n v="1"/>
  </r>
  <r>
    <s v="Beefeater Gin : London Dry"/>
    <n v="1"/>
    <n v="1"/>
    <s v="6 x 70 cl"/>
    <s v="Alcoholic Beverages"/>
    <x v="2"/>
    <n v="1"/>
  </r>
  <r>
    <s v="Plastic Goggles(24 x 1pk)"/>
    <n v="1"/>
    <n v="1"/>
    <s v="24 x 1pk"/>
    <s v="Non Foods - Non Foods Consumables"/>
    <x v="2"/>
    <n v="1"/>
  </r>
  <r>
    <s v="CATER CLINGFILM CUTT 45CMX300M$"/>
    <n v="1"/>
    <n v="1"/>
    <s v="6 x 1 each"/>
    <s v="Non Foods - Non Foods Consumables"/>
    <x v="2"/>
    <n v="1"/>
  </r>
  <r>
    <s v="All Purpose Cloth Blue 42cm X 38cm 14 Packs Of 50 Cloths(14 x 50pk)"/>
    <n v="1"/>
    <n v="1"/>
    <s v="14 x 50pk"/>
    <s v="Non Foods - Non Foods Consumables"/>
    <x v="2"/>
    <n v="1"/>
  </r>
  <r>
    <s v="R Whites Lemonade : BIB"/>
    <n v="1"/>
    <n v="1"/>
    <s v="1 x 7 ltr"/>
    <s v="Soft Drinks"/>
    <x v="2"/>
    <n v="1"/>
  </r>
  <r>
    <s v="Compostable Clamshell Hinged Food Box 9x6inch(10 x 50pk)"/>
    <n v="1"/>
    <n v="1"/>
    <s v="10 x 50pk"/>
    <s v="Non Foods - Non Foods Consumables"/>
    <x v="2"/>
    <n v="1"/>
  </r>
  <r>
    <s v="Laphroaig Whisky : 10YO"/>
    <n v="1"/>
    <n v="1"/>
    <s v="1 x 70 cl"/>
    <s v="Alcoholic Beverages"/>
    <x v="2"/>
    <n v="1"/>
  </r>
  <r>
    <s v="Jacob's For Cheese"/>
    <n v="1"/>
    <n v="1"/>
    <s v="6 x 900 g"/>
    <s v="Biscuits &amp; Cakes"/>
    <x v="2"/>
    <n v="1"/>
  </r>
  <r>
    <s v="Quorn Vegan Sausages"/>
    <n v="1"/>
    <n v="1"/>
    <s v="3 x 2 kg"/>
    <s v="Vegetarian (Frozen)"/>
    <x v="2"/>
    <n v="1"/>
  </r>
  <r>
    <s v="Youngs Smoked Mackerel : 70-100g : Fillets : Scottish"/>
    <n v="1"/>
    <n v="1"/>
    <s v="30 x aw85 g"/>
    <s v="Fish &amp; Seafood (Fzn)"/>
    <x v="2"/>
    <n v="1"/>
  </r>
  <r>
    <s v="Oreo Cookie"/>
    <n v="1"/>
    <n v="1"/>
    <s v="24 x 135 ml"/>
    <s v="Ice Cream, Lollies &amp; Fzn Fruit"/>
    <x v="2"/>
    <n v="1"/>
  </r>
  <r>
    <s v="Pinot Grigio : Melodias Trapiche"/>
    <n v="1"/>
    <n v="1"/>
    <s v="6 x 75 cl"/>
    <s v="Wine &amp; Champagne"/>
    <x v="2"/>
    <n v="1"/>
  </r>
  <r>
    <s v="Homeward Bound : Chardonnay"/>
    <n v="1"/>
    <n v="1"/>
    <s v="6 x 75 cl"/>
    <s v="Wine &amp; Champagne"/>
    <x v="2"/>
    <n v="1"/>
  </r>
  <r>
    <s v="Tate &amp; Lyle Soft Sugar : Dark Brown"/>
    <n v="1"/>
    <n v="1"/>
    <s v="4 x 3 kg"/>
    <s v="Sugar &amp; Sweeteners"/>
    <x v="2"/>
    <n v="1"/>
  </r>
  <r>
    <s v="Maggi Tomato Sauce : Rich &amp; Rustic"/>
    <n v="1"/>
    <n v="1"/>
    <s v="12 x 800 g"/>
    <s v="Cooking Sauce"/>
    <x v="2"/>
    <n v="1"/>
  </r>
  <r>
    <s v="Cadbury Oreo Stickwich : New"/>
    <n v="1"/>
    <n v="1"/>
    <s v="24 x 75 ml"/>
    <s v="Ice Cream, Lollies &amp; Fzn Fruit"/>
    <x v="2"/>
    <n v="1"/>
  </r>
  <r>
    <s v="Everyday Favorites Edamame : Soya Beans"/>
    <n v="1"/>
    <n v="1"/>
    <s v="10 x 1 kg"/>
    <s v="Vegetables (Frozen)"/>
    <x v="2"/>
    <n v="1"/>
  </r>
  <r>
    <s v="Oreo biscuit : Crumbs"/>
    <n v="1"/>
    <n v="1"/>
    <s v="12 x 400 g"/>
    <s v="Dessert Sundries &amp; Pie Fillings"/>
    <x v="2"/>
    <n v="1"/>
  </r>
  <r>
    <s v="La Tua Spinach &amp; Ricotta"/>
    <n v="1"/>
    <n v="1"/>
    <s v="3 x 1 kg"/>
    <s v="Pasta Fresh (Frozen)"/>
    <x v="2"/>
    <n v="1"/>
  </r>
  <r>
    <s v="Mini Butter : Croissant"/>
    <n v="1"/>
    <n v="1"/>
    <s v="1 x 150 x 25 g"/>
    <s v="Bakery (Frozen)"/>
    <x v="2"/>
    <n v="1"/>
  </r>
  <r>
    <s v="Karma Cola"/>
    <n v="1"/>
    <n v="1"/>
    <s v="24 x 250 ml"/>
    <s v="Soft Drinks"/>
    <x v="2"/>
    <n v="1"/>
  </r>
  <r>
    <s v="Charitea Black Iced Tea"/>
    <n v="1"/>
    <n v="1"/>
    <s v="24 x 330 ml"/>
    <s v="Soft Drinks"/>
    <x v="2"/>
    <n v="1"/>
  </r>
  <r>
    <s v="Kopparberg Pear Cider : 4.5%"/>
    <n v="1"/>
    <n v="1"/>
    <s v="15 x 500 ml"/>
    <s v="Cider"/>
    <x v="2"/>
    <n v="1"/>
  </r>
  <r>
    <s v="Supercook Vanilla"/>
    <n v="1"/>
    <n v="1"/>
    <s v="6 x 500ml"/>
    <s v="Baking Ingredients"/>
    <x v="2"/>
    <n v="1"/>
  </r>
  <r>
    <s v="McCain Gastro : Chunky Chips : Signatures"/>
    <n v="1"/>
    <n v="1"/>
    <s v="4 x 2.27 kg"/>
    <s v="Vegetables (Frozen)"/>
    <x v="2"/>
    <n v="1"/>
  </r>
  <r>
    <s v="Falafel : Sweet Potato"/>
    <n v="1"/>
    <n v="1"/>
    <s v="90 x 22 g"/>
    <s v="Buffet (Frozen)"/>
    <x v="2"/>
    <n v="1"/>
  </r>
  <r>
    <s v="Sacla Green Pesto"/>
    <n v="1"/>
    <n v="1"/>
    <s v="2 x 1.12kg"/>
    <s v="Cooking Sauce"/>
    <x v="2"/>
    <n v="1"/>
  </r>
  <r>
    <s v="Dalston's Cherryade : Cans"/>
    <n v="1"/>
    <n v="1"/>
    <s v="24 x 330 ml"/>
    <s v="Soft Drinks"/>
    <x v="2"/>
    <n v="1"/>
  </r>
  <r>
    <s v="Newcastle Brown Ale"/>
    <n v="1"/>
    <n v="1"/>
    <s v="12 x 550ml"/>
    <s v="Beer"/>
    <x v="2"/>
    <n v="1"/>
  </r>
  <r>
    <s v="OLIVES ET AL Antipasti Olives"/>
    <n v="1"/>
    <n v="1"/>
    <s v="1 x 2.5kg"/>
    <s v="Pickles &amp; Relish"/>
    <x v="2"/>
    <n v="1"/>
  </r>
  <r>
    <s v="Mornflake Superfast Oats"/>
    <n v="1"/>
    <n v="1"/>
    <s v="1 x 25kg"/>
    <s v="Cereal"/>
    <x v="2"/>
    <n v="1"/>
  </r>
  <r>
    <s v="Crumble Cake : Ginger &amp;amp; Pear : 14 Portion : Vegan"/>
    <n v="1"/>
    <n v="1"/>
    <s v="1 x 1 each"/>
    <s v="Desserts &amp; Puddings (Fzn)"/>
    <x v="2"/>
    <n v="1"/>
  </r>
  <r>
    <s v="Heinz Mayonnaise : Portions : Sachet"/>
    <n v="1"/>
    <n v="1"/>
    <s v="1 x 200 x 12 g"/>
    <s v="Table Sauce &amp; Condiments"/>
    <x v="2"/>
    <n v="1"/>
  </r>
  <r>
    <s v="Black Cherry &amp;amp; Almond Slice : 12 Portion : (pre-cut) Handmade"/>
    <n v="1"/>
    <n v="1"/>
    <s v="1 x 1 each"/>
    <s v="Bakery (Frozen)"/>
    <x v="2"/>
    <n v="1"/>
  </r>
  <r>
    <s v="Dr Scharr Croissant : Gluten Free"/>
    <n v="1"/>
    <n v="1"/>
    <s v="6 x 220 g"/>
    <s v="Bakery (Frozen)"/>
    <x v="2"/>
    <n v="1"/>
  </r>
  <r>
    <s v="Lees Meringue Nests"/>
    <n v="1"/>
    <n v="1"/>
    <s v="1 x 72 x 1 each"/>
    <s v="Dessert Sundries &amp; Pie Fillings"/>
    <x v="2"/>
    <n v="1"/>
  </r>
  <r>
    <s v="Hand Cooked : Sea Salt : Premium"/>
    <n v="1"/>
    <n v="1"/>
    <s v="1 x 12 x 150g"/>
    <s v="Crisp &amp; Snacks"/>
    <x v="2"/>
    <n v="1"/>
  </r>
  <r>
    <s v="Wing Yip Sweet Chilli Sauce"/>
    <n v="1"/>
    <n v="1"/>
    <s v="2 x 2ltr"/>
    <s v="Cooking Sauce"/>
    <x v="2"/>
    <n v="1"/>
  </r>
  <r>
    <s v="Scheese Vegan Grilling Block Halloumi Style(6 x 200g)"/>
    <n v="1"/>
    <n v="1"/>
    <s v="6 x 200g"/>
    <s v="Chilled - Cheese"/>
    <x v="2"/>
    <n v="1"/>
  </r>
  <r>
    <s v="Galaxy Caramel"/>
    <n v="1"/>
    <n v="1"/>
    <s v="24 x 48 g"/>
    <s v="Confectionery"/>
    <x v="2"/>
    <n v="1"/>
  </r>
  <r>
    <s v="Coca Cola Diet Coke : Can"/>
    <n v="1"/>
    <n v="1"/>
    <s v="24 x 330 ml"/>
    <s v="Soft Drinks"/>
    <x v="2"/>
    <n v="1"/>
  </r>
  <r>
    <s v="Fanta Fruit Twist : Fanta : Can"/>
    <n v="1"/>
    <n v="1"/>
    <s v="1 x 24 x 330ml"/>
    <s v="Soft Drinks"/>
    <x v="2"/>
    <n v="1"/>
  </r>
  <r>
    <s v="Sprite Sprite Zero : Can"/>
    <n v="1"/>
    <n v="1"/>
    <s v="1 x 24 x 330ml"/>
    <s v="Soft Drinks"/>
    <x v="2"/>
    <n v="1"/>
  </r>
  <r>
    <s v="Polo Mints"/>
    <n v="1"/>
    <n v="1"/>
    <s v="32 x 34 g"/>
    <s v="Confectionery"/>
    <x v="2"/>
    <n v="1"/>
  </r>
  <r>
    <s v="Kaluna Cranberry Juice Drink 1 Litre(12 x 1LTR)"/>
    <n v="1"/>
    <n v="1"/>
    <s v="12 x 1LTR"/>
    <s v="Non Alcoholic Drinks - Cold Beverages"/>
    <x v="2"/>
    <n v="1"/>
  </r>
  <r>
    <s v="Fanta Lemon : Fanta : Can"/>
    <n v="1"/>
    <n v="1"/>
    <s v="1 x 24 x 330ml"/>
    <s v="Soft Drinks"/>
    <x v="2"/>
    <n v="1"/>
  </r>
  <r>
    <s v="Arran Tomato Relish"/>
    <n v="1"/>
    <n v="1"/>
    <s v="1 x 2.35kg"/>
    <s v="Pickles &amp; Relish"/>
    <x v="2"/>
    <n v="1"/>
  </r>
  <r>
    <s v="Nature Valley Protein Bar : Peanuts &amp; Chocolate"/>
    <n v="1"/>
    <n v="1"/>
    <s v="12 x 40 g"/>
    <s v="Cereal Bars"/>
    <x v="2"/>
    <n v="1"/>
  </r>
  <r>
    <s v="PG Tips Teabags : Envelope Tagged"/>
    <n v="1"/>
    <n v="1"/>
    <s v="1 x 200each"/>
    <s v="Hot Drinks"/>
    <x v="2"/>
    <n v="1"/>
  </r>
  <r>
    <s v="Juice Burst Apple Juice"/>
    <n v="1"/>
    <n v="1"/>
    <s v="12 x 500 ml"/>
    <s v="Fruit Juice"/>
    <x v="2"/>
    <n v="1"/>
  </r>
  <r>
    <s v="San Pellegrino Pompelmo"/>
    <n v="1"/>
    <n v="1"/>
    <s v="12 x 330 ml"/>
    <s v="Soft Drinks"/>
    <x v="2"/>
    <n v="1"/>
  </r>
  <r>
    <s v="Compsey Light : Sour Cream : Set"/>
    <n v="1"/>
    <n v="1"/>
    <s v="2 kg"/>
    <s v="Dairy &amp; Eggs (Chilled)"/>
    <x v="2"/>
    <n v="1"/>
  </r>
  <r>
    <s v="Monin Salted Caramel : Syrup"/>
    <n v="1"/>
    <n v="1"/>
    <s v="1 x 1 ltr"/>
    <s v="Hot Drinks"/>
    <x v="2"/>
    <n v="1"/>
  </r>
  <r>
    <s v="Chef William Cornflour"/>
    <n v="1"/>
    <n v="1"/>
    <s v="1 x 3.5 kg"/>
    <s v="Baking Ingredients"/>
    <x v="2"/>
    <n v="1"/>
  </r>
  <r>
    <s v="Chef William Cinnamon : ground"/>
    <n v="1"/>
    <n v="1"/>
    <s v="1 x 450 g"/>
    <s v="Cooking Ingredients"/>
    <x v="2"/>
    <n v="1"/>
  </r>
  <r>
    <s v="Hash Browns"/>
    <n v="1"/>
    <n v="1"/>
    <s v="1 x 2.5 kg"/>
    <s v="Vegetables (Frozen)"/>
    <x v="2"/>
    <n v="1"/>
  </r>
  <r>
    <s v="Beetroot : Golden"/>
    <n v="1"/>
    <n v="1"/>
    <s v="1 x 1 kg"/>
    <s v="Vegetables"/>
    <x v="2"/>
    <n v="1"/>
  </r>
  <r>
    <s v="White : Vanilla"/>
    <n v="1"/>
    <n v="1"/>
    <s v="1 x 4 ltr"/>
    <s v="Ice Cream, Lollies &amp; Fzn Fruit"/>
    <x v="2"/>
    <n v="1"/>
  </r>
  <r>
    <s v="Chef William Oregano"/>
    <n v="1"/>
    <n v="1"/>
    <s v="1 x 190 g"/>
    <s v="Cooking Ingredients"/>
    <x v="2"/>
    <n v="1"/>
  </r>
  <r>
    <s v="Everyday Favorites Edamame : Soya Beans"/>
    <n v="1"/>
    <n v="1"/>
    <s v="1 kg"/>
    <s v="Vegetables (Frozen)"/>
    <x v="2"/>
    <n v="1"/>
  </r>
  <r>
    <s v="Household Rubber Gloves Yellow(12 x 12pk)"/>
    <n v="1"/>
    <n v="1"/>
    <s v="12 x 12pk"/>
    <s v="Non Foods - Non Foods Consumables"/>
    <x v="2"/>
    <n v="1"/>
  </r>
  <r>
    <s v="Britvic Apple &amp;amp; Raspberry : J2O"/>
    <n v="1"/>
    <n v="1"/>
    <s v="12 x 250 ml"/>
    <s v="Soft Drinks"/>
    <x v="2"/>
    <n v="1"/>
  </r>
  <r>
    <s v="Grana Padano : Flaked Parmesan"/>
    <n v="1"/>
    <n v="1"/>
    <s v="500 g"/>
    <s v="Cheese"/>
    <x v="2"/>
    <n v="1"/>
  </r>
  <r>
    <s v="Red : Apples : Small"/>
    <n v="1"/>
    <n v="1"/>
    <s v="8 x 1 each"/>
    <s v="Fruit  (Fresh)"/>
    <x v="2"/>
    <n v="1"/>
  </r>
  <r>
    <s v="La Pedriza Pure : Olive Oil"/>
    <n v="1"/>
    <n v="1"/>
    <s v="500 ml"/>
    <s v="Oil"/>
    <x v="2"/>
    <n v="1"/>
  </r>
  <r>
    <s v="Sharwoods Lime Pickle : TEMP"/>
    <n v="1"/>
    <n v="1"/>
    <s v="6 x 300 g"/>
    <s v="Pickles &amp; Relish"/>
    <x v="2"/>
    <n v="1"/>
  </r>
  <r>
    <s v="Fine Foods Sourdough"/>
    <n v="1"/>
    <n v="1"/>
    <s v="5 x 800 g"/>
    <s v="Bakery"/>
    <x v="2"/>
    <n v="1"/>
  </r>
  <r>
    <s v="Britvic Orange &amp;amp; Passionfruit : J2O"/>
    <n v="1"/>
    <n v="1"/>
    <s v="12 x 250 ml"/>
    <s v="Soft Drinks"/>
    <x v="2"/>
    <n v="1"/>
  </r>
  <r>
    <s v="Schweppes Blackcurrant : Cordial"/>
    <n v="1"/>
    <n v="1"/>
    <s v="12 x 1 ltr"/>
    <s v="Concentrate"/>
    <x v="2"/>
    <n v="1"/>
  </r>
  <r>
    <s v="Jack &amp; Bry Jackfruit Pepperoni"/>
    <n v="1"/>
    <n v="1"/>
    <s v="1 x 500 g"/>
    <s v="Other Meat Free Products (Frozen)"/>
    <x v="2"/>
    <n v="1"/>
  </r>
  <r>
    <s v="R Whites Lemonade : BIB"/>
    <n v="1"/>
    <n v="1"/>
    <s v="1 x 7 ltr"/>
    <s v="Post Mix"/>
    <x v="2"/>
    <n v="1"/>
  </r>
  <r>
    <s v="Lid : 16/22oz"/>
    <n v="1"/>
    <n v="1"/>
    <s v="1 x 2000 each"/>
    <s v="Cold Cup Lids"/>
    <x v="2"/>
    <n v="1"/>
  </r>
  <r>
    <s v="Salmon : Smoked : Side : Long Cut"/>
    <n v="1"/>
    <n v="1"/>
    <s v="1 x 250 g"/>
    <s v="Smoked Fish (Chilled)"/>
    <x v="2"/>
    <n v="1"/>
  </r>
  <r>
    <s v="Smoked Salmon : Long Sliced"/>
    <n v="1"/>
    <n v="1"/>
    <s v="1 x 500g"/>
    <s v="Smoked Fish (Chilled)"/>
    <x v="2"/>
    <n v="1"/>
  </r>
  <r>
    <s v="M&amp;J Salmon : 140-170g : Scottish : Supreme : Skin Off"/>
    <n v="1"/>
    <n v="1"/>
    <s v="10 x aw155 g"/>
    <s v="Fresh Fish (Chilled)"/>
    <x v="2"/>
    <n v="1"/>
  </r>
  <r>
    <s v="Jacket Potato"/>
    <n v="1"/>
    <n v="1"/>
    <s v="10 x 1 each"/>
    <s v="Potato (Frozen)"/>
    <x v="2"/>
    <n v="1"/>
  </r>
  <r>
    <s v="Roasted Mediterranean Vegetables"/>
    <n v="1"/>
    <n v="1"/>
    <s v="1 x 10 kg"/>
    <s v="Chargrilled Vegetables (Frozen)"/>
    <x v="2"/>
    <n v="1"/>
  </r>
  <r>
    <s v="Buttermilk"/>
    <n v="1"/>
    <n v="1"/>
    <s v="1 x 5 ltr"/>
    <s v="Milk (UHT)"/>
    <x v="2"/>
    <n v="1"/>
  </r>
  <r>
    <s v="Apple Pie : 10 Portion : Deep Dish"/>
    <n v="1"/>
    <n v="1"/>
    <s v="2 x 1 each"/>
    <s v="Pies &amp; Flans (Frozen)"/>
    <x v="2"/>
    <n v="1"/>
  </r>
  <r>
    <s v="Reflex Pepper : Sachets"/>
    <n v="1"/>
    <n v="1"/>
    <s v="2000 x 1 each"/>
    <s v="Pepper"/>
    <x v="2"/>
    <n v="1"/>
  </r>
  <r>
    <s v="20 Hygiene Rolls : 2 ply : Blue"/>
    <n v="1"/>
    <n v="1"/>
    <s v="12 x 1 each"/>
    <s v="Kitchen Disposables"/>
    <x v="2"/>
    <n v="1"/>
  </r>
  <r>
    <s v="French Fries : Thick Cut - Catering"/>
    <n v="1"/>
    <n v="1"/>
    <s v="4 x 2.5 kg"/>
    <s v="Fries (Frozen)"/>
    <x v="2"/>
    <n v="1"/>
  </r>
  <r>
    <s v="Brakes Brownie : Vegan"/>
    <n v="1"/>
    <n v="1"/>
    <s v="30 x 1 each"/>
    <s v="Individual Desserts (Frozen)"/>
    <x v="2"/>
    <n v="1"/>
  </r>
  <r>
    <s v="Roasting Potatoes"/>
    <n v="1"/>
    <n v="1"/>
    <s v="1 x 2.5kg"/>
    <s v="Potato (Frozen)"/>
    <x v="2"/>
    <n v="1"/>
  </r>
  <r>
    <s v="Chinet Plate : 8.75"/>
    <n v="1"/>
    <n v="1"/>
    <s v="500 x 1 each"/>
    <s v="Plates &amp; Bowls"/>
    <x v="2"/>
    <n v="1"/>
  </r>
  <r>
    <s v="Folded Flatbread : fully baked"/>
    <n v="1"/>
    <n v="1"/>
    <s v="1 x 30 x 113g"/>
    <s v="Accompaniments (Frozen)"/>
    <x v="2"/>
    <n v="1"/>
  </r>
  <r>
    <s v="Saute Potatoes"/>
    <n v="1"/>
    <n v="1"/>
    <s v="1 x 2.5kg"/>
    <s v="Potato (Frozen)"/>
    <x v="2"/>
    <n v="1"/>
  </r>
  <r>
    <s v="Kettle Chips Hand Cooked : Cheese &amp;amp; Onion : Premium"/>
    <n v="1"/>
    <n v="1"/>
    <s v="1 x 18 x 40g"/>
    <s v="Crisps"/>
    <x v="2"/>
    <n v="1"/>
  </r>
  <r>
    <s v="Ratatouille Mix"/>
    <n v="1"/>
    <n v="1"/>
    <s v="1 x 1.5kg"/>
    <s v="Vegetable Mixes (Frozen)"/>
    <x v="2"/>
    <n v="1"/>
  </r>
  <r>
    <s v="Brakes Self Raising Flour"/>
    <n v="1"/>
    <n v="1"/>
    <s v="1 x 3 kg"/>
    <s v="Flour"/>
    <x v="2"/>
    <n v="1"/>
  </r>
  <r>
    <s v="Flora Butter Unsalted : Plant"/>
    <n v="1"/>
    <n v="1"/>
    <s v="20 x 250 g"/>
    <s v="Butter (Chilled)"/>
    <x v="2"/>
    <n v="1"/>
  </r>
  <r>
    <s v="Eton Mess : Cheesecake"/>
    <n v="1"/>
    <n v="1"/>
    <s v="12 x 1 each"/>
    <s v="Cheesecake (Frozen)"/>
    <x v="2"/>
    <n v="1"/>
  </r>
  <r>
    <s v="Lemon &amp;amp; Lime : Info: pre-cut, approx 12 portions"/>
    <n v="1"/>
    <n v="1"/>
    <s v="1 x 1 each"/>
    <s v="Cheesecake (Frozen)"/>
    <x v="2"/>
    <n v="1"/>
  </r>
  <r>
    <s v="Squid : Rings : Calamari : Lightly Dusted"/>
    <n v="1"/>
    <n v="1"/>
    <s v="1 x 1 kg"/>
    <s v="Shells &amp; Molluscs (Chilled)"/>
    <x v="2"/>
    <n v="1"/>
  </r>
  <r>
    <s v="Vegetable"/>
    <n v="1"/>
    <n v="1"/>
    <s v="1 x 2.5 kg"/>
    <s v="Bouillon Mix"/>
    <x v="2"/>
    <n v="1"/>
  </r>
  <r>
    <s v="Cheese &amp;amp; Tomato Pizza : 5 : Power"/>
    <n v="1"/>
    <n v="1"/>
    <s v="40 x 1 each"/>
    <s v="Pizza (Frozen)"/>
    <x v="2"/>
    <n v="1"/>
  </r>
  <r>
    <s v="OXO Biodegradable : Glasses : 1/2 Pint Flexi Plastic"/>
    <n v="1"/>
    <n v="1"/>
    <s v="1000 x 1 each"/>
    <s v="Glasses"/>
    <x v="2"/>
    <n v="1"/>
  </r>
  <r>
    <s v="Brakes Milk Whole : Blue"/>
    <n v="1"/>
    <n v="1"/>
    <s v="1 x 2.27 ltr"/>
    <s v="Fresh Milk (Chilled)"/>
    <x v="2"/>
    <n v="1"/>
  </r>
  <r>
    <s v="Thin &amp;amp; Crispy : 12"/>
    <n v="1"/>
    <n v="1"/>
    <s v="18 x 1 each"/>
    <s v="Pizza Bases (Frozen)"/>
    <x v="2"/>
    <n v="1"/>
  </r>
  <r>
    <s v="Rosti Potato Fritters : flash fried"/>
    <n v="1"/>
    <n v="1"/>
    <s v="1 x 1kg"/>
    <s v="Potato (Frozen)"/>
    <x v="2"/>
    <n v="1"/>
  </r>
  <r>
    <s v="Burger Bun : Grill Marked"/>
    <n v="1"/>
    <n v="1"/>
    <s v="48 x 1 each"/>
    <s v="Rolls &amp; Buns (Frozen)"/>
    <x v="2"/>
    <n v="1"/>
  </r>
  <r>
    <s v="Naked Smoked Haddock &amp;amp; Salmon : 145g (5oz) : Melting Middle Fishcake"/>
    <n v="1"/>
    <n v="1"/>
    <s v="18 x 145 g"/>
    <s v="Frozen Prepared Fish"/>
    <x v="2"/>
    <n v="1"/>
  </r>
  <r>
    <s v="Brakes Pancakes : American Style : Vegan"/>
    <n v="1"/>
    <n v="1"/>
    <s v="120 x 1 each"/>
    <s v="Pancakes, Crepes &amp; Waffles (Frozen)"/>
    <x v="2"/>
    <n v="1"/>
  </r>
  <r>
    <s v="Knorr Soup : Tomato : 100%"/>
    <n v="1"/>
    <n v="1"/>
    <s v="12 x 250 ml"/>
    <s v="Ready to Use"/>
    <x v="2"/>
    <n v="1"/>
  </r>
  <r>
    <s v="Brakes Onion Seeds : Black"/>
    <n v="1"/>
    <n v="1"/>
    <s v="1 x 500 g"/>
    <s v="Culinary Nuts &amp; Seeds"/>
    <x v="2"/>
    <n v="1"/>
  </r>
  <r>
    <s v="Butter Flapjack"/>
    <n v="1"/>
    <n v="1"/>
    <s v="24 x 1 each"/>
    <s v="Flapjacks &amp; Brownies"/>
    <x v="2"/>
    <n v="1"/>
  </r>
  <r>
    <s v="Jacket Potato : Baked (approx size 290-340g)"/>
    <n v="1"/>
    <n v="1"/>
    <s v="1 x 30 x 1 each"/>
    <s v="Potato (Frozen)"/>
    <x v="2"/>
    <n v="1"/>
  </r>
  <r>
    <s v="Dill : (freeze-dried)"/>
    <n v="1"/>
    <n v="1"/>
    <s v="1 x 80 g"/>
    <s v="Herbs"/>
    <x v="2"/>
    <n v="1"/>
  </r>
  <r>
    <s v="Curry Powder : Info: standard"/>
    <n v="1"/>
    <n v="1"/>
    <s v="1 x 500g"/>
    <s v="Curry Powder"/>
    <x v="2"/>
    <n v="1"/>
  </r>
  <r>
    <s v="Greek Style"/>
    <n v="1"/>
    <n v="1"/>
    <s v="1 x 2kg"/>
    <s v="Yoghurt (Chilled)"/>
    <x v="2"/>
    <n v="1"/>
  </r>
  <r>
    <s v="McVities Digestive Biscuits"/>
    <n v="1"/>
    <n v="1"/>
    <s v="12 x 400 g"/>
    <s v="Sweet Biscuits"/>
    <x v="2"/>
    <n v="1"/>
  </r>
  <r>
    <s v="LaBo Loaf : Caramalised Onion"/>
    <n v="1"/>
    <n v="1"/>
    <s v="10 x 1 each"/>
    <s v="Bread (Frozen)"/>
    <x v="2"/>
    <n v="1"/>
  </r>
  <r>
    <s v="Sweet N Low : Sachets"/>
    <n v="1"/>
    <n v="1"/>
    <s v="1000 x 1 each"/>
    <s v="Sugar"/>
    <x v="2"/>
    <n v="1"/>
  </r>
  <r>
    <s v="Brakes Sticky BBQ Glaze"/>
    <n v="1"/>
    <n v="1"/>
    <s v="1 x 1.3 kg"/>
    <s v="Glazes"/>
    <x v="2"/>
    <n v="1"/>
  </r>
  <r>
    <s v="CROPs : Tabbouleh"/>
    <n v="1"/>
    <n v="1"/>
    <s v="1 x 2.5 kg"/>
    <s v="Vegetable Mixes (Frozen)"/>
    <x v="2"/>
    <n v="1"/>
  </r>
  <r>
    <s v="Barbeque : Jerk Glaze"/>
    <n v="1"/>
    <n v="1"/>
    <s v="1 x 1.3 kg"/>
    <s v="Marinade"/>
    <x v="2"/>
    <n v="1"/>
  </r>
  <r>
    <s v="Noëls Bicarbonate of Soda"/>
    <n v="1"/>
    <n v="1"/>
    <s v="1 x 900g"/>
    <s v="Sundries"/>
    <x v="2"/>
    <n v="1"/>
  </r>
  <r>
    <s v="Duni Napkin : White : 40/3Ply"/>
    <n v="1"/>
    <n v="1"/>
    <s v="1000 x 1 each"/>
    <s v="Napkins"/>
    <x v="2"/>
    <n v="1"/>
  </r>
  <r>
    <s v="Urban Fruit Snack Pack : Strawberry"/>
    <n v="1"/>
    <n v="1"/>
    <s v="14 x 35 g"/>
    <s v="Healthier Options - Fruit Snacks"/>
    <x v="2"/>
    <n v="1"/>
  </r>
  <r>
    <s v="Beurre Isigny AOC Butter : Size 10"/>
    <n v="1"/>
    <n v="1"/>
    <s v="100 x 10 g"/>
    <s v="Butter (Chilled)"/>
    <x v="2"/>
    <n v="1"/>
  </r>
  <r>
    <s v="Phat Chicken, Bacon &amp;amp; Mushroom"/>
    <n v="1"/>
    <n v="1"/>
    <s v="12 x 250 g"/>
    <s v="Pies (Frozen)"/>
    <x v="2"/>
    <n v="1"/>
  </r>
  <r>
    <s v="Cocoa Oat Trek : Flapjack Bar : Coconut"/>
    <n v="1"/>
    <n v="1"/>
    <s v="16 x 50 g"/>
    <s v="Flapjacks &amp; Brownies"/>
    <x v="2"/>
    <n v="1"/>
  </r>
  <r>
    <s v="Cornish Yarg : Premiere"/>
    <n v="1"/>
    <n v="1"/>
    <s v="1 x 1kg"/>
    <s v="British (Chilled)"/>
    <x v="2"/>
    <n v="1"/>
  </r>
  <r>
    <s v="Bucket &amp;amp; Wringer : Red : 12ltr"/>
    <n v="1"/>
    <n v="1"/>
    <s v="1 x 1 each"/>
    <s v="Buckets &amp; Wringers"/>
    <x v="2"/>
    <n v="1"/>
  </r>
  <r>
    <s v="Phat Cauliflower &amp;amp; Spinach Balti : Spicy"/>
    <n v="1"/>
    <n v="1"/>
    <s v="12 x 270 g"/>
    <s v="Pies (Frozen)"/>
    <x v="2"/>
    <n v="1"/>
  </r>
  <r>
    <s v="Edamame Beans : Pinguin Edamme Beans"/>
    <n v="1"/>
    <n v="1"/>
    <s v="1 x 1 kg"/>
    <s v="Beans (Frozen)"/>
    <x v="2"/>
    <n v="1"/>
  </r>
  <r>
    <s v="Heinz Smokey Baconnaise : Sauce"/>
    <n v="1"/>
    <n v="1"/>
    <s v="6 x 875 ml"/>
    <s v="OTHER Sauces"/>
    <x v="2"/>
    <n v="1"/>
  </r>
  <r>
    <s v="Heinz Korean BBQ : Sauce"/>
    <n v="1"/>
    <n v="1"/>
    <s v="6 x 875 ml"/>
    <s v="OTHER Sauces"/>
    <x v="2"/>
    <n v="1"/>
  </r>
  <r>
    <s v="Phat Sweet Potato, Spinach &amp;amp; Goats Cheese"/>
    <n v="1"/>
    <n v="1"/>
    <s v="12 x 250 g"/>
    <s v="Pies (Chilled)"/>
    <x v="2"/>
    <n v="1"/>
  </r>
  <r>
    <s v="Foccacia : Sandwich Rolls"/>
    <n v="1"/>
    <n v="1"/>
    <s v="12 x 4 x 1each"/>
    <s v="Panini &amp;  Foccacia Bread"/>
    <x v="2"/>
    <n v="1"/>
  </r>
  <r>
    <s v="Chilli Con Carne"/>
    <n v="1"/>
    <n v="1"/>
    <s v="12 x 250 g"/>
    <s v="Beef - Multi Portion (Frozen)"/>
    <x v="2"/>
    <n v="1"/>
  </r>
  <r>
    <s v="Rapeseed Oil : Lemon Infused : Cold Pressed"/>
    <n v="1"/>
    <n v="1"/>
    <s v="3 x 250 ml"/>
    <s v="Rapeseed Oil"/>
    <x v="2"/>
    <n v="1"/>
  </r>
  <r>
    <s v="Brakes Chocolate &amp;amp; Orange : Dessert : 14 Portion : Gluten Free"/>
    <n v="1"/>
    <n v="1"/>
    <s v="1 x 1 each"/>
    <s v="Cakes (Frozen)"/>
    <x v="2"/>
    <n v="1"/>
  </r>
  <r>
    <s v="Onions : Large"/>
    <n v="1"/>
    <n v="1"/>
    <s v="1 x 2.5 kg"/>
    <s v="Onions"/>
    <x v="2"/>
    <n v="1"/>
  </r>
  <r>
    <s v="Bridor Cranberry Twist"/>
    <n v="1"/>
    <n v="1"/>
    <s v="70 x 90 g"/>
    <s v="Bread"/>
    <x v="2"/>
    <n v="1"/>
  </r>
  <r>
    <s v="Bridor Premium : Butter Croissant : ready to bake : with Charentes Butter"/>
    <n v="1"/>
    <n v="1"/>
    <s v="60 x 1 each"/>
    <s v="Morning Goods/Viennoiserie (Frozen)"/>
    <x v="2"/>
    <n v="1"/>
  </r>
  <r>
    <s v="Parsnips"/>
    <n v="1"/>
    <n v="1"/>
    <s v="1 x 5 kg"/>
    <s v="Parsnips"/>
    <x v="2"/>
    <n v="1"/>
  </r>
  <r>
    <s v="Day Of Week Label : Friday : 25 x 25mm"/>
    <n v="1"/>
    <n v="1"/>
    <s v="1000 x 1 each"/>
    <s v="Food Labelling"/>
    <x v="2"/>
    <n v="1"/>
  </r>
  <r>
    <s v="Day Of Week Label : Monday : 25 x 25mm"/>
    <n v="1"/>
    <n v="1"/>
    <s v="1000 x 1 each"/>
    <s v="Food Labelling"/>
    <x v="2"/>
    <n v="1"/>
  </r>
  <r>
    <s v="Day Of Week Label : Wednesday : 25 x 25mm"/>
    <n v="1"/>
    <n v="1"/>
    <s v="1000 x 1 each"/>
    <s v="Food Labelling"/>
    <x v="2"/>
    <n v="1"/>
  </r>
  <r>
    <s v="Day Of Week Label : Thursday : 25 x 25mm"/>
    <n v="1"/>
    <n v="1"/>
    <s v="1000 x 1 each"/>
    <s v="Food Labelling"/>
    <x v="2"/>
    <n v="1"/>
  </r>
  <r>
    <s v="Day Of Week Label : Tuesday : 25 x 25mm"/>
    <n v="1"/>
    <n v="1"/>
    <s v="1000 x 1 each"/>
    <s v="Food Labelling"/>
    <x v="2"/>
    <n v="1"/>
  </r>
  <r>
    <s v="Lamb Weston : Seasoned Crispy Cubes"/>
    <n v="1"/>
    <n v="1"/>
    <s v="1 x 2.5 kg"/>
    <s v="Potato (Frozen)"/>
    <x v="2"/>
    <n v="1"/>
  </r>
  <r>
    <s v="Chocolate Sauce"/>
    <n v="1"/>
    <n v="1"/>
    <s v="1 x 1ltr"/>
    <s v="Dessert Sauce"/>
    <x v="2"/>
    <n v="1"/>
  </r>
  <r>
    <s v="Major Vegetable : Stock Base"/>
    <n v="1"/>
    <n v="1"/>
    <s v="1 x 1 kg"/>
    <s v="Stock Mixes"/>
    <x v="2"/>
    <n v="1"/>
  </r>
  <r>
    <s v="Penny Loaves Mix Box"/>
    <n v="1"/>
    <n v="1"/>
    <s v="3 x 24 x 1 each"/>
    <s v="Bread"/>
    <x v="2"/>
    <n v="1"/>
  </r>
  <r>
    <s v="Phat Naked : Seriously Cheesy"/>
    <n v="1"/>
    <n v="1"/>
    <s v="20 x 283g"/>
    <s v="Pasties (Frozen)"/>
    <x v="2"/>
    <n v="1"/>
  </r>
  <r>
    <s v="Phat Butternut Squash, Spinach &amp;amp; Vegan Feta Pasty"/>
    <n v="1"/>
    <n v="1"/>
    <s v="20 x 238 g"/>
    <s v="Pasties (Frozen)"/>
    <x v="2"/>
    <n v="1"/>
  </r>
  <r>
    <s v="Traditional : Cornish Pasty : Uncooked"/>
    <n v="1"/>
    <n v="1"/>
    <s v="30 x 218 g"/>
    <s v="Pasties (Frozen)"/>
    <x v="2"/>
    <n v="1"/>
  </r>
  <r>
    <s v="Cod : 140-170g (5-6oz) : Fillet : Breaded"/>
    <n v="1"/>
    <n v="1"/>
    <s v="25 x 1 each"/>
    <s v="Frozen Prepared Fish"/>
    <x v="2"/>
    <n v="1"/>
  </r>
  <r>
    <s v="Brakes Onion Rings : Whole : Battered"/>
    <n v="1"/>
    <n v="1"/>
    <s v="10 x 500g"/>
    <s v="Coated Vegetables (Frozen)"/>
    <x v="2"/>
    <n v="1"/>
  </r>
  <r>
    <s v="Quiche Cases : 8.5cm"/>
    <n v="1"/>
    <n v="1"/>
    <s v="1 x 72each"/>
    <s v="Pastry Cases/Shells"/>
    <x v="2"/>
    <n v="1"/>
  </r>
  <r>
    <s v="Light Mayonnaise : 50% less fat"/>
    <n v="1"/>
    <n v="1"/>
    <s v="1 x 5ltr"/>
    <s v="Mayonnaise"/>
    <x v="2"/>
    <n v="1"/>
  </r>
  <r>
    <s v="Heinz Tomato Ketchup"/>
    <n v="1"/>
    <n v="1"/>
    <s v="12 x 342g"/>
    <s v="Tomato Ketchup"/>
    <x v="2"/>
    <n v="1"/>
  </r>
  <r>
    <s v="Creme Fraiche"/>
    <n v="1"/>
    <n v="1"/>
    <s v="1 x 2kg"/>
    <s v="Fresh Cream (Chilled)"/>
    <x v="2"/>
    <n v="1"/>
  </r>
  <r>
    <s v="Truffle Selection"/>
    <n v="1"/>
    <n v="1"/>
    <s v="77 x 1 each"/>
    <s v="After Dinner Mints/Petit Fours"/>
    <x v="2"/>
    <n v="1"/>
  </r>
  <r>
    <s v="Knorr Red Pepper &amp;amp; Tomato : Info: 100% soup"/>
    <n v="1"/>
    <n v="1"/>
    <s v="4 x 2.5ltr"/>
    <s v="Ready to Use"/>
    <x v="2"/>
    <n v="1"/>
  </r>
  <r>
    <s v="Ground : White Pepper"/>
    <n v="1"/>
    <n v="1"/>
    <s v="1 x 600 g"/>
    <s v="Pepper"/>
    <x v="2"/>
    <n v="1"/>
  </r>
  <r>
    <s v="Haribo Kiddies : Super Mix"/>
    <n v="1"/>
    <n v="1"/>
    <s v="1 x 100 each"/>
    <s v="Sweets"/>
    <x v="2"/>
    <n v="1"/>
  </r>
  <r>
    <s v="Haribo Star Mix"/>
    <n v="1"/>
    <n v="1"/>
    <s v="100 x 25 g"/>
    <s v="Sweets"/>
    <x v="2"/>
    <n v="1"/>
  </r>
  <r>
    <s v="Love Smoothies Big 5 Frozen Fruit"/>
    <n v="1"/>
    <n v="1"/>
    <s v="30 x 140 g"/>
    <s v="Smoothie Mix"/>
    <x v="2"/>
    <n v="1"/>
  </r>
  <r>
    <s v="Love Smoothies Blueberry Thrill"/>
    <n v="1"/>
    <n v="1"/>
    <s v="30 x 140 g"/>
    <s v="Smoothie Mix"/>
    <x v="2"/>
    <n v="1"/>
  </r>
  <r>
    <s v="Haribo Tangfastics : Mini Bags"/>
    <n v="1"/>
    <n v="1"/>
    <s v="1 x 100 each"/>
    <s v="Sweets"/>
    <x v="2"/>
    <n v="1"/>
  </r>
  <r>
    <s v="Heartbeet"/>
    <n v="1"/>
    <n v="1"/>
    <s v="30 x 140 g"/>
    <s v="Smoothie Mix"/>
    <x v="2"/>
    <n v="1"/>
  </r>
  <r>
    <s v="Love Smoothie : Mixed Fruit Case"/>
    <n v="1"/>
    <n v="1"/>
    <s v="30 x 140 g"/>
    <s v="Smoothie"/>
    <x v="2"/>
    <n v="1"/>
  </r>
  <r>
    <s v="Brillo Oven &amp;amp; Grill Cleaner : Spray"/>
    <n v="1"/>
    <n v="1"/>
    <s v="6 x 500 ml"/>
    <s v="Cleaners &amp; Degreasers"/>
    <x v="2"/>
    <n v="1"/>
  </r>
  <r>
    <s v="Tunnocks Teacakes"/>
    <n v="1"/>
    <n v="1"/>
    <s v="1 x 36 each"/>
    <s v="Biscuit Bars"/>
    <x v="2"/>
    <n v="1"/>
  </r>
  <r>
    <s v="Suma Star : Washing Up Liquid : D1"/>
    <n v="1"/>
    <n v="1"/>
    <s v="2 x 5 ltr"/>
    <s v="Dish Wash"/>
    <x v="2"/>
    <n v="1"/>
  </r>
  <r>
    <s v="Tunnocks Caramel Wafers"/>
    <n v="1"/>
    <n v="1"/>
    <s v="48 x 1each"/>
    <s v="Biscuit Bars"/>
    <x v="2"/>
    <n v="1"/>
  </r>
  <r>
    <s v="Tunnocks Caramel Logs"/>
    <n v="1"/>
    <n v="1"/>
    <s v="1 x 48 x 32 g"/>
    <s v="Biscuit Bars"/>
    <x v="2"/>
    <n v="1"/>
  </r>
  <r>
    <s v="PIDY Neutral Gf Tart : 8.5cm"/>
    <n v="1"/>
    <n v="1"/>
    <s v="27 x 1 each"/>
    <s v="Pastry Cases/Shells"/>
    <x v="2"/>
    <n v="1"/>
  </r>
  <r>
    <s v="Big Al's Chicken Wings : Mesquit Cooked"/>
    <n v="1"/>
    <n v="1"/>
    <s v="2 x 2.5 kg"/>
    <s v="Chicken Bites (Frozen)"/>
    <x v="2"/>
    <n v="1"/>
  </r>
  <r>
    <s v="Heinz Mustard : Portions : jar"/>
    <n v="1"/>
    <n v="1"/>
    <s v="1 x 80 x 39g"/>
    <s v="Mustard"/>
    <x v="2"/>
    <n v="1"/>
  </r>
  <r>
    <s v="Pudding Rice"/>
    <n v="1"/>
    <n v="1"/>
    <s v="1 x 3kg"/>
    <s v="Short Grain"/>
    <x v="2"/>
    <n v="1"/>
  </r>
  <r>
    <s v="Cumberland Sausage : Plant-Based"/>
    <n v="1"/>
    <n v="1"/>
    <s v="30 x 50 g"/>
    <s v="Sausages (Frozen)"/>
    <x v="2"/>
    <n v="1"/>
  </r>
  <r>
    <s v="INNOVATE Mac &amp;amp; Cheese Bites"/>
    <n v="1"/>
    <n v="1"/>
    <s v="1 x 1 kg"/>
    <s v="Cheesy Bites (Frozen)"/>
    <x v="2"/>
    <n v="1"/>
  </r>
  <r>
    <s v="Cold : Portion Pot : 4oz : Plastic"/>
    <n v="1"/>
    <n v="1"/>
    <s v="2000 x 1 each"/>
    <s v="Dip / Portion Pots"/>
    <x v="2"/>
    <n v="1"/>
  </r>
  <r>
    <s v="Flat Lid : 12/16/32oz : 155mm"/>
    <n v="1"/>
    <n v="1"/>
    <s v="1 x 500 each"/>
    <s v="Cold Cup Lids"/>
    <x v="2"/>
    <n v="1"/>
  </r>
  <r>
    <s v="Vegware Lid : Clear Pot : 2-3oz"/>
    <n v="1"/>
    <n v="1"/>
    <s v="2000 x 85 g"/>
    <s v="Other Containers"/>
    <x v="2"/>
    <n v="1"/>
  </r>
  <r>
    <s v="Double Chocolate : Injected : Vegan"/>
    <n v="1"/>
    <n v="1"/>
    <s v="30 x 1 each"/>
    <s v="Muffins (Frozen)"/>
    <x v="2"/>
    <n v="1"/>
  </r>
  <r>
    <s v="Black Forest : 18 Portion : (pre-cut)"/>
    <n v="1"/>
    <n v="1"/>
    <s v="1 x 1 each"/>
    <s v="Gateaux (Frozen)"/>
    <x v="2"/>
    <n v="1"/>
  </r>
  <r>
    <s v="Vanilla New York Style : Info: approx 12 portions"/>
    <n v="1"/>
    <n v="1"/>
    <s v="1 x 1 each"/>
    <s v="Cheesecake (Frozen)"/>
    <x v="2"/>
    <n v="1"/>
  </r>
  <r>
    <s v="Lemon Drizzle : 24 Portion"/>
    <n v="1"/>
    <n v="1"/>
    <s v="1 x 1 each"/>
    <s v="Tray Bakes (Frozen)"/>
    <x v="2"/>
    <n v="1"/>
  </r>
  <r>
    <s v="Apple : Braeburn : Premium"/>
    <n v="1"/>
    <n v="1"/>
    <s v="1 x 12.5 kg"/>
    <s v="Apple"/>
    <x v="2"/>
    <n v="1"/>
  </r>
  <r>
    <s v="Shield Medium : Vinyl Gloves : Blue"/>
    <n v="1"/>
    <n v="1"/>
    <s v="12 x 1 each"/>
    <s v="Gloves &amp; Aprons"/>
    <x v="2"/>
    <n v="1"/>
  </r>
  <r>
    <s v="Brakes Barbeque Ribs : Individual"/>
    <n v="1"/>
    <n v="1"/>
    <s v="1 x 3 kg"/>
    <s v="Pork (Chilled)"/>
    <x v="2"/>
    <n v="1"/>
  </r>
  <r>
    <s v="Ribs : Full Rack : BBQ - Cooked"/>
    <n v="1"/>
    <n v="1"/>
    <s v="6 x 1 each"/>
    <s v="Pork (Frozen)"/>
    <x v="2"/>
    <n v="1"/>
  </r>
  <r>
    <s v="Sausage : Chicken : 8's : Halal"/>
    <n v="1"/>
    <n v="1"/>
    <s v="1 x 4.54 kg"/>
    <s v="Sausages (Frozen)"/>
    <x v="2"/>
    <n v="1"/>
  </r>
  <r>
    <s v="Wholemeal Flour"/>
    <n v="1"/>
    <n v="1"/>
    <s v="6 x 1.5kg"/>
    <s v="Flour"/>
    <x v="2"/>
    <n v="1"/>
  </r>
  <r>
    <s v="Turkey"/>
    <n v="1"/>
    <n v="1"/>
    <s v="48 x 50 g"/>
    <s v="Burgers (Frozen)"/>
    <x v="2"/>
    <n v="1"/>
  </r>
  <r>
    <s v="Milk Powder"/>
    <n v="1"/>
    <n v="1"/>
    <s v="1 x 2 kg"/>
    <s v="Milk Products"/>
    <x v="2"/>
    <n v="1"/>
  </r>
  <r>
    <s v="Spicy Beef"/>
    <n v="1"/>
    <n v="1"/>
    <s v="1 x 1 kg"/>
    <s v="Pizza Topping Flavours"/>
    <x v="2"/>
    <n v="1"/>
  </r>
  <r>
    <s v="Heinz Mayonnaise : Portions : jar"/>
    <n v="1"/>
    <n v="1"/>
    <s v="1 x 80 x 39 g"/>
    <s v="Mayonnaise"/>
    <x v="2"/>
    <n v="1"/>
  </r>
  <r>
    <s v="Pineapple : Large"/>
    <n v="1"/>
    <n v="1"/>
    <s v="1 x 1 each"/>
    <s v="Pineapple"/>
    <x v="2"/>
    <n v="1"/>
  </r>
  <r>
    <s v="Egg Mayonnaise"/>
    <n v="1"/>
    <n v="1"/>
    <s v="1 x 1 kg"/>
    <s v="Savoury Fillings - Vegetarian (Chilled)"/>
    <x v="2"/>
    <n v="1"/>
  </r>
  <r>
    <s v="Pizza Slab : Cheese &amp;amp; Tomato Pizza : 36cm x 22cm, 64 portions"/>
    <n v="1"/>
    <n v="1"/>
    <s v="1 x 4 x 1 each"/>
    <s v="Pizza (Frozen)"/>
    <x v="2"/>
    <n v="1"/>
  </r>
  <r>
    <s v="Pizza Snack : Cheese &amp;amp; Tomato Pizza : 5"/>
    <n v="1"/>
    <n v="1"/>
    <s v="1 x 36 x 1 each"/>
    <s v="Pizza (Frozen)"/>
    <x v="2"/>
    <n v="1"/>
  </r>
  <r>
    <s v="Pizza Base : Deep Pan : 12 : 10 x 1"/>
    <n v="1"/>
    <n v="1"/>
    <s v="1 x 10 x 1 each"/>
    <s v="Pizza Bases (Frozen)"/>
    <x v="2"/>
    <n v="1"/>
  </r>
  <r>
    <s v="Jude's Lemon Crush : Sorbet"/>
    <n v="1"/>
    <n v="1"/>
    <s v="1 x 4 ltr"/>
    <s v="Sorbet"/>
    <x v="2"/>
    <n v="1"/>
  </r>
  <r>
    <s v="Judes : Mango Crush : Sorbet"/>
    <n v="1"/>
    <n v="1"/>
    <s v="1 x 4 ltr"/>
    <s v="Sorbet"/>
    <x v="2"/>
    <n v="1"/>
  </r>
  <r>
    <s v="Baking Powder"/>
    <n v="1"/>
    <n v="1"/>
    <s v="1 x 850g"/>
    <s v="Sundries"/>
    <x v="2"/>
    <n v="1"/>
  </r>
  <r>
    <s v="Piccalilli"/>
    <n v="1"/>
    <n v="1"/>
    <s v="1 x 2.25 kg"/>
    <s v="Sweet Pickle &amp; Piccalilli"/>
    <x v="2"/>
    <n v="1"/>
  </r>
  <r>
    <s v="Salad Cream"/>
    <n v="1"/>
    <n v="1"/>
    <s v="1 x 2.2 ltr"/>
    <s v="Salad Cream"/>
    <x v="2"/>
    <n v="1"/>
  </r>
  <r>
    <s v="Brake : Pickled Onions : 33-43mm"/>
    <n v="1"/>
    <n v="1"/>
    <s v="1 x 2.25kg"/>
    <s v="Pickles"/>
    <x v="2"/>
    <n v="1"/>
  </r>
  <r>
    <s v="Clarity Tulip Pint : Glasses : 20oz/568ml to rim"/>
    <n v="1"/>
    <n v="1"/>
    <s v="100 x 1 each"/>
    <s v="Glasses"/>
    <x v="2"/>
    <n v="1"/>
  </r>
  <r>
    <s v="Brakes Black Velvet Cake : 14 Portion : Pre-Cut"/>
    <n v="1"/>
    <n v="1"/>
    <s v="1 x 1 each"/>
    <s v="Whole Cakes"/>
    <x v="2"/>
    <n v="1"/>
  </r>
  <r>
    <s v="Icing Sugar"/>
    <n v="1"/>
    <n v="1"/>
    <s v="1 x 3kg"/>
    <s v="Sugar"/>
    <x v="2"/>
    <n v="1"/>
  </r>
  <r>
    <s v="Leeks"/>
    <n v="1"/>
    <n v="1"/>
    <s v="1 x 200 g"/>
    <s v="Leeks"/>
    <x v="2"/>
    <n v="1"/>
  </r>
  <r>
    <s v="Ilchester Blue Style : Vegan"/>
    <n v="1"/>
    <n v="1"/>
    <s v="1 x 200 g"/>
    <s v="Other (Chilled)"/>
    <x v="2"/>
    <n v="1"/>
  </r>
  <r>
    <s v="Tikka Masala"/>
    <n v="1"/>
    <n v="1"/>
    <s v="1 x 2.25 ltr"/>
    <s v="Indian Sauce"/>
    <x v="2"/>
    <n v="1"/>
  </r>
  <r>
    <s v="Kenco Really Smooth Coffee"/>
    <n v="1"/>
    <n v="1"/>
    <s v="1 x 300g"/>
    <s v="Vending"/>
    <x v="2"/>
    <n v="1"/>
  </r>
  <r>
    <s v="Mikado : Cider Vinegar"/>
    <n v="1"/>
    <n v="1"/>
    <s v="1 x 2 ltr"/>
    <s v="Vinegar"/>
    <x v="2"/>
    <n v="1"/>
  </r>
  <r>
    <s v="Twinings Decaffeinated Tea : Tea Bags"/>
    <n v="1"/>
    <n v="1"/>
    <s v="100 x 1 each"/>
    <s v="Tea - Speciality"/>
    <x v="2"/>
    <n v="1"/>
  </r>
  <r>
    <s v="Sesame Seeds : Whole : Black"/>
    <n v="1"/>
    <n v="1"/>
    <s v="1 x 650 g"/>
    <s v="Culinary Nuts &amp; Seeds"/>
    <x v="2"/>
    <n v="1"/>
  </r>
  <r>
    <s v="Rachels First Fruit : Peach"/>
    <n v="1"/>
    <n v="1"/>
    <s v="6 x 150 g"/>
    <s v="Yoghurt (Chilled)"/>
    <x v="2"/>
    <n v="1"/>
  </r>
  <r>
    <s v="Pine Kernels"/>
    <n v="1"/>
    <n v="1"/>
    <s v="1 x 1kg"/>
    <s v="Culinary Nuts &amp; Seeds"/>
    <x v="2"/>
    <n v="1"/>
  </r>
  <r>
    <s v="La Boulangerie Foccacia : Olive &amp;amp; Basil"/>
    <n v="1"/>
    <n v="1"/>
    <s v="21 x 1 each"/>
    <s v="Panini &amp;  Foccacia Bread"/>
    <x v="2"/>
    <n v="1"/>
  </r>
  <r>
    <s v="Twinings Camomile Tea : Envelope Tagged"/>
    <n v="1"/>
    <n v="1"/>
    <s v="20 x 1 each"/>
    <s v="Tea - Speciality"/>
    <x v="2"/>
    <n v="1"/>
  </r>
  <r>
    <s v="Twinings Lemon &amp;amp; Ginger Tea : Envelope Tagged"/>
    <n v="1"/>
    <n v="1"/>
    <s v="20 x 1 each"/>
    <s v="Tea - Speciality"/>
    <x v="2"/>
    <n v="1"/>
  </r>
  <r>
    <s v="Essential Cuisine Vegetable Stock"/>
    <n v="1"/>
    <n v="1"/>
    <s v="2 x 800 g"/>
    <s v="Jus &amp; Stock"/>
    <x v="2"/>
    <n v="1"/>
  </r>
  <r>
    <s v="Somerset Brie"/>
    <n v="1"/>
    <n v="1"/>
    <s v="1 x 1kg"/>
    <s v="British (Chilled)"/>
    <x v="2"/>
    <n v="1"/>
  </r>
  <r>
    <s v="Violife Grated : Vegan : Mild"/>
    <n v="1"/>
    <n v="1"/>
    <s v="4 x 500 g"/>
    <s v="British (Chilled)"/>
    <x v="2"/>
    <n v="1"/>
  </r>
  <r>
    <s v="Essential Cuisine Miso Broth Base"/>
    <n v="1"/>
    <n v="1"/>
    <s v="1 x 1 kg"/>
    <s v="Broth Mix"/>
    <x v="2"/>
    <n v="1"/>
  </r>
  <r>
    <s v="Hellmann's Real : Mayonnaise : squeezy"/>
    <n v="1"/>
    <n v="1"/>
    <s v="8 x 430 g"/>
    <s v="Mayonnaise"/>
    <x v="2"/>
    <n v="1"/>
  </r>
  <r>
    <s v="LaBo Campagne Rye Boule"/>
    <n v="1"/>
    <n v="1"/>
    <s v="10 x 400g"/>
    <s v="Bread (Frozen)"/>
    <x v="2"/>
    <n v="1"/>
  </r>
  <r>
    <s v="Major Vegetable : Stock"/>
    <n v="1"/>
    <n v="1"/>
    <s v="1 x 1 kg"/>
    <s v="Stock Mixes"/>
    <x v="2"/>
    <n v="1"/>
  </r>
  <r>
    <s v="Real : Crisps : Smoked BBQ Rib"/>
    <n v="1"/>
    <n v="1"/>
    <s v="48 x 35 g"/>
    <s v="Crisps"/>
    <x v="2"/>
    <n v="1"/>
  </r>
  <r>
    <s v="Rapeseed Oil : Black Truffle : Cold Pressed"/>
    <n v="1"/>
    <n v="1"/>
    <s v="3 x 250 ml"/>
    <s v="Rapeseed Oil"/>
    <x v="2"/>
    <n v="1"/>
  </r>
  <r>
    <s v="Blue Stilton : Whole, Baby"/>
    <n v="1"/>
    <n v="1"/>
    <s v="1 x 2kg"/>
    <s v="British (Chilled)"/>
    <x v="2"/>
    <n v="1"/>
  </r>
  <r>
    <s v="Prunes : Pitted"/>
    <n v="1"/>
    <n v="1"/>
    <s v="1 x 3 kg"/>
    <s v="Dried Fruit"/>
    <x v="2"/>
    <n v="1"/>
  </r>
  <r>
    <s v="Essential Cuisine Peppercorn : Sauce"/>
    <n v="1"/>
    <n v="1"/>
    <s v="1 x 800 g"/>
    <s v="OTHER Sauces"/>
    <x v="2"/>
    <n v="1"/>
  </r>
  <r>
    <s v="LaBo Batched Crusty Roll : Selection : Mini : Part Baked"/>
    <n v="1"/>
    <n v="1"/>
    <s v="9 x 9 each"/>
    <s v="Rolls &amp; Buns (Frozen)"/>
    <x v="2"/>
    <n v="1"/>
  </r>
  <r>
    <s v="Pork : Loin Steak"/>
    <n v="1"/>
    <n v="1"/>
    <s v="50 x 55g"/>
    <s v="Pork (Frozen)"/>
    <x v="2"/>
    <n v="1"/>
  </r>
  <r>
    <s v="Yorkshire Tagged Tea Bags : Wrapped"/>
    <n v="1"/>
    <n v="1"/>
    <s v="200 x 1 each"/>
    <s v="Tea - Speciality"/>
    <x v="2"/>
    <n v="1"/>
  </r>
  <r>
    <s v="Tuna Chunks : in oil"/>
    <n v="1"/>
    <n v="1"/>
    <s v="6 x 1.7kg"/>
    <s v="Tuna"/>
    <x v="2"/>
    <n v="1"/>
  </r>
  <r>
    <s v="Thousand Island Dressing"/>
    <n v="1"/>
    <n v="1"/>
    <s v="1 x 2.27 ltr"/>
    <s v="Dressing"/>
    <x v="2"/>
    <n v="1"/>
  </r>
  <r>
    <s v="Sarsons Vinegar"/>
    <n v="1"/>
    <n v="1"/>
    <s v="12 x 300ml"/>
    <s v="Vinegar"/>
    <x v="2"/>
    <n v="1"/>
  </r>
  <r>
    <s v="Fox's Premium : Catering Assorted"/>
    <n v="1"/>
    <n v="1"/>
    <s v="1 x 2kg"/>
    <s v="Sweet Biscuits"/>
    <x v="2"/>
    <n v="1"/>
  </r>
  <r>
    <s v="Schwartz for Chef Mixed Herbs"/>
    <n v="1"/>
    <n v="1"/>
    <s v="1 x 100g"/>
    <s v="Herbs"/>
    <x v="2"/>
    <n v="1"/>
  </r>
  <r>
    <s v="Pasty : Cheese &amp;amp; Onion : Uncooked"/>
    <n v="1"/>
    <n v="1"/>
    <s v="20 x 283 g"/>
    <s v="Pasties (Frozen)"/>
    <x v="2"/>
    <n v="1"/>
  </r>
  <r>
    <s v="Popchips : Salt &amp;amp; Pepper"/>
    <n v="1"/>
    <n v="1"/>
    <s v="24 x 1 each"/>
    <s v="Crisps"/>
    <x v="2"/>
    <n v="1"/>
  </r>
  <r>
    <s v="Selection : Info: Decorated, Ring"/>
    <n v="1"/>
    <n v="1"/>
    <s v="1 x 36 x 1 each"/>
    <s v="Doughnuts (Frozen)"/>
    <x v="2"/>
    <n v="1"/>
  </r>
  <r>
    <s v="Love Corn : Corn : Habanero"/>
    <n v="1"/>
    <n v="1"/>
    <s v="10 x 45 g"/>
    <s v="Corn Snacks"/>
    <x v="2"/>
    <n v="1"/>
  </r>
  <r>
    <s v="Love Corn Corn : Sea Salt"/>
    <n v="1"/>
    <n v="1"/>
    <s v="10 x 45 g"/>
    <s v="Corn Snacks"/>
    <x v="2"/>
    <n v="1"/>
  </r>
  <r>
    <s v="Love Corn : Corn : BBQ : Smoked"/>
    <n v="1"/>
    <n v="1"/>
    <s v="10 x 45 g"/>
    <s v="Corn Snacks"/>
    <x v="2"/>
    <n v="1"/>
  </r>
  <r>
    <s v="Marzipan : Info: Natural"/>
    <n v="1"/>
    <n v="1"/>
    <s v="1 x 1 kg"/>
    <s v="Covering, Decoration &amp; Icing"/>
    <x v="2"/>
    <n v="1"/>
  </r>
  <r>
    <s v="Brakes Apple Ale Chilli : Chutney"/>
    <n v="1"/>
    <n v="1"/>
    <s v="1 x 1.25 kg"/>
    <s v="Chutney"/>
    <x v="2"/>
    <n v="1"/>
  </r>
  <r>
    <s v="Brakes Apple, Date &amp;amp; Tamarind : Chutney"/>
    <n v="1"/>
    <n v="1"/>
    <s v="1 x 1.25 kg"/>
    <s v="Chutney"/>
    <x v="2"/>
    <n v="1"/>
  </r>
  <r>
    <s v="Glaceau Smart Water : Sports Cap"/>
    <n v="1"/>
    <n v="1"/>
    <s v="12 x 850 ml"/>
    <s v="Water - Still"/>
    <x v="2"/>
    <n v="1"/>
  </r>
  <r>
    <s v="Mars Celebrations"/>
    <n v="1"/>
    <n v="1"/>
    <s v="1 x 2.5kg"/>
    <s v="Chocolate - Boxed"/>
    <x v="2"/>
    <n v="1"/>
  </r>
  <r>
    <s v="Callebaut Callets : Milk Chocolate : (Cocoa 33%)"/>
    <n v="1"/>
    <n v="1"/>
    <s v="1 x 2.5 kg"/>
    <s v="Chocolate Products"/>
    <x v="2"/>
    <n v="1"/>
  </r>
  <r>
    <s v="Canderel Tablets"/>
    <n v="1"/>
    <n v="1"/>
    <s v="1 x 1000 x 1 each"/>
    <s v="Sweeteners"/>
    <x v="2"/>
    <n v="1"/>
  </r>
  <r>
    <s v="Graze Protein : Cocoa &amp;amp; Vanilla : Flapjack"/>
    <n v="1"/>
    <n v="1"/>
    <s v="9 x 53 g"/>
    <s v="Flapjacks &amp; Brownies"/>
    <x v="2"/>
    <n v="1"/>
  </r>
  <r>
    <s v="Tabasco Sauce"/>
    <n v="1"/>
    <n v="1"/>
    <s v="12 x 57 g"/>
    <s v="OTHER Sauces"/>
    <x v="2"/>
    <n v="1"/>
  </r>
  <r>
    <s v="Mars Galaxy Minstrels"/>
    <n v="1"/>
    <n v="1"/>
    <s v="1 x 40 x 1 each"/>
    <s v="Chocolate - Bitesize"/>
    <x v="2"/>
    <n v="1"/>
  </r>
  <r>
    <s v="Lyles Black Treacle"/>
    <n v="1"/>
    <n v="1"/>
    <s v="1 x 750 g"/>
    <s v="Treacle"/>
    <x v="2"/>
    <n v="1"/>
  </r>
  <r>
    <s v="Blue Dragon Teriyaki Marinade"/>
    <n v="1"/>
    <n v="1"/>
    <s v="1 x 1.1 ltr"/>
    <s v="Oriental Sauce"/>
    <x v="2"/>
    <n v="1"/>
  </r>
  <r>
    <s v="Blueberry Coulis : High Fruit"/>
    <n v="1"/>
    <n v="1"/>
    <s v="6 x 500 g"/>
    <s v="Coulis"/>
    <x v="2"/>
    <n v="1"/>
  </r>
  <r>
    <s v="Knorr Cream of Tomato : Info: 100% soup"/>
    <n v="1"/>
    <n v="1"/>
    <s v="4 x 2.5ltr"/>
    <s v="Ready to Use"/>
    <x v="2"/>
    <n v="1"/>
  </r>
  <r>
    <s v="Knorr Highland Vegetable : 100% soup"/>
    <n v="1"/>
    <n v="1"/>
    <s v="4 x 2.5ltr"/>
    <s v="Ready to Use"/>
    <x v="2"/>
    <n v="1"/>
  </r>
  <r>
    <s v="Knorr Beef Goulash : Info: 100% soup"/>
    <n v="1"/>
    <n v="1"/>
    <s v="4 x 2.5ltr"/>
    <s v="Ready to Use"/>
    <x v="2"/>
    <n v="1"/>
  </r>
  <r>
    <s v="McVitie's Hob Nobs"/>
    <n v="1"/>
    <n v="1"/>
    <s v="12 x 300g"/>
    <s v="Sweet Biscuits"/>
    <x v="2"/>
    <n v="1"/>
  </r>
  <r>
    <s v="Knorr rich vegetable"/>
    <n v="1"/>
    <n v="1"/>
    <s v="1 x 1kg"/>
    <s v="Bouillon Paste"/>
    <x v="2"/>
    <n v="1"/>
  </r>
  <r>
    <s v="Strawberry Coulis : High Fruit"/>
    <n v="1"/>
    <n v="1"/>
    <s v="1 x 500 g"/>
    <s v="Coulis"/>
    <x v="2"/>
    <n v="1"/>
  </r>
  <r>
    <s v="Muffin : Blueberry Crumble : Tulip Filled"/>
    <n v="1"/>
    <n v="1"/>
    <s v="1 x 24 each"/>
    <s v="Muffins"/>
    <x v="2"/>
    <n v="1"/>
  </r>
  <r>
    <s v="Cafe Bronte : Assorted : Twin Biscuits"/>
    <n v="1"/>
    <n v="1"/>
    <s v="100 x 18 g"/>
    <s v="Sweet Biscuits"/>
    <x v="2"/>
    <n v="1"/>
  </r>
  <r>
    <s v="Party Quiche Assortment : Unbaked"/>
    <n v="1"/>
    <n v="1"/>
    <s v="1 x 72 x 1 each"/>
    <s v="Quiche (Frozen)"/>
    <x v="2"/>
    <n v="1"/>
  </r>
  <r>
    <s v="Cadbury Dairy Milk : Info: Fruit &amp; Nut"/>
    <n v="1"/>
    <n v="1"/>
    <s v="1 x 48 x 1 each"/>
    <s v="Chocolate - Bars"/>
    <x v="2"/>
    <n v="1"/>
  </r>
  <r>
    <s v="Reggae Reggae Sauce : Jerk BBQ"/>
    <n v="1"/>
    <n v="1"/>
    <s v="6 x 290 g"/>
    <s v="Tex Mex, Caribbean Sauce &amp; Seasoning"/>
    <x v="2"/>
    <n v="1"/>
  </r>
  <r>
    <s v="Cadbury Selection Pack"/>
    <n v="1"/>
    <n v="1"/>
    <s v="24 x 1 each"/>
    <s v="Selection Products"/>
    <x v="2"/>
    <n v="1"/>
  </r>
  <r>
    <s v="Blue Cheese Dressing"/>
    <n v="1"/>
    <n v="1"/>
    <s v="1 x 2.27 ltr"/>
    <s v="Dressing"/>
    <x v="2"/>
    <n v="1"/>
  </r>
  <r>
    <s v="Nature Valley Oats &amp;amp; Chocolate"/>
    <n v="1"/>
    <n v="1"/>
    <s v="18 x 1 each"/>
    <s v="Oat/Granola Bar"/>
    <x v="2"/>
    <n v="1"/>
  </r>
  <r>
    <s v="Paterson Scottish Cream : Shortbread : Finger"/>
    <n v="1"/>
    <n v="1"/>
    <s v="48 x 40 g"/>
    <s v="Sweet Biscuits"/>
    <x v="2"/>
    <n v="1"/>
  </r>
  <r>
    <s v="Brakes Cumin Seeds : Whole"/>
    <n v="1"/>
    <n v="1"/>
    <s v="1 x 400 g"/>
    <s v="Culinary Nuts &amp; Seeds"/>
    <x v="2"/>
    <n v="1"/>
  </r>
  <r>
    <s v="Colman's Mint Sauce"/>
    <n v="1"/>
    <n v="1"/>
    <s v="1 x 2ltr"/>
    <s v="OTHER Sauces"/>
    <x v="2"/>
    <n v="1"/>
  </r>
  <r>
    <s v="Popchips Veg Vibes : Sriracha"/>
    <n v="1"/>
    <n v="1"/>
    <s v="24 x 23 g"/>
    <s v="Snacks"/>
    <x v="2"/>
    <n v="1"/>
  </r>
  <r>
    <s v="Yorkshire Pudding : 2"/>
    <n v="1"/>
    <n v="1"/>
    <s v="120 x 1 each"/>
    <s v="Yorkshire Pudding (Frozen)"/>
    <x v="2"/>
    <n v="1"/>
  </r>
  <r>
    <s v="Sidoli Labo : Fig Loaf"/>
    <n v="1"/>
    <n v="1"/>
    <s v="12 x 1 each"/>
    <s v="Cakes (Frozen)"/>
    <x v="2"/>
    <n v="1"/>
  </r>
  <r>
    <s v="Finedor : Artisan"/>
    <n v="1"/>
    <n v="1"/>
    <s v="50 x 45g"/>
    <s v="Rolls &amp; Buns (Frozen)"/>
    <x v="2"/>
    <n v="1"/>
  </r>
  <r>
    <s v="Fork : Birchwood"/>
    <n v="1"/>
    <n v="1"/>
    <s v="1 x 1000 x 1 each"/>
    <s v="Cutlery"/>
    <x v="2"/>
    <n v="1"/>
  </r>
  <r>
    <s v="Yellow : Dustpan and Brush Set"/>
    <n v="1"/>
    <n v="1"/>
    <s v="1 x 1 each"/>
    <s v="Dustpans &amp; Brushes"/>
    <x v="2"/>
    <n v="1"/>
  </r>
  <r>
    <s v="Dr Pepper Dr Pepper"/>
    <n v="1"/>
    <n v="1"/>
    <s v="12 x 500 ml"/>
    <s v="Carbonated Drinks"/>
    <x v="2"/>
    <n v="1"/>
  </r>
  <r>
    <s v="Coca Cola Diet Coke : PET"/>
    <n v="1"/>
    <n v="1"/>
    <s v="6 x 1.75 ltr"/>
    <s v="Carbonated Drinks"/>
    <x v="2"/>
    <n v="1"/>
  </r>
  <r>
    <s v="Dr Pepper Dr Pepper Zero : PET"/>
    <n v="1"/>
    <n v="1"/>
    <s v="12 x 500 ml"/>
    <s v="Carbonated Drinks"/>
    <x v="2"/>
    <n v="1"/>
  </r>
  <r>
    <s v="Fanta Orange : Fanta : Can"/>
    <n v="1"/>
    <n v="1"/>
    <s v="1 x 24 x 150ml"/>
    <s v="Carbonated Drinks"/>
    <x v="2"/>
    <n v="1"/>
  </r>
  <r>
    <s v="*C* : Citrus : Oasis : Still"/>
    <n v="1"/>
    <n v="1"/>
    <s v="12 x 500 ml"/>
    <s v="Fruit Drinks"/>
    <x v="2"/>
    <n v="1"/>
  </r>
  <r>
    <s v="Oasis Summer Fruits : Oasis : still"/>
    <n v="1"/>
    <n v="1"/>
    <s v="12 x 500 ml"/>
    <s v="Fruit Drinks"/>
    <x v="2"/>
    <n v="1"/>
  </r>
  <r>
    <s v="Milfresh Milk Powder"/>
    <n v="1"/>
    <n v="1"/>
    <s v="1 x 2kg"/>
    <s v="Milk Products"/>
    <x v="2"/>
    <n v="1"/>
  </r>
  <r>
    <s v="Chargrilled Vegetable Mix"/>
    <n v="1"/>
    <n v="1"/>
    <s v="1 x 1 kg"/>
    <s v="Savoury Fillings - Vegetarian (Chilled)"/>
    <x v="2"/>
    <n v="1"/>
  </r>
  <r>
    <s v="Cherry Tomato Halves : Semi Dried"/>
    <n v="1"/>
    <n v="1"/>
    <s v="1 x 1 kg"/>
    <s v="Tomatoes"/>
    <x v="2"/>
    <n v="1"/>
  </r>
  <r>
    <s v="No Added Sugar : Orange : Double Concentrate"/>
    <n v="1"/>
    <n v="1"/>
    <s v="1 x 5 ltr"/>
    <s v="Squash &amp; Cordial"/>
    <x v="2"/>
    <n v="1"/>
  </r>
  <r>
    <s v="Brie"/>
    <n v="1"/>
    <n v="1"/>
    <s v="1 x 3kg"/>
    <s v="French (Chilled)"/>
    <x v="2"/>
    <n v="1"/>
  </r>
  <r>
    <s v="Goats Cheese : Log, Mature"/>
    <n v="1"/>
    <n v="1"/>
    <s v="1 x 1kg"/>
    <s v="French (Chilled)"/>
    <x v="2"/>
    <n v="1"/>
  </r>
  <r>
    <s v="Brakes Biscuits : Mini Pack Assorted"/>
    <n v="1"/>
    <n v="1"/>
    <s v="100 x 3 x 1 each"/>
    <s v="Sweet Biscuits"/>
    <x v="2"/>
    <n v="1"/>
  </r>
  <r>
    <s v="Olly's Pretzel Thins : Sweet Chilli"/>
    <n v="1"/>
    <n v="1"/>
    <s v="10 x 35 g"/>
    <s v="Snacks"/>
    <x v="2"/>
    <n v="1"/>
  </r>
  <r>
    <s v="Doughnut : Ruffallo Cream : ."/>
    <n v="1"/>
    <n v="1"/>
    <s v="12 x 75 g"/>
    <s v="Doughnuts (Frozen)"/>
    <x v="2"/>
    <n v="1"/>
  </r>
  <r>
    <s v="Ham : Hock : Pulled"/>
    <n v="1"/>
    <n v="1"/>
    <s v="2 x 500 g"/>
    <s v="Ham (Chilled)"/>
    <x v="2"/>
    <n v="1"/>
  </r>
  <r>
    <s v="Mars Twix : Xtra"/>
    <n v="1"/>
    <n v="1"/>
    <s v="1 x 24 x 1 each"/>
    <s v="Chocolate - Bars"/>
    <x v="2"/>
    <n v="1"/>
  </r>
  <r>
    <s v="Mars Galaxy Minstrels : Info: Pouch"/>
    <n v="1"/>
    <n v="1"/>
    <s v="15 x 1 Bag"/>
    <s v="Chocolate - Bitesize"/>
    <x v="2"/>
    <n v="1"/>
  </r>
  <r>
    <s v="Cuisin Easy Sunny Vibes"/>
    <n v="1"/>
    <n v="1"/>
    <s v="1 x 1.25 kg"/>
    <s v="Vegetarian - Multi Portion (Frozen)"/>
    <x v="2"/>
    <n v="1"/>
  </r>
  <r>
    <s v="Carrier Bag : Vest Style : White Plastic"/>
    <n v="1"/>
    <n v="1"/>
    <s v="100 x 1 each"/>
    <s v="Bags"/>
    <x v="2"/>
    <n v="1"/>
  </r>
  <r>
    <s v="Popchips Sour Cream &amp;amp; Onion"/>
    <n v="1"/>
    <n v="1"/>
    <s v="24 x 1 each"/>
    <s v="Crisps"/>
    <x v="2"/>
    <n v="1"/>
  </r>
  <r>
    <s v="Popchips Original : Crisps"/>
    <n v="1"/>
    <n v="1"/>
    <s v="24 x 1 each"/>
    <s v="Crisps"/>
    <x v="2"/>
    <n v="1"/>
  </r>
  <r>
    <s v="Nestle Rowntrees Fruit Pastil Lolly"/>
    <n v="1"/>
    <n v="1"/>
    <s v="1 x 32 x 1 each"/>
    <s v="Impulse Ice Cream"/>
    <x v="2"/>
    <n v="1"/>
  </r>
  <r>
    <s v="Movenpick Raspberry"/>
    <n v="1"/>
    <n v="1"/>
    <s v="2 x 2.4 ltr"/>
    <s v="Sorbet"/>
    <x v="2"/>
    <n v="1"/>
  </r>
  <r>
    <s v="Sunflower Oil"/>
    <n v="1"/>
    <n v="1"/>
    <s v="1 x 2 ltr"/>
    <s v="Sunflower Oil"/>
    <x v="2"/>
    <n v="1"/>
  </r>
  <r>
    <s v="Kind Protein Bar : Double Dark Chocolate Nut"/>
    <n v="1"/>
    <n v="1"/>
    <s v="12 x 50 g"/>
    <s v="Other"/>
    <x v="2"/>
    <n v="1"/>
  </r>
  <r>
    <s v="CC : Bacon &amp;amp; Cheese Turnover"/>
    <n v="1"/>
    <n v="1"/>
    <s v="30 x 1 each"/>
    <s v="Savoury Slices (Frozen)"/>
    <x v="2"/>
    <n v="1"/>
  </r>
  <r>
    <s v="Smoked : Mixed Nuts"/>
    <n v="1"/>
    <n v="1"/>
    <s v="3 x 1 kg"/>
    <s v="Nuts"/>
    <x v="2"/>
    <n v="1"/>
  </r>
  <r>
    <s v="Eggs Poached : Free Range : UK : Lion"/>
    <n v="1"/>
    <n v="1"/>
    <s v="24 x 1 each"/>
    <s v="Eggs &amp; Egg Products (Chilled"/>
    <x v="2"/>
    <n v="1"/>
  </r>
  <r>
    <s v="Aromatic : Half Duck : Cooked : Boneless, skin on"/>
    <n v="1"/>
    <n v="1"/>
    <s v="10 x 300 g"/>
    <s v="Duck (Frozen)"/>
    <x v="2"/>
    <n v="1"/>
  </r>
  <r>
    <s v="Baking Powder"/>
    <n v="1"/>
    <n v="1"/>
    <s v="1 x 3.5kg"/>
    <s v="Sundries"/>
    <x v="2"/>
    <n v="1"/>
  </r>
  <r>
    <s v="Luxury : Coleslaw"/>
    <n v="1"/>
    <n v="1"/>
    <s v="1 x 2 kg"/>
    <s v="Prepared / Dressed Salad - Vegetable Based (Chilled)"/>
    <x v="2"/>
    <n v="1"/>
  </r>
  <r>
    <s v="Raspberry : Info: Decorating Coulis"/>
    <n v="1"/>
    <n v="1"/>
    <s v="2 x 450ml"/>
    <s v="Coulis"/>
    <x v="2"/>
    <n v="1"/>
  </r>
  <r>
    <s v="Gourmet Classic Port : Cooking Port"/>
    <n v="1"/>
    <n v="1"/>
    <s v="1 x 3 ltr"/>
    <s v="Cooking Wine &amp; Other"/>
    <x v="2"/>
    <n v="1"/>
  </r>
  <r>
    <s v="Gourmet Classic Madeira"/>
    <n v="1"/>
    <n v="1"/>
    <s v="1 x 3ltr"/>
    <s v="Cooking Wine &amp; Other"/>
    <x v="2"/>
    <n v="1"/>
  </r>
  <r>
    <s v="Cheddar : Black Bomber"/>
    <n v="1"/>
    <n v="1"/>
    <s v="6 x 200 g"/>
    <s v="British (Chilled)"/>
    <x v="2"/>
    <n v="1"/>
  </r>
  <r>
    <s v="Meridian Tahini : Light"/>
    <n v="1"/>
    <n v="1"/>
    <s v="6 x 454 g"/>
    <s v="Spread"/>
    <x v="2"/>
    <n v="1"/>
  </r>
  <r>
    <s v="Peka Mashed : Potato"/>
    <n v="1"/>
    <n v="1"/>
    <s v="3 x 4 kg"/>
    <s v="Potatoes"/>
    <x v="2"/>
    <n v="1"/>
  </r>
  <r>
    <s v="Coconut Oil"/>
    <n v="1"/>
    <n v="1"/>
    <s v="1 x 1 ltr"/>
    <s v="Speciality Oil"/>
    <x v="2"/>
    <n v="1"/>
  </r>
  <r>
    <s v="Skittles : Info: Sours"/>
    <n v="1"/>
    <n v="1"/>
    <s v="1 x 36 x 55g"/>
    <s v="Sweets"/>
    <x v="2"/>
    <n v="1"/>
  </r>
  <r>
    <s v="Starburst : Mini"/>
    <n v="1"/>
    <n v="1"/>
    <s v="24 x 45 g"/>
    <s v="Sweets"/>
    <x v="2"/>
    <n v="1"/>
  </r>
  <r>
    <s v="Brakes : Tarte Tatin"/>
    <n v="1"/>
    <n v="1"/>
    <s v="24 x 1 each"/>
    <s v="Tartes (Frozen)"/>
    <x v="2"/>
    <n v="1"/>
  </r>
  <r>
    <s v="Olives : Stuffed"/>
    <n v="1"/>
    <n v="1"/>
    <s v="1 x 2.4 kg"/>
    <s v="Olives"/>
    <x v="2"/>
    <n v="1"/>
  </r>
  <r>
    <s v="Dalston's Fizzy Rhubarb"/>
    <n v="1"/>
    <n v="1"/>
    <s v="24 x 330 ml"/>
    <s v="Carbonated Drinks"/>
    <x v="2"/>
    <n v="1"/>
  </r>
  <r>
    <s v="Moving Mountains Sausage : Vegan"/>
    <n v="1"/>
    <n v="1"/>
    <s v="35 x 57 g"/>
    <s v="Sausages (Frozen)"/>
    <x v="2"/>
    <n v="1"/>
  </r>
  <r>
    <s v="Tate &amp; Lyle Pumpkin Syrup"/>
    <n v="1"/>
    <n v="1"/>
    <s v="1 x 750 ml"/>
    <s v="Syrup"/>
    <x v="2"/>
    <n v="1"/>
  </r>
  <r>
    <s v="SOS Carrier Bags : Brown : Large : Paper"/>
    <n v="1"/>
    <n v="1"/>
    <s v="250 x 1 each"/>
    <s v="Bags"/>
    <x v="2"/>
    <n v="1"/>
  </r>
  <r>
    <s v="Meal Box : 1 compartment : RY3482"/>
    <n v="1"/>
    <n v="1"/>
    <s v="200 x 1 each"/>
    <s v="Other Containers"/>
    <x v="2"/>
    <n v="1"/>
  </r>
  <r>
    <s v="Green's Indian Summer Salad"/>
    <n v="1"/>
    <n v="1"/>
    <s v="1 x 1.25 kg"/>
    <s v="Accompaniments"/>
    <x v="2"/>
    <n v="1"/>
  </r>
  <r>
    <s v="Yutaka Korean Kimchi : 100% Nat"/>
    <n v="1"/>
    <n v="1"/>
    <s v="6 x 215 g"/>
    <s v="Other"/>
    <x v="2"/>
    <n v="1"/>
  </r>
  <r>
    <s v="McVitie's Mini Cheddars : Original"/>
    <n v="1"/>
    <n v="1"/>
    <s v="1 x 44 x 35g"/>
    <s v="Crisps"/>
    <x v="2"/>
    <n v="1"/>
  </r>
  <r>
    <s v="Ham Hock : Terrine"/>
    <n v="1"/>
    <n v="1"/>
    <s v="1 x 1 kg"/>
    <s v="Timbales &amp; Terrines - Meat (Chilled)"/>
    <x v="2"/>
    <n v="1"/>
  </r>
  <r>
    <s v="CC : Steak : Bake"/>
    <n v="1"/>
    <n v="1"/>
    <s v="36 x 1 each"/>
    <s v="Pasties (Frozen)"/>
    <x v="2"/>
    <n v="1"/>
  </r>
  <r>
    <s v="Palm Oil"/>
    <n v="1"/>
    <n v="1"/>
    <s v="1 x 12.5 kg"/>
    <s v="Speciality Oil"/>
    <x v="2"/>
    <n v="1"/>
  </r>
  <r>
    <s v="La Boulangerie Scone : Fruit"/>
    <n v="1"/>
    <n v="1"/>
    <s v="1 x 24 each"/>
    <s v="Scones"/>
    <x v="2"/>
    <n v="1"/>
  </r>
  <r>
    <s v="Taramasalata"/>
    <n v="1"/>
    <n v="1"/>
    <s v="1 x 1kg"/>
    <s v="Dips (Chilled)"/>
    <x v="2"/>
    <n v="1"/>
  </r>
  <r>
    <s v="Delifrance Pain aux Chocolate"/>
    <n v="1"/>
    <n v="1"/>
    <s v="40 x 52 g"/>
    <s v="Patisserie Frozen"/>
    <x v="2"/>
    <n v="1"/>
  </r>
  <r>
    <s v="Cook &amp; Bake : Oil Spray : (non-stick fry)"/>
    <n v="1"/>
    <n v="1"/>
    <s v="4 x 500 ml"/>
    <s v="Oil Spray"/>
    <x v="2"/>
    <n v="1"/>
  </r>
  <r>
    <s v="Provençale Bean Salad"/>
    <n v="1"/>
    <n v="1"/>
    <s v="1 x 2 kg"/>
    <s v="Beans"/>
    <x v="2"/>
    <n v="1"/>
  </r>
  <r>
    <s v="Bakehouse : Pain au Chocolate"/>
    <n v="1"/>
    <n v="1"/>
    <s v="1 x 48 each"/>
    <s v="Morning Goods / Viennoiserie"/>
    <x v="2"/>
    <n v="1"/>
  </r>
  <r>
    <s v="Meatballs : Mini : in Tomato Sauce"/>
    <n v="1"/>
    <n v="1"/>
    <s v="2 x 1 kg"/>
    <s v="Savoury Fillings - Meat (Chilled)"/>
    <x v="2"/>
    <n v="1"/>
  </r>
  <r>
    <s v="Priory Falls Mineral : Water : Sports Cap"/>
    <n v="1"/>
    <n v="1"/>
    <s v="1 x 24 x 500ml"/>
    <s v="Water - Still"/>
    <x v="2"/>
    <n v="1"/>
  </r>
  <r>
    <s v="Scourer : Stainless Steel"/>
    <n v="1"/>
    <n v="1"/>
    <s v="10 x 1 each"/>
    <s v="Scourers"/>
    <x v="2"/>
    <n v="1"/>
  </r>
  <r>
    <s v="Brakes : Fig Relish : Sticky"/>
    <n v="1"/>
    <n v="1"/>
    <s v="1 x 1.25 kg"/>
    <s v="Relish"/>
    <x v="2"/>
    <n v="1"/>
  </r>
  <r>
    <s v="Mixed Herbs : Mediterranean"/>
    <n v="1"/>
    <n v="1"/>
    <s v="1 x 140 g"/>
    <s v="Herbs"/>
    <x v="2"/>
    <n v="1"/>
  </r>
  <r>
    <s v="PIP Organic Pineapple &amp; Mango"/>
    <n v="1"/>
    <n v="1"/>
    <s v="24 x 180 ml"/>
    <s v="Smoothie"/>
    <x v="2"/>
    <n v="1"/>
  </r>
  <r>
    <s v="Seasoned Herby : Diced : Potato"/>
    <n v="1"/>
    <n v="1"/>
    <s v="1 x 2.5kg"/>
    <s v="Potato (Frozen)"/>
    <x v="2"/>
    <n v="1"/>
  </r>
  <r>
    <s v="Heinz BBQ Sauce"/>
    <n v="1"/>
    <n v="1"/>
    <s v="8 x 220 ml"/>
    <s v="OTHER Sauces"/>
    <x v="2"/>
    <n v="1"/>
  </r>
  <r>
    <s v="Strawberry : Dessert Sauce"/>
    <n v="1"/>
    <n v="1"/>
    <s v="1 x 500g"/>
    <s v="Dessert Sauce"/>
    <x v="2"/>
    <n v="1"/>
  </r>
  <r>
    <s v="Natural Breadcrumbs"/>
    <n v="1"/>
    <n v="1"/>
    <s v="1 x 3.5kg"/>
    <s v="Stuffing &amp; Breadcrumbs"/>
    <x v="2"/>
    <n v="1"/>
  </r>
  <r>
    <s v="Paxo Stuffing Mix : Sage &amp;amp; Onion"/>
    <n v="1"/>
    <n v="1"/>
    <s v="1 x 2.5kg"/>
    <s v="Stuffing &amp; Breadcrumbs"/>
    <x v="2"/>
    <n v="1"/>
  </r>
  <r>
    <s v="Bisto Vegetable : Bouillon"/>
    <n v="1"/>
    <n v="1"/>
    <s v="1 x 1 kg"/>
    <s v="Bouillon Paste"/>
    <x v="2"/>
    <n v="1"/>
  </r>
  <r>
    <s v="Hellmann's Real : Mayonnaise"/>
    <n v="1"/>
    <n v="1"/>
    <s v="1 x 5ltr"/>
    <s v="Mayonnaise"/>
    <x v="2"/>
    <n v="1"/>
  </r>
  <r>
    <s v="Hellmanns Mayonnaise : Sticks"/>
    <n v="1"/>
    <n v="1"/>
    <s v="198 x 10 ml"/>
    <s v="Mayonnaise"/>
    <x v="2"/>
    <n v="1"/>
  </r>
  <r>
    <s v="Regain : Floor Cleaner"/>
    <n v="1"/>
    <n v="1"/>
    <s v="2 x 5 ltr"/>
    <s v="Cleaners &amp; Degreasers"/>
    <x v="2"/>
    <n v="1"/>
  </r>
  <r>
    <s v="Schweppes Lemonade : BIB"/>
    <n v="1"/>
    <n v="1"/>
    <s v="1 x 7ltr"/>
    <s v="Post Mix"/>
    <x v="2"/>
    <n v="1"/>
  </r>
  <r>
    <s v="Pepsi Diet Pepsi : BIB"/>
    <n v="1"/>
    <n v="1"/>
    <s v="1 x 7 ltr"/>
    <s v="Post Mix"/>
    <x v="2"/>
    <n v="1"/>
  </r>
  <r>
    <s v="Pepsi Pepsi Max : BIB"/>
    <n v="1"/>
    <n v="1"/>
    <s v="1 x 7 ltr"/>
    <s v="Post Mix"/>
    <x v="2"/>
    <n v="1"/>
  </r>
  <r>
    <s v="Tango Orange : Tango : Sugar Free : Bag in Box"/>
    <n v="1"/>
    <n v="1"/>
    <s v="1 x 7 ltr"/>
    <s v="Post Mix"/>
    <x v="2"/>
    <n v="1"/>
  </r>
  <r>
    <s v="McDougalls Thickening Granules"/>
    <n v="1"/>
    <n v="1"/>
    <s v="1 x 1.5kg"/>
    <s v="Roux, Thickeners &amp; Jelly"/>
    <x v="2"/>
    <n v="1"/>
  </r>
  <r>
    <s v="Fox's Glacier Mints : Info: Catering/Bulk"/>
    <n v="1"/>
    <n v="1"/>
    <s v="1 x 3.08kg"/>
    <s v="Mints"/>
    <x v="2"/>
    <n v="1"/>
  </r>
  <r>
    <s v="Fox's Glacier Fruits"/>
    <n v="1"/>
    <n v="1"/>
    <s v="1 x 3.18kg"/>
    <s v="Sweets"/>
    <x v="2"/>
    <n v="1"/>
  </r>
  <r>
    <s v="Kellogg's Coco Pops"/>
    <n v="1"/>
    <n v="1"/>
    <s v="12 x 295 g"/>
    <s v="Coco Pops"/>
    <x v="2"/>
    <n v="1"/>
  </r>
  <r>
    <s v="Ecolab Kitchen Pro Manual"/>
    <n v="1"/>
    <n v="1"/>
    <s v="2 x 2 ltr"/>
    <s v="Floorcare"/>
    <x v="2"/>
    <n v="1"/>
  </r>
  <r>
    <s v="Pepsi Pepsi : Post Mix"/>
    <n v="1"/>
    <n v="1"/>
    <s v="1 x 7 ltr"/>
    <s v="Post Mix"/>
    <x v="2"/>
    <n v="1"/>
  </r>
  <r>
    <s v="Duck &amp;amp; Orange"/>
    <n v="1"/>
    <n v="1"/>
    <s v="1 x 1kg"/>
    <s v="Pâté (Chilled)"/>
    <x v="2"/>
    <n v="1"/>
  </r>
  <r>
    <s v="Knorr Tagliatelle"/>
    <n v="1"/>
    <n v="1"/>
    <s v="1 x 3kg"/>
    <s v="Tagliatelle"/>
    <x v="2"/>
    <n v="1"/>
  </r>
  <r>
    <s v="Cheesecake Filling : Wat/Milk"/>
    <n v="1"/>
    <n v="1"/>
    <s v="1.2 kg"/>
    <s v="Pie Filling"/>
    <x v="2"/>
    <n v="1"/>
  </r>
  <r>
    <s v="Curtis Chia Seeds"/>
    <n v="1"/>
    <n v="1"/>
    <s v="1 x 450 g"/>
    <s v="Culinary Nuts &amp; Seeds"/>
    <x v="2"/>
    <n v="1"/>
  </r>
  <r>
    <s v="Vegetable Oil"/>
    <n v="1"/>
    <n v="1"/>
    <s v="1 x 5ltr"/>
    <s v="Vegetable Oil"/>
    <x v="2"/>
    <n v="1"/>
  </r>
  <r>
    <s v="La Boulangerie Burger Bun : GF : 4"/>
    <n v="1"/>
    <n v="1"/>
    <s v="20 x 1 each"/>
    <s v="Rolls &amp; Buns"/>
    <x v="2"/>
    <n v="1"/>
  </r>
  <r>
    <s v="Long Grain Rice"/>
    <n v="1"/>
    <n v="1"/>
    <s v="36 x 170 g"/>
    <s v="Long Grain Rice"/>
    <x v="2"/>
    <n v="1"/>
  </r>
  <r>
    <s v="Maggi Vegetable"/>
    <n v="1"/>
    <n v="1"/>
    <s v="1 x 2kg"/>
    <s v="Bouillon Mix"/>
    <x v="2"/>
    <n v="1"/>
  </r>
  <r>
    <s v="Francia : Buffalo Mozzarella"/>
    <n v="1"/>
    <n v="1"/>
    <s v="8 x 125 g"/>
    <s v="Italian (Chilled)"/>
    <x v="2"/>
    <n v="1"/>
  </r>
  <r>
    <s v="Brakes Lamb Kofta"/>
    <n v="1"/>
    <n v="1"/>
    <s v="40 x 70 g"/>
    <s v="Other Ethnic Bites (Frozen)"/>
    <x v="2"/>
    <n v="1"/>
  </r>
  <r>
    <s v="La Boulangerie White Baguettes : 11"/>
    <n v="1"/>
    <n v="1"/>
    <s v="1 x 40 x 1 each"/>
    <s v="Baguette (Frozen)"/>
    <x v="2"/>
    <n v="1"/>
  </r>
  <r>
    <s v="Essentials Salty Mix : Snack Mix"/>
    <n v="1"/>
    <n v="1"/>
    <s v="1 x 1 kg"/>
    <s v="Snacks"/>
    <x v="2"/>
    <n v="1"/>
  </r>
  <r>
    <s v="Sysco Parfait : Scottish Smoked Salmon &amp; Prosecco"/>
    <n v="1"/>
    <n v="1"/>
    <s v="36 x 50 g"/>
    <s v="Pâté  (Frozen)"/>
    <x v="2"/>
    <n v="1"/>
  </r>
  <r>
    <s v="Meatlss Frm Plant Peppr Steak Slice"/>
    <n v="1"/>
    <n v="1"/>
    <s v="24 each"/>
    <s v="Frozen - All"/>
    <x v="2"/>
    <n v="1"/>
  </r>
  <r>
    <s v="LaBo Bread : Artisan : Selection"/>
    <n v="1"/>
    <n v="1"/>
    <s v="4 x 20 x 1 each"/>
    <s v="Bread (Frozen)"/>
    <x v="2"/>
    <n v="1"/>
  </r>
  <r>
    <s v="Apricots : Chopped"/>
    <n v="1"/>
    <n v="1"/>
    <s v="1 x 3 kg"/>
    <s v="Dried Fruit"/>
    <x v="2"/>
    <n v="1"/>
  </r>
  <r>
    <s v="La Boulangerie Burger Bun : Potato : 4 : Vegan"/>
    <n v="1"/>
    <n v="1"/>
    <s v="45 x 1 each"/>
    <s v="Rolls &amp; Buns"/>
    <x v="2"/>
    <n v="1"/>
  </r>
  <r>
    <s v="Mint"/>
    <n v="1"/>
    <n v="1"/>
    <s v="1 x 1 kg"/>
    <s v="Mint"/>
    <x v="2"/>
    <n v="1"/>
  </r>
  <r>
    <s v="Parsley : Flat"/>
    <n v="1"/>
    <n v="1"/>
    <s v="1 x 1 kg"/>
    <s v="Parsley"/>
    <x v="2"/>
    <n v="1"/>
  </r>
  <r>
    <s v="1 Cup : Teabags"/>
    <n v="1"/>
    <n v="1"/>
    <s v="1100 x 1 each"/>
    <s v="Tea"/>
    <x v="2"/>
    <n v="1"/>
  </r>
  <r>
    <s v="Basil : Fresh"/>
    <n v="1"/>
    <n v="1"/>
    <s v="1 x 1 kg"/>
    <s v="Basil"/>
    <x v="2"/>
    <n v="1"/>
  </r>
  <r>
    <s v="Walnuts : Halves"/>
    <n v="1"/>
    <n v="1"/>
    <s v="1 x 1kg"/>
    <s v="Culinary Nuts &amp; Seeds"/>
    <x v="2"/>
    <n v="1"/>
  </r>
  <r>
    <s v="Oxo vegetable"/>
    <n v="1"/>
    <n v="1"/>
    <s v="1 x 60 each"/>
    <s v="Stock Cubes"/>
    <x v="2"/>
    <n v="1"/>
  </r>
  <r>
    <s v="Gravy Granules : H/C"/>
    <n v="1"/>
    <n v="1"/>
    <s v="1 x 2 kg"/>
    <s v="Gravy"/>
    <x v="2"/>
    <n v="1"/>
  </r>
  <r>
    <s v="Classic Creations Mash Mix : Vegan"/>
    <n v="1"/>
    <n v="1"/>
    <s v="1 x 2 kg"/>
    <s v="Dehydrated Potato"/>
    <x v="2"/>
    <n v="1"/>
  </r>
  <r>
    <s v="Star Anise"/>
    <n v="1"/>
    <n v="1"/>
    <s v="1 x 200 g"/>
    <s v="Spices"/>
    <x v="2"/>
    <n v="1"/>
  </r>
  <r>
    <s v="Brakes Vegan Cheese Sauce"/>
    <n v="1"/>
    <n v="1"/>
    <s v="1 ltr"/>
    <s v="Other"/>
    <x v="2"/>
    <n v="1"/>
  </r>
  <r>
    <s v="Duster : Yellow : 50 x 34cm"/>
    <n v="1"/>
    <n v="1"/>
    <s v="10 x 1 each"/>
    <s v="Dusters"/>
    <x v="2"/>
    <n v="1"/>
  </r>
  <r>
    <s v="La Boulangerie Butter Croissant : Straight : Ready to Bake"/>
    <n v="1"/>
    <n v="1"/>
    <s v="50 x 65 g"/>
    <s v="Morning Goods/Viennoiserie (Frozen)"/>
    <x v="2"/>
    <n v="1"/>
  </r>
  <r>
    <s v="Robinson RTD Real Rasp &amp; Apple"/>
    <n v="1"/>
    <n v="1"/>
    <s v="24 x 500 each"/>
    <s v="Soft Drinks &amp; Post Mix"/>
    <x v="2"/>
    <n v="1"/>
  </r>
  <r>
    <s v="McCain Chunky Chips : Menu Signatures : Gastro"/>
    <n v="1"/>
    <n v="1"/>
    <s v="4 x 2.27 kg"/>
    <s v="Chips (Frozen)"/>
    <x v="2"/>
    <n v="1"/>
  </r>
  <r>
    <s v="Kikkoman Soy Sauce"/>
    <n v="1"/>
    <n v="1"/>
    <s v="1 x 1ltr"/>
    <s v="Oriental Sauce"/>
    <x v="2"/>
    <n v="1"/>
  </r>
  <r>
    <s v="Brakes Banana &amp;amp; Toffee : Loaf"/>
    <n v="1"/>
    <n v="1"/>
    <s v="1 each"/>
    <s v="Cakes (Frozen)"/>
    <x v="2"/>
    <n v="1"/>
  </r>
  <r>
    <s v="Amoy Light Soy Sauce"/>
    <n v="1"/>
    <n v="1"/>
    <s v="12 x 150ml"/>
    <s v="Oriental Sauce"/>
    <x v="2"/>
    <n v="1"/>
  </r>
  <r>
    <s v="Bay Leaves"/>
    <n v="1"/>
    <n v="1"/>
    <s v="1 x 50 g"/>
    <s v="Herbs"/>
    <x v="2"/>
    <n v="1"/>
  </r>
  <r>
    <s v="Change Please Hot Chocolate : 32%"/>
    <n v="1"/>
    <n v="1"/>
    <s v="10 x 1 kg"/>
    <s v="Chocolate &amp; Cocoa Drinks"/>
    <x v="2"/>
    <n v="1"/>
  </r>
  <r>
    <s v="Bacon Back : Unsmoked : Sliced"/>
    <n v="1"/>
    <n v="1"/>
    <s v="1 x 2.27 kg"/>
    <s v="Bacon (Chilled)"/>
    <x v="2"/>
    <n v="1"/>
  </r>
  <r>
    <s v="Large Dark Chocolate Universe Galaxy"/>
    <n v="1"/>
    <n v="1"/>
    <s v="9 x 5 each"/>
    <s v="Food"/>
    <x v="2"/>
    <n v="1"/>
  </r>
  <r>
    <s v="WHITE SPECKLED LARGE CHOCOLATE GLOBE"/>
    <n v="1"/>
    <n v="1"/>
    <s v="5 x 9 each"/>
    <s v="Food"/>
    <x v="2"/>
    <n v="1"/>
  </r>
  <r>
    <s v="Spear Dark &amp; White Chocolate 20cm"/>
    <n v="1"/>
    <n v="1"/>
    <s v="515 g"/>
    <s v="Food"/>
    <x v="2"/>
    <n v="1"/>
  </r>
  <r>
    <s v="STARBUCKS Cup Cold 16oz 1000Pcs N2 GB"/>
    <n v="1"/>
    <n v="1"/>
    <s v="1000 each"/>
    <s v="Non Food"/>
    <x v="2"/>
    <n v="1"/>
  </r>
  <r>
    <s v="Starbucks Dispenser Cream 0.5L ISI 6x1Pc"/>
    <n v="1"/>
    <n v="1"/>
    <s v="6 x 1 each"/>
    <s v="Beverage"/>
    <x v="2"/>
    <n v="1"/>
  </r>
  <r>
    <s v="Starbucks` Citrus Syrup 6x1L"/>
    <n v="1"/>
    <n v="1"/>
    <s v="6 x 1 ltr"/>
    <s v="Beverage"/>
    <x v="2"/>
    <n v="1"/>
  </r>
  <r>
    <s v="Starbucks Choc Mlk Coin Medallion100x23gGB"/>
    <n v="1"/>
    <n v="1"/>
    <s v="100 x 1 each"/>
    <s v="Food"/>
    <x v="2"/>
    <n v="1"/>
  </r>
  <r>
    <s v="Starbucks Canderel Swt 1x400g GB"/>
    <n v="1"/>
    <n v="1"/>
    <s v="1000 x 1 each"/>
    <s v="Beverage"/>
    <x v="2"/>
    <n v="1"/>
  </r>
  <r>
    <s v="Whipped Cream Dispenser Chargers"/>
    <n v="1"/>
    <n v="1"/>
    <s v="5 x 1 each"/>
    <s v="Non Food"/>
    <x v="2"/>
    <n v="1"/>
  </r>
  <r>
    <s v="Dry Red Whole Chilli"/>
    <n v="1"/>
    <n v="1"/>
    <s v="1 x 20 kg"/>
    <s v="Food"/>
    <x v="2"/>
    <n v="1"/>
  </r>
  <r>
    <s v="Mdh Chana Masala"/>
    <n v="1"/>
    <n v="1"/>
    <s v="24 x 500 g"/>
    <s v="Food"/>
    <x v="2"/>
    <n v="1"/>
  </r>
  <r>
    <s v="Mdh Chunky Chaat Masala"/>
    <n v="1"/>
    <n v="1"/>
    <s v="24 x 500 g"/>
    <s v="Food"/>
    <x v="2"/>
    <n v="1"/>
  </r>
  <r>
    <s v="Hing"/>
    <n v="1"/>
    <n v="1"/>
    <s v="30 x 500 g"/>
    <s v="Food"/>
    <x v="2"/>
    <n v="1"/>
  </r>
  <r>
    <s v="Desicated Coconut Fine"/>
    <n v="1"/>
    <n v="1"/>
    <s v="1 x 25 kg"/>
    <s v="Food"/>
    <x v="2"/>
    <n v="1"/>
  </r>
  <r>
    <s v="Concentrate Tamarind Paste"/>
    <n v="1"/>
    <n v="1"/>
    <s v="36 x 400 g"/>
    <s v="Food"/>
    <x v="2"/>
    <n v="1"/>
  </r>
  <r>
    <s v="Badshah Sambar Masala"/>
    <n v="1"/>
    <n v="1"/>
    <s v="72 x 100 g"/>
    <s v="Food"/>
    <x v="2"/>
    <n v="1"/>
  </r>
  <r>
    <s v="Mdh Rajmah Masala"/>
    <n v="1"/>
    <n v="1"/>
    <s v="72 x 100 g"/>
    <s v="Food"/>
    <x v="2"/>
    <n v="1"/>
  </r>
  <r>
    <s v="Mix Veg Pickle"/>
    <n v="1"/>
    <n v="1"/>
    <s v="1 x 20 kg"/>
    <s v="Food"/>
    <x v="2"/>
    <n v="1"/>
  </r>
  <r>
    <s v="Jeera Seeds"/>
    <n v="1"/>
    <n v="1"/>
    <s v="1 x 20 kg"/>
    <s v="Food"/>
    <x v="2"/>
    <n v="1"/>
  </r>
  <r>
    <s v="Garlic Powder"/>
    <n v="1"/>
    <n v="1"/>
    <s v="1 x 20 kg"/>
    <s v="Food"/>
    <x v="2"/>
    <n v="1"/>
  </r>
  <r>
    <s v="Jeera/ Cumin Powder"/>
    <n v="1"/>
    <n v="1"/>
    <s v="1 x 20 kg"/>
    <s v="Food"/>
    <x v="2"/>
    <n v="1"/>
  </r>
  <r>
    <s v="Corriander Seeds"/>
    <n v="1"/>
    <n v="1"/>
    <s v="1 x 20 kg"/>
    <s v="Food"/>
    <x v="2"/>
    <n v="1"/>
  </r>
  <r>
    <s v="Corriander Powder"/>
    <n v="1"/>
    <n v="1"/>
    <s v="1 x 20 kg"/>
    <s v="Food"/>
    <x v="2"/>
    <n v="1"/>
  </r>
  <r>
    <s v="Cinamon Stick"/>
    <n v="1"/>
    <n v="1"/>
    <s v="1 x 10 kg"/>
    <s v="Food"/>
    <x v="2"/>
    <n v="1"/>
  </r>
  <r>
    <s v="Black Urid Beans"/>
    <n v="1"/>
    <n v="1"/>
    <s v="1 x 20 kg"/>
    <s v="Food"/>
    <x v="2"/>
    <n v="1"/>
  </r>
  <r>
    <s v="Tumeric / Haldi Powder"/>
    <n v="1"/>
    <n v="1"/>
    <s v="1 x 20 kg"/>
    <s v="Food"/>
    <x v="2"/>
    <n v="1"/>
  </r>
  <r>
    <s v="Black Eye Beans Dry"/>
    <n v="1"/>
    <n v="1"/>
    <s v="1 x 20 kg"/>
    <s v="Food"/>
    <x v="2"/>
    <n v="1"/>
  </r>
  <r>
    <s v="Kalonji Onion Seeds"/>
    <n v="1"/>
    <n v="1"/>
    <s v="6 x 1 kg"/>
    <s v="Food"/>
    <x v="2"/>
    <n v="1"/>
  </r>
  <r>
    <s v="chilli powder 5 kg"/>
    <n v="1"/>
    <n v="1"/>
    <s v="5 kg"/>
    <s v="Food"/>
    <x v="2"/>
    <n v="1"/>
  </r>
  <r>
    <s v="Indian Ghee Catering"/>
    <n v="1"/>
    <n v="1"/>
    <s v="1 x 12.5 kg"/>
    <s v="Food"/>
    <x v="2"/>
    <n v="1"/>
  </r>
  <r>
    <s v="Chana Dal"/>
    <n v="1"/>
    <n v="1"/>
    <s v="1 x 20 kg"/>
    <s v="Food"/>
    <x v="2"/>
    <n v="1"/>
  </r>
  <r>
    <s v="White Peas Dry"/>
    <n v="1"/>
    <n v="1"/>
    <s v="1 x 25 kg"/>
    <s v="Food"/>
    <x v="2"/>
    <n v="1"/>
  </r>
  <r>
    <s v="Madras Curry Powder 5kg"/>
    <n v="1"/>
    <n v="1"/>
    <s v="5 x 1 kg"/>
    <s v="Food"/>
    <x v="2"/>
    <n v="1"/>
  </r>
  <r>
    <s v="Balsamic Vinegar"/>
    <n v="1"/>
    <n v="1"/>
    <s v="1 x 5 Ltr"/>
    <s v="Food"/>
    <x v="2"/>
    <n v="1"/>
  </r>
  <r>
    <s v="Red Kidney Beans Catering"/>
    <n v="1"/>
    <n v="1"/>
    <s v="6 x 2 kg"/>
    <s v="Food"/>
    <x v="2"/>
    <n v="1"/>
  </r>
  <r>
    <s v="Brown Dhermera Sugar"/>
    <n v="1"/>
    <n v="1"/>
    <s v="4 x 3 kg"/>
    <s v="Food"/>
    <x v="2"/>
    <n v="1"/>
  </r>
  <r>
    <s v="Indian karela"/>
    <n v="1"/>
    <n v="1"/>
    <s v="1 x 1 x 1 each"/>
    <s v="Food"/>
    <x v="2"/>
    <n v="1"/>
  </r>
  <r>
    <s v="Shahi Kala Jeera"/>
    <n v="1"/>
    <n v="1"/>
    <s v="20 x 50 g"/>
    <s v="Food"/>
    <x v="2"/>
    <n v="1"/>
  </r>
  <r>
    <s v="Indian Occara"/>
    <n v="1"/>
    <n v="1"/>
    <s v="1 x 1 x 1 each"/>
    <s v="Food"/>
    <x v="2"/>
    <n v="1"/>
  </r>
  <r>
    <s v="Self Raising Flour"/>
    <n v="1"/>
    <n v="1"/>
    <s v="1 x 25 kg"/>
    <s v="Food"/>
    <x v="2"/>
    <n v="1"/>
  </r>
  <r>
    <s v="Cloves"/>
    <n v="1"/>
    <n v="1"/>
    <s v="1 x 1 x 1 each"/>
    <s v="Food"/>
    <x v="2"/>
    <n v="1"/>
  </r>
  <r>
    <s v="Dhuthi 0.5"/>
    <n v="1"/>
    <n v="1"/>
    <s v="1 x 1 x 0.5 each"/>
    <s v="Food"/>
    <x v="2"/>
    <n v="1"/>
  </r>
  <r>
    <s v="White Vinegar"/>
    <n v="1"/>
    <n v="1"/>
    <s v="1 x 5 Ltr"/>
    <s v="Food"/>
    <x v="2"/>
    <n v="1"/>
  </r>
  <r>
    <s v="Porridge Oats"/>
    <n v="1"/>
    <n v="1"/>
    <s v="1 x 5 kg"/>
    <s v="Porridge Oats"/>
    <x v="2"/>
    <n v="1"/>
  </r>
  <r>
    <s v="Tamarind Paste"/>
    <n v="1"/>
    <n v="1"/>
    <s v="1 x 200 g"/>
    <s v="Spices"/>
    <x v="2"/>
    <n v="1"/>
  </r>
  <r>
    <s v="Dolmades"/>
    <n v="1"/>
    <n v="1"/>
    <s v="1 x 2 kg"/>
    <s v="Other"/>
    <x v="2"/>
    <n v="1"/>
  </r>
  <r>
    <s v="Doves Farm Rye Flour"/>
    <n v="1"/>
    <n v="1"/>
    <s v="5 x 1 kg"/>
    <s v="Flour"/>
    <x v="2"/>
    <n v="1"/>
  </r>
  <r>
    <s v="Sunflower Seeds"/>
    <n v="1"/>
    <n v="1"/>
    <s v="1 x 1kg"/>
    <s v="Culinary Nuts &amp; Seeds"/>
    <x v="2"/>
    <n v="1"/>
  </r>
  <r>
    <s v="Spelt : Pearled Grain"/>
    <n v="1"/>
    <n v="1"/>
    <s v="1 kg"/>
    <s v="Long Grain"/>
    <x v="2"/>
    <n v="1"/>
  </r>
  <r>
    <s v="Black : Cardamom : Pods (Vegan)"/>
    <n v="1"/>
    <n v="1"/>
    <s v="1 x 1 kg"/>
    <s v="Spices"/>
    <x v="2"/>
    <n v="1"/>
  </r>
  <r>
    <s v="Nut Roast Crumble Tart : Vegan"/>
    <n v="1"/>
    <n v="1"/>
    <s v="15 x 170 g"/>
    <s v="Other Meat Free Products (Frozen)"/>
    <x v="2"/>
    <n v="1"/>
  </r>
  <r>
    <s v="Feta Style  Cheese"/>
    <n v="1"/>
    <n v="1"/>
    <s v="12 x 200 g"/>
    <s v="Other (Chilled)"/>
    <x v="2"/>
    <n v="1"/>
  </r>
  <r>
    <s v="Cherries : Morello"/>
    <n v="1"/>
    <n v="1"/>
    <s v="1 x 1kg"/>
    <s v="Dried Fruit"/>
    <x v="2"/>
    <n v="1"/>
  </r>
  <r>
    <s v="Spicy : Red Onion Marmalade : (vegan)"/>
    <n v="1"/>
    <n v="1"/>
    <s v="1 x 3 kg"/>
    <s v="Chutney"/>
    <x v="2"/>
    <n v="1"/>
  </r>
  <r>
    <s v="Vegan : Sumac"/>
    <n v="1"/>
    <n v="1"/>
    <s v="1 x 1 kg"/>
    <s v="Spices"/>
    <x v="2"/>
    <n v="1"/>
  </r>
  <r>
    <s v="Hazelnuts : Whole"/>
    <n v="1"/>
    <n v="1"/>
    <s v="1 x 1 kg"/>
    <s v="Culinary Nuts &amp; Seeds"/>
    <x v="2"/>
    <n v="1"/>
  </r>
  <r>
    <s v="Ras El Hanout"/>
    <n v="1"/>
    <n v="1"/>
    <s v="1 kg"/>
    <s v="Seasoning"/>
    <x v="2"/>
    <n v="1"/>
  </r>
  <r>
    <s v="Roasted &amp; Salted : Peanuts"/>
    <n v="1"/>
    <n v="1"/>
    <s v="1 x 3 kg"/>
    <s v="Nuts"/>
    <x v="2"/>
    <n v="1"/>
  </r>
  <r>
    <s v="Valdespino Cask Aged : Sherry Vinegar : Vegan"/>
    <n v="1"/>
    <n v="1"/>
    <s v="1 x 750 ml"/>
    <s v="Vinegar"/>
    <x v="2"/>
    <n v="1"/>
  </r>
  <r>
    <s v="Thai 7 Spice (vegan)"/>
    <n v="1"/>
    <n v="1"/>
    <s v="1 x 1 kg"/>
    <s v="Spices"/>
    <x v="2"/>
    <n v="1"/>
  </r>
  <r>
    <s v="Cuban Chimichurri : Vegan"/>
    <n v="1"/>
    <n v="1"/>
    <s v="1 x 1 kg"/>
    <s v="Tex Mex, Caribbean Sauce &amp; Seasoning"/>
    <x v="2"/>
    <n v="1"/>
  </r>
  <r>
    <s v="Rogan Josh : Powder"/>
    <n v="1"/>
    <n v="1"/>
    <s v="1 x 1 kg"/>
    <s v="Indian Sauce"/>
    <x v="2"/>
    <n v="1"/>
  </r>
  <r>
    <s v="Almonds - Smoked 1kg (V)"/>
    <n v="1"/>
    <n v="1"/>
    <s v="1 kg"/>
    <s v="Dry Goods"/>
    <x v="2"/>
    <n v="1"/>
  </r>
  <r>
    <s v="Garlic Powder"/>
    <n v="1"/>
    <n v="1"/>
    <s v="1 x 1 kg"/>
    <s v="Garlic"/>
    <x v="2"/>
    <n v="1"/>
  </r>
  <r>
    <s v="Meringue : Assorted Flavours"/>
    <n v="1"/>
    <n v="1"/>
    <s v="1 x 160 g"/>
    <s v="Sweet Shells &amp; Pastry Cases"/>
    <x v="2"/>
    <n v="1"/>
  </r>
  <r>
    <s v="Ginger : ground"/>
    <n v="1"/>
    <n v="1"/>
    <s v="1 x 1 kg"/>
    <s v="Spices"/>
    <x v="2"/>
    <n v="1"/>
  </r>
  <r>
    <s v="Easy Cook : White Rice"/>
    <n v="1"/>
    <n v="1"/>
    <s v="1 x 5 kg"/>
    <s v="Basmati"/>
    <x v="2"/>
    <n v="1"/>
  </r>
  <r>
    <s v="Natural Pickled Sushi Ginger"/>
    <n v="1"/>
    <n v="1"/>
    <s v="1 x 1 Kg"/>
    <s v="Pickles"/>
    <x v="2"/>
    <n v="1"/>
  </r>
  <r>
    <s v="Jumbo Oats : vegan"/>
    <n v="1"/>
    <n v="1"/>
    <s v="1 x 3 kg"/>
    <s v="Oats"/>
    <x v="2"/>
    <n v="1"/>
  </r>
  <r>
    <s v="Smooth Peanut Butter 1kg (V)"/>
    <n v="1"/>
    <n v="1"/>
    <s v="1 kg"/>
    <s v="Other"/>
    <x v="2"/>
    <n v="1"/>
  </r>
  <r>
    <s v="Freekeh : Wholegrain"/>
    <n v="1"/>
    <n v="1"/>
    <s v="1 x 1 kg"/>
    <s v="Spices"/>
    <x v="2"/>
    <n v="1"/>
  </r>
  <r>
    <s v="Coriander : Ground"/>
    <n v="1"/>
    <n v="1"/>
    <s v="1 x 1 kg"/>
    <s v="Spices"/>
    <x v="2"/>
    <n v="1"/>
  </r>
  <r>
    <s v="Potato Starch : Vegan"/>
    <n v="1"/>
    <n v="1"/>
    <s v="1 x 2 kg"/>
    <s v="Flour"/>
    <x v="2"/>
    <n v="1"/>
  </r>
  <r>
    <s v="Tomato Chutney 1kg (V)"/>
    <n v="1"/>
    <n v="1"/>
    <s v="1 kg"/>
    <s v="Other"/>
    <x v="2"/>
    <n v="1"/>
  </r>
  <r>
    <s v="Vegan Junkstar Sushi Mayonnaise"/>
    <n v="1"/>
    <n v="1"/>
    <s v="1 x 500 ml"/>
    <s v="Mayonnaise"/>
    <x v="2"/>
    <n v="1"/>
  </r>
  <r>
    <s v="Oak Smoked : Rapeseed Oil"/>
    <n v="1"/>
    <n v="1"/>
    <s v="1 x 250 ml"/>
    <s v="Rapeseed Oil"/>
    <x v="2"/>
    <n v="1"/>
  </r>
  <r>
    <s v="Paprika : Vegan"/>
    <n v="1"/>
    <n v="1"/>
    <s v="1 x 500 g"/>
    <s v="Spices"/>
    <x v="2"/>
    <n v="1"/>
  </r>
  <r>
    <s v="Basil"/>
    <n v="1"/>
    <n v="1"/>
    <s v="1  x 250 g"/>
    <s v="Basil"/>
    <x v="2"/>
    <n v="1"/>
  </r>
  <r>
    <s v="Lao Gan Ma Bean Curd : Preserved Chilli Oil"/>
    <n v="1"/>
    <n v="1"/>
    <s v="24 x 260 g"/>
    <s v="Oriental Paste"/>
    <x v="2"/>
    <n v="1"/>
  </r>
  <r>
    <s v="Amoy Rice Vinegar : White"/>
    <n v="1"/>
    <n v="1"/>
    <s v="12 x 500ml"/>
    <s v="Vinegar"/>
    <x v="2"/>
    <n v="1"/>
  </r>
  <r>
    <s v="Golden Temple Fortune Cookies"/>
    <n v="1"/>
    <n v="1"/>
    <s v="1 x 2 kg"/>
    <s v="Accompaniments"/>
    <x v="2"/>
    <n v="1"/>
  </r>
  <r>
    <s v="Heng Shun Chin Kiang Vinegar : Black"/>
    <n v="1"/>
    <n v="1"/>
    <s v="12 x 550 ml"/>
    <s v="Vinegar"/>
    <x v="2"/>
    <n v="1"/>
  </r>
  <r>
    <s v="Cock Thai Red Curry Paste"/>
    <n v="1"/>
    <n v="1"/>
    <s v="12 x 1 kg"/>
    <s v="Oriental Paste"/>
    <x v="2"/>
    <n v="1"/>
  </r>
  <r>
    <s v="SADEC VIETNAMESE PRAWN CRACKERS"/>
    <n v="1"/>
    <n v="1"/>
    <s v="6 x 2 kg"/>
    <s v="Deli &amp; Fine &amp; Speciality Foods"/>
    <x v="2"/>
    <n v="1"/>
  </r>
  <r>
    <s v="Woh Hup Rendang Curry Paste : Indonesian"/>
    <n v="1"/>
    <n v="1"/>
    <s v="12 x 195 g"/>
    <s v="Oriental Paste"/>
    <x v="2"/>
    <n v="1"/>
  </r>
  <r>
    <s v="Haday Dark Soy Sauce : Haiti : Superior"/>
    <n v="1"/>
    <n v="1"/>
    <s v="2 x 4.9 ltr"/>
    <s v="Tex Mex, Caribbean Sauce &amp; Seasoning"/>
    <x v="2"/>
    <n v="1"/>
  </r>
  <r>
    <s v="Bull Head BBQ Sauce : Sa Cha"/>
    <n v="1"/>
    <n v="1"/>
    <s v="24 x 250 g"/>
    <s v="Oriental Sauce"/>
    <x v="2"/>
    <n v="1"/>
  </r>
  <r>
    <s v="Tomatoes : Beef : 12-14 count"/>
    <n v="1"/>
    <n v="1"/>
    <s v="13 x 1 each"/>
    <s v="Tomatoes"/>
    <x v="2"/>
    <n v="1"/>
  </r>
  <r>
    <s v="Onions : Red"/>
    <n v="1"/>
    <n v="1"/>
    <s v="1 x 2.5 kg"/>
    <s v="Onions"/>
    <x v="2"/>
    <n v="1"/>
  </r>
  <r>
    <s v="Lettuce : Iceberg : Processing"/>
    <n v="1"/>
    <n v="1"/>
    <s v="1 x 5 kg"/>
    <s v="Lettuce"/>
    <x v="2"/>
    <n v="1"/>
  </r>
  <r>
    <s v="Blueberries"/>
    <n v="1"/>
    <n v="1"/>
    <s v="10 x 250 g"/>
    <s v="Blueberries"/>
    <x v="2"/>
    <n v="1"/>
  </r>
  <r>
    <s v="Red Cabbage"/>
    <n v="1"/>
    <n v="1"/>
    <s v="1 x 10 kg"/>
    <s v="Cabbage"/>
    <x v="2"/>
    <n v="1"/>
  </r>
  <r>
    <s v="Leeks"/>
    <n v="1"/>
    <n v="1"/>
    <s v="1 x 5kg"/>
    <s v="Leeks"/>
    <x v="2"/>
    <n v="1"/>
  </r>
  <r>
    <s v="Broccoli"/>
    <n v="1"/>
    <n v="1"/>
    <s v="12 x 500 g"/>
    <s v="Broccoli"/>
    <x v="2"/>
    <n v="1"/>
  </r>
  <r>
    <s v="Mozzarella : Grated"/>
    <n v="1"/>
    <n v="1"/>
    <s v="1 x 2kg"/>
    <s v="Italian (Chilled)"/>
    <x v="2"/>
    <n v="1"/>
  </r>
  <r>
    <s v="Cauliflower"/>
    <n v="1"/>
    <n v="1"/>
    <s v="1 x 9 kg"/>
    <s v="Cauliflower"/>
    <x v="2"/>
    <n v="1"/>
  </r>
  <r>
    <s v="Cabbage : Savoy"/>
    <n v="1"/>
    <n v="1"/>
    <s v="1 x 5kg"/>
    <s v="Cabbage"/>
    <x v="2"/>
    <n v="1"/>
  </r>
  <r>
    <s v="Potatoes : Baker : 50's"/>
    <n v="1"/>
    <n v="1"/>
    <s v="1 x 15 kg"/>
    <s v="Potatoes"/>
    <x v="2"/>
    <n v="1"/>
  </r>
  <r>
    <s v="Lettuce : Cos"/>
    <n v="1"/>
    <n v="1"/>
    <s v="1 x 3 kg"/>
    <s v="Lettuce"/>
    <x v="2"/>
    <n v="1"/>
  </r>
  <r>
    <s v="Cabbage : White"/>
    <n v="1"/>
    <n v="1"/>
    <s v="1 x 10 kg"/>
    <s v="Cabbage"/>
    <x v="2"/>
    <n v="1"/>
  </r>
  <r>
    <s v="Cress : Mustard"/>
    <n v="1"/>
    <n v="1"/>
    <s v="4 x 1 each"/>
    <s v="Cress"/>
    <x v="2"/>
    <n v="1"/>
  </r>
  <r>
    <s v="Peppers : Red"/>
    <n v="1"/>
    <n v="1"/>
    <s v="1 x 1 kg"/>
    <s v="Peppers"/>
    <x v="2"/>
    <n v="1"/>
  </r>
  <r>
    <s v="Pineapple : Large"/>
    <n v="1"/>
    <n v="1"/>
    <s v="10 x 1 each"/>
    <s v="Pineapple"/>
    <x v="2"/>
    <n v="1"/>
  </r>
  <r>
    <s v="Pineapple : Extra Sweet"/>
    <n v="1"/>
    <n v="1"/>
    <s v="6 x 1 each"/>
    <s v="Pineapple"/>
    <x v="2"/>
    <n v="1"/>
  </r>
  <r>
    <s v="Spring Onion"/>
    <n v="1"/>
    <n v="1"/>
    <s v="1 x 2 kg"/>
    <s v="Spring Onion"/>
    <x v="2"/>
    <n v="1"/>
  </r>
  <r>
    <s v="PUREFOODS Wrap Platter : Fish : 5"/>
    <n v="1"/>
    <n v="1"/>
    <s v="1 x 1 each"/>
    <s v="Buffet Platters"/>
    <x v="2"/>
    <n v="1"/>
  </r>
  <r>
    <s v="PUREFOODS Platter - bao bun : BBQ Chicken"/>
    <n v="1"/>
    <n v="1"/>
    <s v="1 x 1 each"/>
    <s v="Buffet Platters"/>
    <x v="2"/>
    <n v="1"/>
  </r>
  <r>
    <s v="PUREFOODS Platter - bao bun : Mushroom : Vegan"/>
    <n v="1"/>
    <n v="1"/>
    <s v="1 x 1 each"/>
    <s v="Buffet Platters"/>
    <x v="2"/>
    <n v="1"/>
  </r>
  <r>
    <s v="Spiced Chicken Salad Wrap -WHEAT FREE"/>
    <n v="1"/>
    <n v="1"/>
    <s v="1 each"/>
    <s v="Chilled - Other"/>
    <x v="2"/>
    <n v="1"/>
  </r>
  <r>
    <s v="Sandwich : Chicken Club : The Ultimate : Sliced"/>
    <n v="1"/>
    <n v="1"/>
    <s v="1 x 1 each"/>
    <s v="Filled Rolls, Sandwiches &amp; Baguettes"/>
    <x v="2"/>
    <n v="1"/>
  </r>
  <r>
    <s v="Sandwich : Falafel Club : Homemade : Sliced"/>
    <n v="1"/>
    <n v="1"/>
    <s v="1 x 1 each"/>
    <s v="Filled Rolls, Sandwiches &amp; Baguettes"/>
    <x v="2"/>
    <n v="1"/>
  </r>
  <r>
    <s v="Bactosol Detergent"/>
    <n v="1"/>
    <n v="1"/>
    <s v="2 x 5ltr"/>
    <s v="Kitchen Chemicals"/>
    <x v="2"/>
    <n v="1"/>
  </r>
  <r>
    <s v="Glove Nitrile  Blue P/F GN91 (large)"/>
    <n v="1"/>
    <n v="1"/>
    <s v="10 x 100 each"/>
    <s v="PPE"/>
    <x v="2"/>
    <n v="1"/>
  </r>
  <r>
    <s v="PASTA POT KRAFT RIPPLE 19oz TALL"/>
    <n v="1"/>
    <n v="1"/>
    <s v="500 each"/>
    <s v="Pots &amp; Lids"/>
    <x v="2"/>
    <n v="1"/>
  </r>
  <r>
    <s v="ARTWORK/PLATE CHARGE    SINGLE"/>
    <n v="1"/>
    <n v="1"/>
    <s v="1 each"/>
    <s v="Courier"/>
    <x v="2"/>
    <n v="1"/>
  </r>
  <r>
    <s v="MEAL BOX BROWN LEAKPROOF No8 MEDIUM 46floz"/>
    <n v="1"/>
    <n v="1"/>
    <s v="300 x 1 Box"/>
    <s v="Food Trays &amp; Boxes"/>
    <x v="2"/>
    <n v="1"/>
  </r>
  <r>
    <s v="24cm 2ply Black Napkin"/>
    <n v="1"/>
    <n v="1"/>
    <s v="4000 Box"/>
    <s v="Napkins &amp; Tableware"/>
    <x v="2"/>
    <n v="1"/>
  </r>
  <r>
    <s v="Meal Box Brown Leakproof No2 Lge 140/155 x 195/215 x 48mm"/>
    <n v="1"/>
    <n v="1"/>
    <s v="280 x 1 each"/>
    <s v="Food Trays &amp; Boxes"/>
    <x v="2"/>
    <n v="1"/>
  </r>
  <r>
    <s v="16/19oz Clear Lid"/>
    <n v="1"/>
    <n v="1"/>
    <s v="500 each"/>
    <s v="Pots &amp; Lids"/>
    <x v="2"/>
    <n v="1"/>
  </r>
  <r>
    <s v="NU-KLEEN ALL CLEANER DEGREASER ONE-FLIP 1x1ltr"/>
    <n v="1"/>
    <n v="1"/>
    <s v="1 Bottle"/>
    <s v="Kitchen Chemicals"/>
    <x v="2"/>
    <n v="1"/>
  </r>
  <r>
    <s v="NEXT DAY COLPAC DELIVERY CHARGE"/>
    <n v="1"/>
    <n v="1"/>
    <s v="1 each"/>
    <s v="Direct"/>
    <x v="2"/>
    <n v="1"/>
  </r>
  <r>
    <s v="Celebration Cake : 12 : Belgian Chocolate Ganache"/>
    <n v="1"/>
    <n v="1"/>
    <s v="1 x 1 each"/>
    <s v="Cakes (Chilled)"/>
    <x v="2"/>
    <n v="1"/>
  </r>
  <r>
    <s v="Bratwurst"/>
    <n v="1"/>
    <n v="1"/>
    <s v="1 x 1.2 kg"/>
    <s v="Sausages (Chilled)"/>
    <x v="2"/>
    <n v="1"/>
  </r>
  <r>
    <s v="Carrots : Julienne : Hand Cut."/>
    <n v="1"/>
    <n v="1"/>
    <s v="1 x 1 kg"/>
    <s v="Fruit &amp; Veg, Salad, Herbs (Chilled)"/>
    <x v="2"/>
    <n v="1"/>
  </r>
  <r>
    <s v="Hand Diced : 25mm"/>
    <n v="1"/>
    <n v="1"/>
    <s v="kg"/>
    <s v="Carrots"/>
    <x v="2"/>
    <n v="1"/>
  </r>
  <r>
    <s v="Peppers : Yellow : Diced : 20mm"/>
    <n v="1"/>
    <n v="1"/>
    <s v="1 x 1 kg"/>
    <s v="Peppers"/>
    <x v="2"/>
    <n v="1"/>
  </r>
  <r>
    <s v="Peppers : Red : Diced, 20 mm."/>
    <n v="1"/>
    <n v="1"/>
    <s v="1 x 1 kg"/>
    <s v="Fruit &amp; Veg, Salad, Herbs (Chilled)"/>
    <x v="2"/>
    <n v="1"/>
  </r>
  <r>
    <s v="Peppers : Green : Diced : 20mm"/>
    <n v="1"/>
    <n v="1"/>
    <s v="1 x 1 kg"/>
    <s v="Peppers"/>
    <x v="2"/>
    <n v="1"/>
  </r>
  <r>
    <s v="Fennel Sliced Hand Cut."/>
    <n v="1"/>
    <n v="1"/>
    <s v="1 x 1 kg"/>
    <s v="Fruit &amp; Veg, Salad, Herbs (Chilled)"/>
    <x v="2"/>
    <n v="1"/>
  </r>
  <r>
    <s v="Carrots : Sliced : 5mm : Hand Cut."/>
    <n v="1"/>
    <n v="1"/>
    <s v="1 x 1 kg"/>
    <s v="Fruit &amp; Veg, Salad, Herbs (Chilled)"/>
    <x v="2"/>
    <n v="1"/>
  </r>
  <r>
    <s v="Potatoes : Baby : Roast"/>
    <n v="1"/>
    <n v="1"/>
    <s v="1 x 1 kg"/>
    <s v="Potatoes"/>
    <x v="2"/>
    <n v="1"/>
  </r>
  <r>
    <s v="Canapes : Vegetarian"/>
    <n v="1"/>
    <n v="1"/>
    <s v="54 x 10 g"/>
    <s v="Canapés (Frozen)"/>
    <x v="2"/>
    <n v="1"/>
  </r>
  <r>
    <s v="Canapes : Traditional"/>
    <n v="1"/>
    <n v="1"/>
    <s v="54 x 10 g"/>
    <s v="Canapés (Frozen)"/>
    <x v="2"/>
    <n v="1"/>
  </r>
  <r>
    <s v="Savoury Muffin : Info: Large"/>
    <n v="1"/>
    <n v="1"/>
    <s v="1 x 24 x 120g"/>
    <s v="Bread (Frozen)"/>
    <x v="2"/>
    <n v="1"/>
  </r>
  <r>
    <s v="Croissant : Apricot : Vegan"/>
    <n v="1"/>
    <n v="1"/>
    <s v="60 x 1 each"/>
    <s v="Morning Goods/Viennoiserie (Frozen)"/>
    <x v="2"/>
    <n v="1"/>
  </r>
  <r>
    <s v="Croissant : Soft Fruit : Vegan"/>
    <n v="1"/>
    <n v="1"/>
    <s v="60 x 85 g"/>
    <s v="Morning Goods/Viennoiserie (Frozen)"/>
    <x v="2"/>
    <n v="1"/>
  </r>
  <r>
    <s v="Cookies &amp;amp; Cream : Shake"/>
    <n v="1"/>
    <n v="1"/>
    <s v="18 x 1 each"/>
    <s v="Milk Drinks"/>
    <x v="2"/>
    <n v="1"/>
  </r>
  <r>
    <s v="Shake : Choc Chip Ice Cream"/>
    <n v="1"/>
    <n v="1"/>
    <s v="18 x 1 each"/>
    <s v="Milk Drinks"/>
    <x v="2"/>
    <n v="1"/>
  </r>
  <r>
    <s v="Projuice Passion Storm : Smoothie"/>
    <n v="1"/>
    <n v="1"/>
    <s v="30 x 150 g"/>
    <s v="Smoothie Mix"/>
    <x v="2"/>
    <n v="1"/>
  </r>
  <r>
    <s v="Macaroon : Mini : Selection"/>
    <n v="1"/>
    <n v="1"/>
    <s v="144 x 1 each"/>
    <s v="Afternoon Tea / Teatime Treats (Frozen)"/>
    <x v="2"/>
    <n v="1"/>
  </r>
  <r>
    <s v="Super Green"/>
    <n v="1"/>
    <n v="1"/>
    <s v="30 x 150 g"/>
    <s v="Smoothie Mix"/>
    <x v="2"/>
    <n v="1"/>
  </r>
  <r>
    <s v="Berry Burst : Smoothie"/>
    <n v="1"/>
    <n v="1"/>
    <s v="30 x 150 ml"/>
    <s v="Smoothie"/>
    <x v="2"/>
    <n v="1"/>
  </r>
  <r>
    <s v="Burger Bun : Brioche Style : Gluten Free"/>
    <n v="1"/>
    <n v="1"/>
    <s v="30 x 80 g"/>
    <s v="Rolls &amp; Buns (Frozen)"/>
    <x v="2"/>
    <n v="1"/>
  </r>
  <r>
    <s v="Shake : Strawberry : Vegan"/>
    <n v="1"/>
    <n v="1"/>
    <s v="18 x 1 each"/>
    <s v="Milk Drinks"/>
    <x v="2"/>
    <n v="1"/>
  </r>
  <r>
    <s v="Otis Spunkmeyer Cookie Dough : Double Chocolate Chip : Sweet Discovery"/>
    <n v="1"/>
    <n v="1"/>
    <s v="1 x 200 x 40g"/>
    <s v="Cookies &amp; Cookie Dough (Frozen)"/>
    <x v="2"/>
    <n v="1"/>
  </r>
  <r>
    <s v="Christmas Cracker Roll"/>
    <n v="1"/>
    <n v="1"/>
    <s v="40 x 160 g"/>
    <s v="Sausage Rolls (Frozen)"/>
    <x v="2"/>
    <n v="1"/>
  </r>
  <r>
    <s v="Croissant"/>
    <n v="1"/>
    <n v="1"/>
    <s v="70 x 60 g"/>
    <s v="Morning Goods/Viennoiserie (Frozen)"/>
    <x v="2"/>
    <n v="1"/>
  </r>
  <r>
    <s v="Ciabatta"/>
    <n v="1"/>
    <n v="1"/>
    <s v="1 x 70 x 120g"/>
    <s v="Bread (Frozen)"/>
    <x v="2"/>
    <n v="1"/>
  </r>
  <r>
    <s v="Brownie Bar"/>
    <n v="1"/>
    <n v="1"/>
    <s v="15 x 65 g"/>
    <s v="Frozen - All"/>
    <x v="2"/>
    <n v="1"/>
  </r>
  <r>
    <s v="Chocolate Doughnuts"/>
    <n v="1"/>
    <n v="1"/>
    <s v="44 x 1 each"/>
    <s v="Doughnuts (Frozen)"/>
    <x v="2"/>
    <n v="1"/>
  </r>
  <r>
    <s v="Scallop Meat : Roe On : Medium"/>
    <n v="1"/>
    <n v="1"/>
    <s v="1 x 1 kg"/>
    <s v="Shells &amp; Molluscs (Chilled)"/>
    <x v="2"/>
    <n v="1"/>
  </r>
  <r>
    <s v="Smoked Salmon : Side 'D' Cut"/>
    <n v="1"/>
    <n v="1"/>
    <s v="1 x 1 each"/>
    <s v="Fresh Fish (Chilled)"/>
    <x v="2"/>
    <n v="1"/>
  </r>
  <r>
    <s v="R Box Of Breaded Fully : Chicken Fillet : Cooked"/>
    <n v="1"/>
    <n v="1"/>
    <s v="5 x 2 kg"/>
    <s v="Prepared Meat (Frozen)"/>
    <x v="2"/>
    <n v="1"/>
  </r>
  <r>
    <s v="Holy Cow! Samosa : Vegan : Punjabi"/>
    <n v="1"/>
    <n v="1"/>
    <s v="12 x 10 x 75 g"/>
    <s v="Indian Buffet (Frozen)"/>
    <x v="2"/>
    <n v="1"/>
  </r>
  <r>
    <s v="Vegan Burger : Jamaican Jerk"/>
    <n v="1"/>
    <n v="1"/>
    <s v="48 x 113 g"/>
    <s v="Burgers &amp; Grills (Frozen)"/>
    <x v="2"/>
    <n v="1"/>
  </r>
  <r>
    <s v="Sausage Roll : Vegan : Uncooked"/>
    <n v="1"/>
    <n v="1"/>
    <s v="40 x 135 g"/>
    <s v="Sausages (Frozen)"/>
    <x v="2"/>
    <n v="1"/>
  </r>
  <r>
    <s v="Meantime London Lager : 4.5%"/>
    <n v="1"/>
    <n v="1"/>
    <s v="24 x 330 ml"/>
    <s v="Beer - Bottle/Can"/>
    <x v="2"/>
    <n v="1"/>
  </r>
  <r>
    <s v="Bells Whisky : 40%"/>
    <n v="1"/>
    <n v="1"/>
    <s v="1 x 70 cl"/>
    <s v="Whisky"/>
    <x v="2"/>
    <n v="1"/>
  </r>
  <r>
    <s v="London Essence Company Fresh Serve : Rhubarb Tonic : Cartridge"/>
    <n v="1"/>
    <n v="1"/>
    <s v="1 x 100 ml"/>
    <s v="Mixers / Juices"/>
    <x v="2"/>
    <n v="1"/>
  </r>
  <r>
    <s v="Budweiser Lager : 4.30% : Draught"/>
    <n v="1"/>
    <n v="1"/>
    <s v="1 x 11 x gal (50ltr)"/>
    <s v="Beer - Draught"/>
    <x v="2"/>
    <n v="1"/>
  </r>
  <r>
    <s v="Funkin  : Strawberry"/>
    <n v="1"/>
    <n v="1"/>
    <s v="5 x 1 kg"/>
    <s v="Cocktail Mixes"/>
    <x v="2"/>
    <n v="1"/>
  </r>
  <r>
    <s v="Slingsby Gin : Rhubarb"/>
    <n v="1"/>
    <n v="1"/>
    <s v="1 x 70 cl"/>
    <s v="Gin"/>
    <x v="2"/>
    <n v="1"/>
  </r>
  <r>
    <s v="Lucky Saint Lager : 0.5% : Unfiltered"/>
    <n v="1"/>
    <n v="1"/>
    <s v="20 x 330 ml"/>
    <s v="Beer - Bottle/Can"/>
    <x v="2"/>
    <n v="1"/>
  </r>
  <r>
    <s v="Monkey Shoulder Whisky"/>
    <n v="1"/>
    <n v="1"/>
    <s v="1 x 70 cl "/>
    <s v="Whisky"/>
    <x v="2"/>
    <n v="1"/>
  </r>
  <r>
    <s v="Boe Violet : Gin"/>
    <n v="1"/>
    <n v="1"/>
    <s v="1 x 70 cl"/>
    <s v="Gin"/>
    <x v="2"/>
    <n v="1"/>
  </r>
  <r>
    <s v="Funkin Passion Fruit Martini Cocktail Mixer"/>
    <n v="1"/>
    <n v="1"/>
    <s v="6 x 1 ltr"/>
    <s v="Cocktail Mixes"/>
    <x v="2"/>
    <n v="1"/>
  </r>
  <r>
    <s v="Horse Guards Pink Gin"/>
    <n v="1"/>
    <n v="1"/>
    <s v="1 x 70 cl"/>
    <s v="Gin"/>
    <x v="2"/>
    <n v="1"/>
  </r>
  <r>
    <s v="Martell VS : Cognac : 40%"/>
    <n v="1"/>
    <n v="1"/>
    <s v="1 x 70 cl"/>
    <s v="Brandy"/>
    <x v="2"/>
    <n v="1"/>
  </r>
  <r>
    <s v="Malfy Con Arancia : Gin : 41%"/>
    <n v="1"/>
    <n v="1"/>
    <s v="1 x 70 cl"/>
    <s v="Gin"/>
    <x v="2"/>
    <n v="1"/>
  </r>
  <r>
    <s v="Old J : Dark Spiced Rum"/>
    <n v="1"/>
    <n v="1"/>
    <s v="1 x 70 cl"/>
    <s v="Rum"/>
    <x v="2"/>
    <n v="1"/>
  </r>
  <r>
    <s v="Red Bull Sugar Free : Red Bull : Cans."/>
    <n v="1"/>
    <n v="1"/>
    <s v="24 x 250 ml"/>
    <s v="Energy"/>
    <x v="2"/>
    <n v="1"/>
  </r>
  <r>
    <s v="The Kraken Black : Spiced Rum : 40%"/>
    <n v="1"/>
    <n v="1"/>
    <s v="1 x 70cl"/>
    <s v="Rum"/>
    <x v="2"/>
    <n v="1"/>
  </r>
  <r>
    <s v="Seedlip Grove 42 : (Non-alcoholic spirit)"/>
    <n v="1"/>
    <n v="1"/>
    <s v="1 x 70 cl"/>
    <s v="Liqueurs &amp; Other"/>
    <x v="2"/>
    <n v="1"/>
  </r>
  <r>
    <s v="Zubrowska Bison Grass : Vodka"/>
    <n v="1"/>
    <n v="1"/>
    <s v="1 x 70cl"/>
    <s v="Vodka"/>
    <x v="2"/>
    <n v="1"/>
  </r>
  <r>
    <s v="Rubicon Mango Juice : Juice"/>
    <n v="1"/>
    <n v="1"/>
    <s v="12 x 1 ltr"/>
    <s v="Fruit Juice"/>
    <x v="2"/>
    <n v="1"/>
  </r>
  <r>
    <s v="Tequila Rose Tequila Rose : 15%"/>
    <n v="1"/>
    <n v="1"/>
    <s v="1 X 70 cl"/>
    <s v="Liqueurs &amp; Other"/>
    <x v="2"/>
    <n v="1"/>
  </r>
  <r>
    <s v="Antica Classic : Sambuca"/>
    <n v="1"/>
    <n v="1"/>
    <s v="1 x 70cl"/>
    <s v="Sambuca"/>
    <x v="2"/>
    <n v="1"/>
  </r>
  <r>
    <s v="Fever Tree Ginger Beer : NRB"/>
    <n v="1"/>
    <n v="1"/>
    <s v="24 x 200 ml"/>
    <s v="Mixers / Juices"/>
    <x v="2"/>
    <n v="1"/>
  </r>
  <r>
    <s v="Fever Tree Ginger Ale : NRB"/>
    <n v="1"/>
    <n v="1"/>
    <s v="24 x 200 ml"/>
    <s v="Mixers / Juices"/>
    <x v="2"/>
    <n v="1"/>
  </r>
  <r>
    <s v="Fever Tree Naturally Light : Tonic Water : NRB"/>
    <n v="1"/>
    <n v="1"/>
    <s v="24 x 200 ml"/>
    <s v="Mixers / Juices"/>
    <x v="2"/>
    <n v="1"/>
  </r>
  <r>
    <s v="Fentimans Dandelion &amp;amp; Burdock : NRB"/>
    <n v="1"/>
    <n v="1"/>
    <s v="1 x 12 x 275ml"/>
    <s v="Carbonated Drinks"/>
    <x v="2"/>
    <n v="1"/>
  </r>
  <r>
    <s v="Kopparberg Strawberry &amp;amp; Lime Cider"/>
    <n v="1"/>
    <n v="1"/>
    <s v="1 x 15 x 500 ml"/>
    <s v="Cider - Bottle/Can"/>
    <x v="2"/>
    <n v="1"/>
  </r>
  <r>
    <s v="Schweppes Tonic : Slimline : NRB"/>
    <n v="1"/>
    <n v="1"/>
    <s v="1 x 24 x 200ml"/>
    <s v="Mixers / Juices"/>
    <x v="2"/>
    <n v="1"/>
  </r>
  <r>
    <s v="Schweppes Tonic Water"/>
    <n v="1"/>
    <n v="1"/>
    <s v="24 x 125 ml"/>
    <s v="Mixers / Juices"/>
    <x v="2"/>
    <n v="1"/>
  </r>
  <r>
    <s v="Bees Knees : Sparkling : 0% : Rose : Alcohol Free"/>
    <n v="1"/>
    <n v="1"/>
    <s v="1 x 75 cl"/>
    <s v="Sparkling Wine"/>
    <x v="2"/>
    <n v="1"/>
  </r>
  <r>
    <s v="MALFY Rosa Gin"/>
    <n v="1"/>
    <n v="1"/>
    <s v="1 x 70 cl"/>
    <s v="Gin"/>
    <x v="2"/>
    <n v="1"/>
  </r>
  <r>
    <s v="Erdinger Blue : Beer : 0.50% : Alcohol Free"/>
    <n v="1"/>
    <n v="1"/>
    <s v="12 x 500 ml"/>
    <s v="Beer - Bottle/Can"/>
    <x v="2"/>
    <n v="1"/>
  </r>
  <r>
    <s v="Egg Liquid : Whole"/>
    <n v="1"/>
    <n v="1"/>
    <s v="1 x 1 kg"/>
    <s v="Eggs &amp; Egg Products (Chilled"/>
    <x v="2"/>
    <n v="1"/>
  </r>
  <r>
    <s v="Galia Melon"/>
    <n v="1"/>
    <n v="1"/>
    <s v="6 x 1 each"/>
    <s v="Melon"/>
    <x v="2"/>
    <n v="1"/>
  </r>
  <r>
    <s v="Egg Liquid : White"/>
    <n v="1"/>
    <n v="1"/>
    <s v="1 x 1 ltr"/>
    <s v="Eggs &amp; Egg Products (Chilled"/>
    <x v="2"/>
    <n v="1"/>
  </r>
  <r>
    <s v="Vegetable Oil : UK"/>
    <n v="1"/>
    <n v="1"/>
    <s v="1 x 20 ltr"/>
    <s v="Vegetable Oil"/>
    <x v="2"/>
    <n v="1"/>
  </r>
  <r>
    <s v="Mozzarella : Grated"/>
    <n v="1"/>
    <n v="1"/>
    <s v="1 x 2 kg"/>
    <s v="Italian (Chilled)"/>
    <x v="2"/>
    <n v="1"/>
  </r>
  <r>
    <s v="Mascarpone : Cheese"/>
    <n v="1"/>
    <n v="1"/>
    <s v="1 x 2 kg"/>
    <s v="Italian (Chilled)"/>
    <x v="2"/>
    <n v="1"/>
  </r>
  <r>
    <s v="Celeriac"/>
    <n v="1"/>
    <n v="1"/>
    <s v="1 x 10 kg"/>
    <s v="Celeriac"/>
    <x v="2"/>
    <n v="1"/>
  </r>
  <r>
    <s v="Beetroot : Candy"/>
    <n v="1"/>
    <n v="1"/>
    <s v="1 x 10 kg"/>
    <s v="Beetroot"/>
    <x v="2"/>
    <n v="1"/>
  </r>
  <r>
    <s v="Blackberries"/>
    <n v="1"/>
    <n v="1"/>
    <s v="8 x 125 g"/>
    <s v="Blackberries"/>
    <x v="2"/>
    <n v="1"/>
  </r>
  <r>
    <s v="Raspberry Puree"/>
    <n v="1"/>
    <n v="1"/>
    <s v="1 x 1kg"/>
    <s v="Fruit Puree"/>
    <x v="2"/>
    <n v="1"/>
  </r>
  <r>
    <s v="Sea Purslane : Micro Herb"/>
    <n v="1"/>
    <n v="1"/>
    <s v="1 x 50 g"/>
    <s v="Micro Salad"/>
    <x v="2"/>
    <n v="1"/>
  </r>
  <r>
    <s v="Beetroot : Red"/>
    <n v="1"/>
    <n v="1"/>
    <s v="1 x 10 Kg"/>
    <s v="Beetroot"/>
    <x v="2"/>
    <n v="1"/>
  </r>
  <r>
    <s v="Fennel : Micro"/>
    <n v="1"/>
    <n v="1"/>
    <s v="1 x 1 each"/>
    <s v="Fennel"/>
    <x v="2"/>
    <n v="1"/>
  </r>
  <r>
    <s v="Rhubarb"/>
    <n v="1"/>
    <n v="1"/>
    <s v="1 x 1 kg"/>
    <s v="Rhubarb"/>
    <x v="2"/>
    <n v="1"/>
  </r>
  <r>
    <s v="Oyster : Holland"/>
    <n v="1"/>
    <n v="1"/>
    <s v="kg"/>
    <s v="Mushrooms"/>
    <x v="2"/>
    <n v="1"/>
  </r>
  <r>
    <s v="Orange : Small"/>
    <n v="1"/>
    <n v="1"/>
    <s v="100 x 1 each"/>
    <s v="Orange"/>
    <x v="2"/>
    <n v="1"/>
  </r>
  <r>
    <s v="Micro Salad : Land Cress"/>
    <n v="1"/>
    <n v="1"/>
    <s v="1 x 1 each"/>
    <s v="Micro Salad"/>
    <x v="2"/>
    <n v="1"/>
  </r>
  <r>
    <s v="Beansprouts"/>
    <n v="1"/>
    <n v="1"/>
    <s v="8 x 360 g"/>
    <s v="Sprouts"/>
    <x v="2"/>
    <n v="1"/>
  </r>
  <r>
    <s v="Grapes : Green : Seedless"/>
    <n v="1"/>
    <n v="1"/>
    <s v="1 x 5 kg"/>
    <s v="Grapes"/>
    <x v="2"/>
    <n v="1"/>
  </r>
  <r>
    <s v="Lettuce : Lollo Biondo / Verde"/>
    <n v="1"/>
    <n v="1"/>
    <s v="12 x 1 each"/>
    <s v="Lettuce"/>
    <x v="2"/>
    <n v="1"/>
  </r>
  <r>
    <s v="Beetroot : Freshly Squeezed"/>
    <n v="1"/>
    <n v="1"/>
    <s v="1 x 1 each"/>
    <s v="Fruit Juice"/>
    <x v="2"/>
    <n v="1"/>
  </r>
  <r>
    <s v="Blackcurrants"/>
    <n v="1"/>
    <n v="1"/>
    <s v="1 x 1 kg"/>
    <s v="Blackcurrants"/>
    <x v="2"/>
    <n v="1"/>
  </r>
  <r>
    <s v="Prep : Maris Piper : Potatoes"/>
    <n v="1"/>
    <n v="1"/>
    <s v="1 x 5 kg"/>
    <s v="Potatoes"/>
    <x v="2"/>
    <n v="1"/>
  </r>
  <r>
    <s v="Garlic : Peeled"/>
    <n v="1"/>
    <n v="1"/>
    <s v="1 x 10 kg"/>
    <s v="Garlic"/>
    <x v="2"/>
    <n v="1"/>
  </r>
  <r>
    <s v="Mango : Ripe"/>
    <n v="1"/>
    <n v="1"/>
    <s v="9 x 1 each"/>
    <s v="Mango"/>
    <x v="2"/>
    <n v="1"/>
  </r>
  <r>
    <s v="Shallots : Banana"/>
    <n v="1"/>
    <n v="1"/>
    <s v="1 x 5 kg"/>
    <s v="Shallots"/>
    <x v="2"/>
    <n v="1"/>
  </r>
  <r>
    <s v="Mediterranean Mix"/>
    <n v="1"/>
    <n v="1"/>
    <s v="1 x 2.5 kg"/>
    <s v="Mixed Prep Veg"/>
    <x v="2"/>
    <n v="1"/>
  </r>
  <r>
    <s v="Chips : Lovers : 14mm"/>
    <n v="1"/>
    <n v="1"/>
    <s v="1 x 5 kg"/>
    <s v="Potatoes"/>
    <x v="2"/>
    <n v="1"/>
  </r>
  <r>
    <s v="Onions : Button : Peeled"/>
    <n v="1"/>
    <n v="1"/>
    <s v="kg"/>
    <s v="Onions"/>
    <x v="2"/>
    <n v="1"/>
  </r>
  <r>
    <s v="Fine Bean : Top &amp; Tail"/>
    <n v="1"/>
    <n v="1"/>
    <s v="kg"/>
    <s v="Beans"/>
    <x v="2"/>
    <n v="1"/>
  </r>
  <r>
    <s v="Lettuce : Mizuna"/>
    <n v="1"/>
    <n v="1"/>
    <s v="2 x 500 g"/>
    <s v="Lettuce"/>
    <x v="2"/>
    <n v="1"/>
  </r>
  <r>
    <s v="Diced : Large"/>
    <n v="1"/>
    <n v="1"/>
    <s v="1 x 5 kg"/>
    <s v="Potatoes"/>
    <x v="2"/>
    <n v="1"/>
  </r>
  <r>
    <s v="Turnip : Mini"/>
    <n v="1"/>
    <n v="1"/>
    <s v="6 x 200 g"/>
    <s v="Turnip"/>
    <x v="2"/>
    <n v="1"/>
  </r>
  <r>
    <s v="Salsify"/>
    <n v="1"/>
    <n v="1"/>
    <s v="kg"/>
    <s v="Salsify"/>
    <x v="2"/>
    <n v="1"/>
  </r>
  <r>
    <s v="Bulls Blood"/>
    <n v="1"/>
    <n v="1"/>
    <s v="2 x 500 g"/>
    <s v="Lettuce"/>
    <x v="2"/>
    <n v="1"/>
  </r>
  <r>
    <s v="Diced : Small : 10mm"/>
    <n v="1"/>
    <n v="1"/>
    <s v="1 x 2.5 kg"/>
    <s v="Potatoes"/>
    <x v="2"/>
    <n v="1"/>
  </r>
  <r>
    <s v="Dill : Micro : Crowns"/>
    <n v="1"/>
    <n v="1"/>
    <s v="1 x 30 g"/>
    <s v="Micro Salad"/>
    <x v="2"/>
    <n v="1"/>
  </r>
  <r>
    <s v="Popcorn Shoots : Micro"/>
    <n v="1"/>
    <n v="1"/>
    <s v="1 x 30 g"/>
    <s v="Micro Salad"/>
    <x v="2"/>
    <n v="1"/>
  </r>
  <r>
    <s v="Horseradish"/>
    <n v="1"/>
    <n v="1"/>
    <s v="1 x 1 each"/>
    <s v="Horseradish"/>
    <x v="2"/>
    <n v="1"/>
  </r>
  <r>
    <s v="Mint : Grapefruit : Micro"/>
    <n v="1"/>
    <n v="1"/>
    <s v="1 x 20 g"/>
    <s v="Mint"/>
    <x v="2"/>
    <n v="1"/>
  </r>
  <r>
    <s v="Lemon Verbena : Micro"/>
    <n v="1"/>
    <n v="1"/>
    <s v="1 x 50 g "/>
    <s v="Lemon Verbena"/>
    <x v="2"/>
    <n v="1"/>
  </r>
  <r>
    <s v="Sea Beet : Micro"/>
    <n v="1"/>
    <n v="1"/>
    <s v="1 x 40 g"/>
    <s v="Micro Salad"/>
    <x v="2"/>
    <n v="1"/>
  </r>
  <r>
    <s v="Chives : Micro Garlic"/>
    <n v="1"/>
    <n v="1"/>
    <s v="1 x 50 g"/>
    <s v="Chives"/>
    <x v="2"/>
    <n v="1"/>
  </r>
  <r>
    <s v="Chillies : Scotch Bonnets"/>
    <n v="1"/>
    <n v="1"/>
    <s v="1 x 1 kg"/>
    <s v="Chillies"/>
    <x v="2"/>
    <n v="1"/>
  </r>
  <r>
    <s v="Goat Log"/>
    <n v="1"/>
    <n v="1"/>
    <s v="1 x 1 kg"/>
    <s v="French (Chilled)"/>
    <x v="2"/>
    <n v="1"/>
  </r>
  <r>
    <s v="Strawberries"/>
    <n v="1"/>
    <n v="1"/>
    <s v="10 x 250 g"/>
    <s v="Strawberries"/>
    <x v="2"/>
    <n v="1"/>
  </r>
  <r>
    <s v="Proper Chips Crisps : Sea Salt"/>
    <n v="1"/>
    <n v="1"/>
    <s v="24 x 20 g"/>
    <s v="Crisps"/>
    <x v="2"/>
    <n v="1"/>
  </r>
  <r>
    <s v="Pink Velvet : Vegan"/>
    <n v="1"/>
    <n v="1"/>
    <s v="48 x 55 g"/>
    <s v="Doughnuts (Frozen)"/>
    <x v="2"/>
    <n v="1"/>
  </r>
  <r>
    <s v="Dark Chocolate : Vegan"/>
    <n v="1"/>
    <n v="1"/>
    <s v="36 x 110 g"/>
    <s v="Muffins (Frozen)"/>
    <x v="2"/>
    <n v="1"/>
  </r>
  <r>
    <s v="Blueberry Muffin : Vegan"/>
    <n v="1"/>
    <n v="1"/>
    <s v="36 x 110 g"/>
    <s v="Muffins (Frozen)"/>
    <x v="2"/>
    <n v="1"/>
  </r>
  <r>
    <s v="Sparkling Mineral Water"/>
    <n v="1"/>
    <n v="1"/>
    <s v="24 x 500 ml"/>
    <s v="Water - Sparkling"/>
    <x v="2"/>
    <n v="1"/>
  </r>
  <r>
    <s v="Thai Fish Sauce : 'Squid Brand'"/>
    <n v="1"/>
    <n v="1"/>
    <s v="1 x 725ml"/>
    <s v="Oriental Sauce"/>
    <x v="2"/>
    <n v="1"/>
  </r>
  <r>
    <s v="Red Leicester : Grated"/>
    <n v="1"/>
    <n v="1"/>
    <s v="1 x 2 kg"/>
    <s v="British (Chilled)"/>
    <x v="2"/>
    <n v="1"/>
  </r>
  <r>
    <s v="Sasco Light Mayonnaise : Blue Lid"/>
    <n v="1"/>
    <n v="1"/>
    <s v="1 x 10 ltr"/>
    <s v="Mayonnaise"/>
    <x v="2"/>
    <n v="1"/>
  </r>
  <r>
    <s v="Wholemeal Pitta Bread"/>
    <n v="1"/>
    <n v="1"/>
    <s v="72 x 85 g"/>
    <s v="Accompaniments (Frozen)"/>
    <x v="2"/>
    <n v="1"/>
  </r>
  <r>
    <s v="Bresaola : Wild Venison"/>
    <n v="1"/>
    <n v="1"/>
    <s v="1 x 80 g"/>
    <s v="Italian Cooked Meats (Chilled)"/>
    <x v="2"/>
    <n v="1"/>
  </r>
  <r>
    <s v="Apricots : Whole"/>
    <n v="1"/>
    <n v="1"/>
    <s v="1 x 2 kg"/>
    <s v="Dried Fruit"/>
    <x v="2"/>
    <n v="1"/>
  </r>
  <r>
    <s v="Beetroot Salad : Sweet &amp;amp; Sour"/>
    <n v="1"/>
    <n v="1"/>
    <s v="1 kg"/>
    <s v="Prepared / Dressed Salad - Vegetable Based (Chilled)"/>
    <x v="2"/>
    <n v="1"/>
  </r>
  <r>
    <s v="Cous Cous &amp;amp; Mediterranean Vegetables"/>
    <n v="1"/>
    <n v="1"/>
    <s v="1 x 1 kg"/>
    <s v="Prepared / Dressed Salad - Vegetable Based (Chilled)"/>
    <x v="2"/>
    <n v="1"/>
  </r>
  <r>
    <s v="Stime/ Cselection : Chocolate : Ice Cream"/>
    <n v="1"/>
    <n v="1"/>
    <s v="1 x 4 ltr"/>
    <s v="Ice Cream Tub"/>
    <x v="2"/>
    <n v="1"/>
  </r>
  <r>
    <s v="Vegware Bagasse Box : 8 x 8"/>
    <n v="1"/>
    <n v="1"/>
    <s v="200 x 1 each"/>
    <s v="Fast Food Packaging"/>
    <x v="2"/>
    <n v="1"/>
  </r>
  <r>
    <s v="Love Smoothies Berry Go Round"/>
    <n v="1"/>
    <n v="1"/>
    <s v="30 x 140 g"/>
    <s v="Smoothie Mix"/>
    <x v="2"/>
    <n v="1"/>
  </r>
  <r>
    <s v="Dried : Yeast"/>
    <n v="1"/>
    <n v="1"/>
    <s v="1 x 500 g"/>
    <s v="Sundries"/>
    <x v="2"/>
    <n v="1"/>
  </r>
  <r>
    <s v="12 Beetroot &amp; Chia Seed Wraps : Wrap : Beetroot &amp;amp; Chia Seed : 12"/>
    <n v="1"/>
    <n v="1"/>
    <s v="18 x 4 x 1 each"/>
    <s v="Tortillas &amp; Wraps (Frozen)"/>
    <x v="2"/>
    <n v="1"/>
  </r>
  <r>
    <s v="Steam Cooked : Chicken : Sliced : 5mm"/>
    <n v="1"/>
    <n v="1"/>
    <s v="1 x 2.5 kg"/>
    <s v="Chicken (Frozen)"/>
    <x v="2"/>
    <n v="1"/>
  </r>
  <r>
    <s v="Buttermilk"/>
    <n v="1"/>
    <n v="1"/>
    <s v="1 x 1 ltr"/>
    <s v="Butter (Chilled)"/>
    <x v="2"/>
    <n v="1"/>
  </r>
  <r>
    <s v="Vegware Deli Pot : Round : 8oz : PLA"/>
    <n v="1"/>
    <n v="1"/>
    <s v="500 x 1 each"/>
    <s v="Dip / Portion Pots"/>
    <x v="2"/>
    <n v="1"/>
  </r>
  <r>
    <s v="Vegware Lid : 8oz"/>
    <n v="1"/>
    <n v="1"/>
    <s v="500 x 1 each"/>
    <s v="Dip / Portion Pots"/>
    <x v="2"/>
    <n v="1"/>
  </r>
  <r>
    <s v="Love Smoothies Strawberry Split"/>
    <n v="1"/>
    <n v="1"/>
    <s v="30 x 140 g"/>
    <s v="Smoothie Mix"/>
    <x v="2"/>
    <n v="1"/>
  </r>
  <r>
    <s v="Lamb Weston Stealth Chips : Skin On : 6 x 6mm"/>
    <n v="1"/>
    <n v="1"/>
    <s v="4 x 2.5kg"/>
    <s v="Chips (Frozen)"/>
    <x v="2"/>
    <n v="1"/>
  </r>
  <r>
    <s v="Sidoli Carrot Cake : 15 Portions"/>
    <n v="1"/>
    <n v="1"/>
    <s v="1 x 14 portion"/>
    <s v="Cakes (Frozen)"/>
    <x v="2"/>
    <n v="1"/>
  </r>
  <r>
    <s v="Lion Coarse Grain Mustard"/>
    <n v="1"/>
    <n v="1"/>
    <s v="2 x 2.27 kg"/>
    <s v="Mustard"/>
    <x v="2"/>
    <n v="1"/>
  </r>
  <r>
    <s v="British Cheese Board : Premium"/>
    <n v="1"/>
    <n v="1"/>
    <s v="1 x 5 x 1each"/>
    <s v="Cheese Selection (Chilled)"/>
    <x v="2"/>
    <n v="1"/>
  </r>
  <r>
    <s v="Lipton Britvic : Lemon : Ice Tea"/>
    <n v="1"/>
    <n v="1"/>
    <s v="12 x 500 ml"/>
    <s v="Iced Tea"/>
    <x v="2"/>
    <n v="1"/>
  </r>
  <r>
    <s v="Kent Crisps Crisps : Sea Salt"/>
    <n v="1"/>
    <n v="1"/>
    <s v="10 x 150 g"/>
    <s v="Crisps"/>
    <x v="2"/>
    <n v="1"/>
  </r>
  <r>
    <s v="Lipton Britvic : Peach : Ice Tea"/>
    <n v="1"/>
    <n v="1"/>
    <s v="12 x 500 ml"/>
    <s v="Iced Tea"/>
    <x v="2"/>
    <n v="1"/>
  </r>
  <r>
    <s v="Celery Salt"/>
    <n v="1"/>
    <n v="1"/>
    <s v="1 x 500 g"/>
    <s v="Salt"/>
    <x v="2"/>
    <n v="1"/>
  </r>
  <r>
    <s v="Alpro Plain Yoghurt"/>
    <n v="1"/>
    <n v="1"/>
    <s v="6 x 500 g"/>
    <s v="Yoghurt (Chilled)"/>
    <x v="2"/>
    <n v="1"/>
  </r>
  <r>
    <s v="Carrot Cake : 14 Portion"/>
    <n v="1"/>
    <n v="1"/>
    <s v="1 x 1 each"/>
    <s v="Cakes (Frozen)"/>
    <x v="2"/>
    <n v="1"/>
  </r>
  <r>
    <s v="Pipers Pipers : Lye Cross Cheddar &amp;amp; Onion"/>
    <n v="1"/>
    <n v="1"/>
    <s v="24 x 40g"/>
    <s v="Crisps"/>
    <x v="2"/>
    <n v="1"/>
  </r>
  <r>
    <s v="Scheff Duck Spring Roll"/>
    <n v="1"/>
    <n v="1"/>
    <s v="25 x 35 g"/>
    <s v="Savoury Fillings - Chicken &amp; Duck ( Frozen)"/>
    <x v="2"/>
    <n v="1"/>
  </r>
  <r>
    <s v="Half Pint Tumblers"/>
    <n v="1"/>
    <n v="1"/>
    <s v="1000 x 1 each"/>
    <s v="Glasses"/>
    <x v="2"/>
    <n v="1"/>
  </r>
  <r>
    <s v="One Pint Tumbler"/>
    <n v="1"/>
    <n v="1"/>
    <s v="1000 x 1 each"/>
    <s v="Glasses"/>
    <x v="2"/>
    <n v="1"/>
  </r>
  <r>
    <s v="Kerrymaid Cream Double"/>
    <n v="1"/>
    <n v="1"/>
    <s v="12 x 1 ltr"/>
    <s v="Fresh Cream (Chilled)"/>
    <x v="2"/>
    <n v="1"/>
  </r>
  <r>
    <s v="Maple Syrup : Canadian : 100% Organic"/>
    <n v="1"/>
    <n v="1"/>
    <s v="1 x 250 g"/>
    <s v="Syrup"/>
    <x v="2"/>
    <n v="1"/>
  </r>
  <r>
    <s v="B/Boulanger : Croissant"/>
    <n v="1"/>
    <n v="1"/>
    <s v="70 x 60 g"/>
    <s v="Morning Goods/Viennoiserie (Frozen)"/>
    <x v="2"/>
    <n v="1"/>
  </r>
  <r>
    <s v="Knorr Create More : Tikka Masala"/>
    <n v="1"/>
    <n v="1"/>
    <s v="1 x 1.1 ltr"/>
    <s v="Indian Sauce"/>
    <x v="2"/>
    <n v="1"/>
  </r>
  <r>
    <s v="Straw : Red &amp;amp; White : Paper"/>
    <n v="1"/>
    <n v="1"/>
    <s v="250 x 1 each"/>
    <s v="Straws"/>
    <x v="2"/>
    <n v="1"/>
  </r>
  <r>
    <s v="Chocolate &amp;amp; Hazelnut Filled Croissant"/>
    <n v="1"/>
    <n v="1"/>
    <s v="44 x 90 g"/>
    <s v="Morning Goods/Viennoiserie (Frozen)"/>
    <x v="2"/>
    <n v="1"/>
  </r>
  <r>
    <s v="Cookies : Double Chocolate Chip : Ready To Bake"/>
    <n v="1"/>
    <n v="1"/>
    <s v="90 x 50 g"/>
    <s v="Cookies &amp; Cookie Dough (Frozen)"/>
    <x v="2"/>
    <n v="1"/>
  </r>
  <r>
    <s v="Lion Honey &amp;amp; Mustard Dressing"/>
    <n v="1"/>
    <n v="1"/>
    <s v="2 x 2.27 ltr"/>
    <s v="Dressing"/>
    <x v="2"/>
    <n v="1"/>
  </r>
  <r>
    <s v="Cocoa Powder"/>
    <n v="1"/>
    <n v="1"/>
    <s v="1 x 1kg"/>
    <s v="Chocolate Products"/>
    <x v="2"/>
    <n v="1"/>
  </r>
  <r>
    <s v="Essential Cuisine Wild Mushroom Glace"/>
    <n v="1"/>
    <n v="1"/>
    <s v="1 x 600g"/>
    <s v="Jus &amp; Stock"/>
    <x v="2"/>
    <n v="1"/>
  </r>
  <r>
    <s v="Gammon Ham : Cooked"/>
    <n v="1"/>
    <n v="1"/>
    <s v="kg"/>
    <s v="Ham (Chilled)"/>
    <x v="2"/>
    <n v="1"/>
  </r>
  <r>
    <s v="Pataks Paste : Madras"/>
    <n v="1"/>
    <n v="1"/>
    <s v="1 x 1.1 kg"/>
    <s v="Indian Paste"/>
    <x v="2"/>
    <n v="1"/>
  </r>
  <r>
    <s v="Ciabatta : Rustique : Petit Pain"/>
    <n v="1"/>
    <n v="1"/>
    <s v="24 x 280 g"/>
    <s v="Bread (Frozen)"/>
    <x v="2"/>
    <n v="1"/>
  </r>
  <r>
    <s v="Forest Mushrooms : Mixed : Dried"/>
    <n v="1"/>
    <n v="1"/>
    <s v="1 x 500 g"/>
    <s v="Mushrooms"/>
    <x v="2"/>
    <n v="1"/>
  </r>
  <r>
    <s v="Chef Selection : Bap : Floured : 5"/>
    <n v="1"/>
    <n v="1"/>
    <s v="48 x 1 each"/>
    <s v="Rolls &amp; Buns (Frozen)"/>
    <x v="2"/>
    <n v="1"/>
  </r>
  <r>
    <s v="Creme Fraiche"/>
    <n v="1"/>
    <n v="1"/>
    <s v="1 x 2kg"/>
    <s v="Fresh Cream (Chilled)"/>
    <x v="2"/>
    <n v="1"/>
  </r>
  <r>
    <s v="Pink Peppercorns"/>
    <n v="1"/>
    <n v="1"/>
    <s v="1 x 200 g"/>
    <s v="Pepper"/>
    <x v="2"/>
    <n v="1"/>
  </r>
  <r>
    <s v="Sidoli Cake : American Fudge : 14 Portion : Gluten Free / 2 Layer"/>
    <n v="1"/>
    <n v="1"/>
    <s v="1x1 each"/>
    <s v="Cakes (Frozen)"/>
    <x v="2"/>
    <n v="1"/>
  </r>
  <r>
    <s v="Demi Baguette : Baked : P/Pain: T/S"/>
    <n v="1"/>
    <n v="1"/>
    <s v="50 x 125 g"/>
    <s v="Baguette (Frozen)"/>
    <x v="2"/>
    <n v="1"/>
  </r>
  <r>
    <s v="Ciabatta : Bar Marked"/>
    <n v="1"/>
    <n v="1"/>
    <s v="40 x 120 g"/>
    <s v="Bread (Frozen)"/>
    <x v="2"/>
    <n v="1"/>
  </r>
  <r>
    <s v="Lion Thousand Island Dressing"/>
    <n v="1"/>
    <n v="1"/>
    <s v="2 x 2.27ltr"/>
    <s v="Dressing"/>
    <x v="2"/>
    <n v="1"/>
  </r>
  <r>
    <s v="Coffee Stirrers : 7 : Wooden"/>
    <n v="1"/>
    <n v="1"/>
    <s v="1000 x 1 each"/>
    <s v="Stirrers"/>
    <x v="2"/>
    <n v="1"/>
  </r>
  <r>
    <s v="Paprika : Smoked"/>
    <n v="1"/>
    <n v="1"/>
    <s v="1 x 250g"/>
    <s v="Spices"/>
    <x v="2"/>
    <n v="1"/>
  </r>
  <r>
    <s v="Petit Pain : White : Mini : Part Baked"/>
    <n v="1"/>
    <n v="1"/>
    <s v="1 x 100 x 40g"/>
    <s v="Rolls &amp; Buns (Frozen)"/>
    <x v="2"/>
    <n v="1"/>
  </r>
  <r>
    <s v="Tagliatelle : Nests"/>
    <n v="1"/>
    <n v="1"/>
    <s v="12 x 500 g"/>
    <s v="Tagliatelle"/>
    <x v="2"/>
    <n v="1"/>
  </r>
  <r>
    <s v="Sweetened : Raspberry : Pastuerised : Puree"/>
    <n v="1"/>
    <n v="1"/>
    <s v="1 x 1kg"/>
    <s v="Frozen Fruit Puree"/>
    <x v="2"/>
    <n v="1"/>
  </r>
  <r>
    <s v="Schulstad Royal Danish Selection"/>
    <n v="1"/>
    <n v="1"/>
    <s v="36 x 1 each"/>
    <s v="Morning Goods/Viennoiserie (Frozen)"/>
    <x v="2"/>
    <n v="1"/>
  </r>
  <r>
    <s v="Caterforce Essential : Prawns : Cold Water"/>
    <n v="1"/>
    <n v="1"/>
    <s v="1 x 2 kg"/>
    <s v="Preserved Seafood"/>
    <x v="2"/>
    <n v="1"/>
  </r>
  <r>
    <s v="Walkers Crisps : Ready Salted"/>
    <n v="1"/>
    <n v="1"/>
    <s v="32 x 1 each"/>
    <s v="Crisps"/>
    <x v="2"/>
    <n v="1"/>
  </r>
  <r>
    <s v="Grove : Lemon Cake : 14 Portion : Vegan"/>
    <n v="1"/>
    <n v="1"/>
    <s v="1 x 1 each"/>
    <s v="Cakes (Frozen)"/>
    <x v="2"/>
    <n v="1"/>
  </r>
  <r>
    <s v="King Frost Fishcakes : Cod : 57520"/>
    <n v="1"/>
    <n v="1"/>
    <s v="60 x 50 g"/>
    <s v="Frozen Prepared Fish"/>
    <x v="2"/>
    <n v="1"/>
  </r>
  <r>
    <s v="Baked Potato : Longboats"/>
    <n v="1"/>
    <n v="1"/>
    <s v="20 x 1 each"/>
    <s v="Potato (Frozen)"/>
    <x v="2"/>
    <n v="1"/>
  </r>
  <r>
    <s v="Middleton Pizza Base Mix"/>
    <n v="1"/>
    <n v="1"/>
    <s v="1 x 3.5kg"/>
    <s v="Mixes - Savoury &amp; Pastry"/>
    <x v="2"/>
    <n v="1"/>
  </r>
  <r>
    <s v="Tuna Mayonnaise"/>
    <n v="1"/>
    <n v="1"/>
    <s v="1 x 1 kg"/>
    <s v="Savoury Fillings - Fish (Chilled)"/>
    <x v="2"/>
    <n v="1"/>
  </r>
  <r>
    <s v="Bbq Pork : Ribs : Half Rack : 225-275g"/>
    <n v="1"/>
    <n v="1"/>
    <s v="12 x 250 g"/>
    <s v="Pork (Frozen)"/>
    <x v="2"/>
    <n v="1"/>
  </r>
  <r>
    <s v="Chef William Garam Masala"/>
    <n v="1"/>
    <n v="1"/>
    <s v="405 g"/>
    <s v="Spices"/>
    <x v="2"/>
    <n v="1"/>
  </r>
  <r>
    <s v="Chef William Jelly Crystals : Raspberry"/>
    <n v="1"/>
    <n v="1"/>
    <s v="1 x 3.5kg"/>
    <s v="Jelly"/>
    <x v="2"/>
    <n v="1"/>
  </r>
  <r>
    <s v="Chef William Jelly Crystals : Strawberry"/>
    <n v="1"/>
    <n v="1"/>
    <s v="1 x 3.5kg"/>
    <s v="Jelly"/>
    <x v="2"/>
    <n v="1"/>
  </r>
  <r>
    <s v="W/Country : Crab Cakes : 30g (1oz) : Breaded : Spicy : British"/>
    <n v="1"/>
    <n v="1"/>
    <s v="48 x 30 g"/>
    <s v="Frozen Prepared Fish"/>
    <x v="2"/>
    <n v="1"/>
  </r>
  <r>
    <s v="Coffee Cup : 12oz : Ripple : Kraft"/>
    <n v="1"/>
    <n v="1"/>
    <s v="500 x 1 each"/>
    <s v="Hot Cups &amp; Sleeves"/>
    <x v="2"/>
    <n v="1"/>
  </r>
  <r>
    <s v="Callebaut Callets : Dark Chocolate : 811NV-T70"/>
    <n v="1"/>
    <n v="1"/>
    <s v="1 x 2.5 kg"/>
    <s v="Chocolate Products"/>
    <x v="2"/>
    <n v="1"/>
  </r>
  <r>
    <s v="Mozzarella : Diced"/>
    <n v="1"/>
    <n v="1"/>
    <s v="1 x 2 kg"/>
    <s v="Italian (Chilled)"/>
    <x v="2"/>
    <n v="1"/>
  </r>
  <r>
    <s v="Greens Chargrilled Vegetables : Mixed"/>
    <n v="1"/>
    <n v="1"/>
    <s v="1 x 1 kg"/>
    <s v="Chargrilled Vegetables (Frozen)"/>
    <x v="2"/>
    <n v="1"/>
  </r>
  <r>
    <s v="Vegetable Nuggets"/>
    <n v="1"/>
    <n v="1"/>
    <s v="1 x 2 kg"/>
    <s v="Other Meat Free Products (Frozen)"/>
    <x v="2"/>
    <n v="1"/>
  </r>
  <r>
    <s v="Emily Membrillo Quince Paste"/>
    <n v="1"/>
    <n v="1"/>
    <s v="1 x 800 g"/>
    <s v="OTHER Sauces"/>
    <x v="2"/>
    <n v="1"/>
  </r>
  <r>
    <s v="Cornetto : strawberry"/>
    <n v="1"/>
    <n v="1"/>
    <s v="24 x 1 each"/>
    <s v="Impulse Ice Cream"/>
    <x v="2"/>
    <n v="1"/>
  </r>
  <r>
    <s v="Crespo Black Olives : Pitted"/>
    <n v="1"/>
    <n v="1"/>
    <s v="1 x 2.26 kg"/>
    <s v="Olives"/>
    <x v="2"/>
    <n v="1"/>
  </r>
  <r>
    <s v="Innocent Strawberry &amp;amp; Banana"/>
    <n v="1"/>
    <n v="1"/>
    <s v="8 x 250 ml"/>
    <s v="Smoothie"/>
    <x v="2"/>
    <n v="1"/>
  </r>
  <r>
    <s v="Jacket Potato : Standard"/>
    <n v="1"/>
    <n v="1"/>
    <s v="40 x 1 each"/>
    <s v="Potato (Frozen)"/>
    <x v="2"/>
    <n v="1"/>
  </r>
  <r>
    <s v="Da Vinci Salt Caramel Syrup"/>
    <n v="1"/>
    <n v="1"/>
    <s v="1 x 1 ltr"/>
    <s v="Syrup"/>
    <x v="2"/>
    <n v="1"/>
  </r>
  <r>
    <s v="Blueberries"/>
    <n v="1"/>
    <n v="1"/>
    <s v="1 x 1 kg"/>
    <s v="Blueberries"/>
    <x v="2"/>
    <n v="1"/>
  </r>
  <r>
    <s v="Da Vinci Vanilla Syrup"/>
    <n v="1"/>
    <n v="1"/>
    <s v="1 x 1 ltr"/>
    <s v="Syrup"/>
    <x v="2"/>
    <n v="1"/>
  </r>
  <r>
    <s v="Callebaut Mousse Mix : Dark Chocolate"/>
    <n v="1"/>
    <n v="1"/>
    <s v="1 x 800g"/>
    <s v="Trifles, Mousses &amp; Mixes"/>
    <x v="2"/>
    <n v="1"/>
  </r>
  <r>
    <s v="Alpro Almond Drink : For Professionals"/>
    <n v="1"/>
    <n v="1"/>
    <s v="12 x 1 ltr"/>
    <s v="Milk Drinks"/>
    <x v="2"/>
    <n v="1"/>
  </r>
  <r>
    <s v="Walls Magnum : White"/>
    <n v="1"/>
    <n v="1"/>
    <s v="20 x 1 each"/>
    <s v="Individual Ice Cream/Lollies"/>
    <x v="2"/>
    <n v="1"/>
  </r>
  <r>
    <s v="Cheese Board : UK"/>
    <n v="1"/>
    <n v="1"/>
    <s v="5 x 1 each"/>
    <s v="Cheese Selection (Chilled)"/>
    <x v="2"/>
    <n v="1"/>
  </r>
  <r>
    <s v="Alpro Coconut : For Professionals"/>
    <n v="1"/>
    <n v="1"/>
    <s v="12 x 1 ltr"/>
    <s v="Milk Drinks"/>
    <x v="2"/>
    <n v="1"/>
  </r>
  <r>
    <s v="Yorvale : English Butter Toffee : Ice Cream"/>
    <n v="1"/>
    <n v="1"/>
    <s v="1 x 5 ltr"/>
    <s v="Ice Cream Tub"/>
    <x v="2"/>
    <n v="1"/>
  </r>
  <r>
    <s v="Finlays One Cup Tea Bags"/>
    <n v="1"/>
    <n v="1"/>
    <s v="1100 x 1 each"/>
    <s v="Tea - Speciality"/>
    <x v="2"/>
    <n v="1"/>
  </r>
  <r>
    <s v="Callebaut Mousse Mix : Milk Chocolate"/>
    <n v="1"/>
    <n v="1"/>
    <s v="1 x 800 g"/>
    <s v="Trifles, Mousses &amp; Mixes"/>
    <x v="2"/>
    <n v="1"/>
  </r>
  <r>
    <s v="Love Smoothies Melon Refresher"/>
    <n v="1"/>
    <n v="1"/>
    <s v="30 x 140 g"/>
    <s v="Smoothie Mix"/>
    <x v="2"/>
    <n v="1"/>
  </r>
  <r>
    <s v="Flapjack : Cranberry &amp;amp; Pecan"/>
    <n v="1"/>
    <n v="1"/>
    <s v="18 x 1 each"/>
    <s v="Tray Bakes (Frozen)"/>
    <x v="2"/>
    <n v="1"/>
  </r>
  <r>
    <s v="Callebaut Callets : White Chocolate"/>
    <n v="1"/>
    <n v="1"/>
    <s v="1 x 2.5 kg"/>
    <s v="Chocolate Products"/>
    <x v="2"/>
    <n v="1"/>
  </r>
  <r>
    <s v="Non Dairy : Coconut &amp;amp; Vanilla : Ice Cream"/>
    <n v="1"/>
    <n v="1"/>
    <s v="1 x 2 ltr"/>
    <s v="Ice Cream Tub"/>
    <x v="2"/>
    <n v="1"/>
  </r>
  <r>
    <s v="Firefly Peach &amp;amp; Green Tea"/>
    <n v="1"/>
    <n v="1"/>
    <s v="12 x 330 ml"/>
    <s v="Fruit Juice"/>
    <x v="2"/>
    <n v="1"/>
  </r>
  <r>
    <s v="Buchanan Raisins"/>
    <n v="1"/>
    <n v="1"/>
    <s v="1 x 3 kg"/>
    <s v="Dried Fruit"/>
    <x v="2"/>
    <n v="1"/>
  </r>
  <r>
    <s v="Imaginative Cuisine Glaze : Beetroot"/>
    <n v="1"/>
    <n v="1"/>
    <s v="1 x 250ml"/>
    <s v="Glazes"/>
    <x v="2"/>
    <n v="1"/>
  </r>
  <r>
    <s v="Onion Rings : Giant : Whole : Battered"/>
    <n v="1"/>
    <n v="1"/>
    <s v="1 x 1 kg"/>
    <s v="Coated Vegetables (Frozen)"/>
    <x v="2"/>
    <n v="1"/>
  </r>
  <r>
    <s v="The Real Olive Co. Antipasti Olives"/>
    <n v="1"/>
    <n v="1"/>
    <s v="1 x 1 kg"/>
    <s v="Olives"/>
    <x v="2"/>
    <n v="1"/>
  </r>
  <r>
    <s v="Chutney : Bramley Apple"/>
    <n v="1"/>
    <n v="1"/>
    <s v="1 x 1.25 kg"/>
    <s v="Chutney"/>
    <x v="2"/>
    <n v="1"/>
  </r>
  <r>
    <s v="Red Onion : Marmalade : Stokes"/>
    <n v="1"/>
    <n v="1"/>
    <s v="1 x 2 kg"/>
    <s v="Marmalade"/>
    <x v="2"/>
    <n v="1"/>
  </r>
  <r>
    <s v="Wholegrain Mustard"/>
    <n v="1"/>
    <n v="1"/>
    <s v="1 x 1kg"/>
    <s v="Mustard"/>
    <x v="2"/>
    <n v="1"/>
  </r>
  <r>
    <s v="Cawston Press Cloudy Apple Juice : Sparkling"/>
    <n v="1"/>
    <n v="1"/>
    <s v="24 x 330 ml"/>
    <s v="Fruit Juice"/>
    <x v="2"/>
    <n v="1"/>
  </r>
  <r>
    <s v="Cawston Press Rhubarb : Sparkling"/>
    <n v="1"/>
    <n v="1"/>
    <s v="24 x 330 ml"/>
    <s v="Fruit Juice"/>
    <x v="2"/>
    <n v="1"/>
  </r>
  <r>
    <s v="Cawston Press Sparkling Elderflower : Lemonade : Can"/>
    <n v="1"/>
    <n v="1"/>
    <s v="24 x 330 ml"/>
    <s v="Carbonated Drinks"/>
    <x v="2"/>
    <n v="1"/>
  </r>
  <r>
    <s v="Italian : Hard Cheese : Shaved"/>
    <n v="1"/>
    <n v="1"/>
    <s v="1 x 1kg"/>
    <s v="Italian (Chilled)"/>
    <x v="2"/>
    <n v="1"/>
  </r>
  <r>
    <s v="Green's Woodland"/>
    <n v="1"/>
    <n v="1"/>
    <s v="1 x 600 g"/>
    <s v="Mushrooms (Frozen)"/>
    <x v="2"/>
    <n v="1"/>
  </r>
  <r>
    <s v="English Muffin"/>
    <n v="1"/>
    <n v="1"/>
    <s v="1 x 48 x 1each"/>
    <s v="Bagels &amp; Savoury Muffins"/>
    <x v="2"/>
    <n v="1"/>
  </r>
  <r>
    <s v="TATE &amp; LYLE WHITE SUGAR SACHETS   1X1000"/>
    <n v="1"/>
    <n v="1"/>
    <s v="1000 x 1 each"/>
    <s v="Dry Goods"/>
    <x v="2"/>
    <n v="1"/>
  </r>
  <r>
    <s v="Vegware Bagasse Box : Clamshell : 7x5"/>
    <n v="1"/>
    <n v="1"/>
    <s v="500 x 1 each"/>
    <s v="Fast Food Packaging"/>
    <x v="2"/>
    <n v="1"/>
  </r>
  <r>
    <s v="Food Container : Noodle/Rice : Small : 16oz"/>
    <n v="1"/>
    <n v="1"/>
    <s v="500 x 1 each"/>
    <s v="Other Containers"/>
    <x v="2"/>
    <n v="1"/>
  </r>
  <r>
    <s v="Clear Lid : 4oz"/>
    <n v="1"/>
    <n v="1"/>
    <s v="2500 x 1 each"/>
    <s v="Dip / Portion Pots"/>
    <x v="2"/>
    <n v="1"/>
  </r>
  <r>
    <s v="Nut Roast : Luxury"/>
    <n v="1"/>
    <n v="1"/>
    <s v="24 x 200 g"/>
    <s v="Other Meat Free Products (Frozen)"/>
    <x v="2"/>
    <n v="1"/>
  </r>
  <r>
    <s v="Gourmet Island 100% Aberdeen Angus : Burger"/>
    <n v="1"/>
    <n v="1"/>
    <s v="30 x 170 g"/>
    <s v="Burgers (Frozen)"/>
    <x v="2"/>
    <n v="1"/>
  </r>
  <r>
    <s v="Brioche Sliders : Mini"/>
    <n v="1"/>
    <n v="1"/>
    <s v="200 x 20 g"/>
    <s v="Rolls &amp; Buns (Frozen)"/>
    <x v="2"/>
    <n v="1"/>
  </r>
  <r>
    <s v="Pine Nuts"/>
    <n v="1"/>
    <n v="1"/>
    <s v="1 x 1 kg"/>
    <s v="Culinary Nuts &amp; Seeds"/>
    <x v="2"/>
    <n v="1"/>
  </r>
  <r>
    <s v="Plain Flour : '00' : Soft Wheat"/>
    <n v="1"/>
    <n v="1"/>
    <s v="1 x 25 kg"/>
    <s v="Flour"/>
    <x v="2"/>
    <n v="1"/>
  </r>
  <r>
    <s v="Bridor Breakfast Mix : ready to bake"/>
    <n v="1"/>
    <n v="1"/>
    <s v="135 x 32 g"/>
    <s v="Morning Goods/Viennoiserie (Frozen)"/>
    <x v="2"/>
    <n v="1"/>
  </r>
  <r>
    <s v="M/Foods : Cornish Pasty : Traditional"/>
    <n v="1"/>
    <n v="1"/>
    <s v="30 x 248 g"/>
    <s v="Pasties (Frozen)"/>
    <x v="2"/>
    <n v="1"/>
  </r>
  <r>
    <s v="Tabasco Sauce : Red"/>
    <n v="1"/>
    <n v="1"/>
    <s v="12 x 57 ml"/>
    <s v="OTHER Sauces"/>
    <x v="2"/>
    <n v="1"/>
  </r>
  <r>
    <s v="Centaur Vanilla Pods"/>
    <n v="1"/>
    <n v="1"/>
    <s v="12 x 1 each"/>
    <s v="Flavouring"/>
    <x v="2"/>
    <n v="1"/>
  </r>
  <r>
    <s v="Magnum Magnum Classic : Vegan"/>
    <n v="1"/>
    <n v="1"/>
    <s v="20 x 1 each"/>
    <s v="Impulse Ice Cream"/>
    <x v="2"/>
    <n v="1"/>
  </r>
  <r>
    <s v="M.O.C : White Chocolate &amp;amp; Raspberry : Cheesecake : 12 Portion"/>
    <n v="1"/>
    <n v="1"/>
    <s v="1 x 1 each"/>
    <s v="Cheesecake (Frozen)"/>
    <x v="2"/>
    <n v="1"/>
  </r>
  <r>
    <s v="Sidoli Cheesecake : New York Style : Gluten Free : Baked"/>
    <n v="1"/>
    <n v="1"/>
    <s v="12 x 1 each"/>
    <s v="Individual Desserts (Frozen)"/>
    <x v="2"/>
    <n v="1"/>
  </r>
  <r>
    <s v="Pork &amp; Chorizo : Sausage Rolls : Mini : Premium"/>
    <n v="1"/>
    <n v="1"/>
    <s v="36 x 1 each"/>
    <s v="Traditional British Buffet (Frozen)"/>
    <x v="2"/>
    <n v="1"/>
  </r>
  <r>
    <s v="Pork &amp; Chorizo : Sausage Rolls : Mini : Premium - Pork &amp; Stilton"/>
    <n v="1"/>
    <n v="1"/>
    <s v="36 x 1 each"/>
    <s v="Traditional British Buffet (Frozen)"/>
    <x v="2"/>
    <n v="1"/>
  </r>
  <r>
    <s v="Sicoly Puree Raspberry"/>
    <n v="1"/>
    <n v="1"/>
    <s v="1 x 1 kg"/>
    <s v="Frozen Fruit Puree"/>
    <x v="2"/>
    <n v="1"/>
  </r>
  <r>
    <s v="Medium Duty Clear Refuse Sacks"/>
    <n v="1"/>
    <n v="1"/>
    <s v="1 X 200 EACH"/>
    <s v="Catering Equipment"/>
    <x v="2"/>
    <n v="1"/>
  </r>
  <r>
    <s v="Redemption Soup : Chicken : Red Thai"/>
    <n v="1"/>
    <n v="1"/>
    <s v="1 x 4 kg"/>
    <s v="Soup Flavour"/>
    <x v="2"/>
    <n v="1"/>
  </r>
  <r>
    <s v="Cooking Wine : 16% Port"/>
    <n v="1"/>
    <n v="1"/>
    <s v="1 x 3 ltr"/>
    <s v="Cooking Wine &amp; Other"/>
    <x v="2"/>
    <n v="1"/>
  </r>
  <r>
    <s v="Wholemeal Pitta Breads"/>
    <n v="1"/>
    <n v="1"/>
    <s v="72 x 60 g"/>
    <s v="Frozen - All"/>
    <x v="2"/>
    <n v="1"/>
  </r>
  <r>
    <s v="Bloomer Bread : White : 14+2"/>
    <n v="1"/>
    <n v="1"/>
    <s v="8 x 800 g"/>
    <s v="Bread (Frozen)"/>
    <x v="2"/>
    <n v="1"/>
  </r>
  <r>
    <s v="Laila Creamed Coconut"/>
    <n v="1"/>
    <n v="1"/>
    <s v="12 x 200g"/>
    <s v="Coconut Creamed &amp; Milk"/>
    <x v="2"/>
    <n v="1"/>
  </r>
  <r>
    <s v="Chorizo : Diced"/>
    <n v="1"/>
    <n v="1"/>
    <s v="1 x 1 kg"/>
    <s v="Spanish Cooked - Meats (Chilled)"/>
    <x v="3"/>
    <n v="1"/>
  </r>
  <r>
    <s v="Tin Loaf : Multi Grain : Mini"/>
    <n v="1"/>
    <n v="1"/>
    <s v="48 x 55g"/>
    <s v="Bread (Frozen)"/>
    <x v="2"/>
    <n v="1"/>
  </r>
  <r>
    <s v="Paste : Tubes"/>
    <n v="1"/>
    <n v="1"/>
    <s v="6 x 75 g"/>
    <s v="Garlic"/>
    <x v="2"/>
    <n v="1"/>
  </r>
  <r>
    <s v="Menu Serve : Savoury Eggs : Mini"/>
    <n v="1"/>
    <n v="1"/>
    <s v="4 x 20 each"/>
    <s v="Traditional British Buffet (Frozen)"/>
    <x v="2"/>
    <n v="1"/>
  </r>
  <r>
    <s v="Panggang Paste"/>
    <n v="1"/>
    <n v="1"/>
    <s v="1 x 1kg"/>
    <s v="Oriental Paste"/>
    <x v="2"/>
    <n v="1"/>
  </r>
  <r>
    <s v="Kent Crisps Crisps : Oyster &amp;amp; Vinegar"/>
    <n v="1"/>
    <n v="1"/>
    <s v="20 x 40 g"/>
    <s v="Crisps"/>
    <x v="2"/>
    <n v="1"/>
  </r>
  <r>
    <s v="Fox's Course Ground Black Pepper"/>
    <n v="1"/>
    <n v="1"/>
    <s v="1 x 550 g"/>
    <s v="Pepper"/>
    <x v="2"/>
    <n v="1"/>
  </r>
  <r>
    <s v="Imperial Almonds : Blanched, Whole"/>
    <n v="1"/>
    <n v="1"/>
    <s v="1 x 1 kg"/>
    <s v="Culinary Nuts &amp; Seeds"/>
    <x v="2"/>
    <n v="1"/>
  </r>
  <r>
    <s v="Pepperoni : Sliced"/>
    <n v="1"/>
    <n v="1"/>
    <s v="1 x 1 kg"/>
    <s v="Italian Cooked Meats ( Frozen )"/>
    <x v="2"/>
    <n v="1"/>
  </r>
  <r>
    <s v="Salted Caramel : Topping Sauce"/>
    <n v="1"/>
    <n v="1"/>
    <s v="1 x 1 ltr"/>
    <s v="Toppings"/>
    <x v="2"/>
    <n v="1"/>
  </r>
  <r>
    <s v="Duck : Fat"/>
    <n v="1"/>
    <n v="1"/>
    <s v="1 x 1.2 ltr"/>
    <s v="Duck (Frozen)"/>
    <x v="2"/>
    <n v="1"/>
  </r>
  <r>
    <s v="Stokes : Tomato Chutney"/>
    <n v="1"/>
    <n v="1"/>
    <s v="1 x 2 kg"/>
    <s v="Chutney"/>
    <x v="2"/>
    <n v="1"/>
  </r>
  <r>
    <s v="Fruity Oat Giant Cookie"/>
    <n v="1"/>
    <n v="1"/>
    <s v="18 x 60 g"/>
    <s v="Sweet Biscuits"/>
    <x v="2"/>
    <n v="1"/>
  </r>
  <r>
    <s v="Sun Valley Dry Roasted Peanuts"/>
    <n v="1"/>
    <n v="1"/>
    <s v="24 x 50 g"/>
    <s v="Nuts"/>
    <x v="2"/>
    <n v="1"/>
  </r>
  <r>
    <s v="Sun Valley Salted Peanuts"/>
    <n v="1"/>
    <n v="1"/>
    <s v="24 x 50 g"/>
    <s v="Nuts"/>
    <x v="2"/>
    <n v="1"/>
  </r>
  <r>
    <s v="Snacking Essentials Peanuts : Yoghurt Coated"/>
    <n v="1"/>
    <n v="1"/>
    <s v="12 x 100 g"/>
    <s v="Nuts"/>
    <x v="2"/>
    <n v="1"/>
  </r>
  <r>
    <s v="Galaxy Instant Chocolate Hot Drink"/>
    <n v="1"/>
    <n v="1"/>
    <s v="1 x 1kg"/>
    <s v="Vending"/>
    <x v="2"/>
    <n v="1"/>
  </r>
  <r>
    <s v="Fox's Thai Red Curry Mix"/>
    <n v="1"/>
    <n v="1"/>
    <s v="1.2 kg"/>
    <s v="Oriental Paste"/>
    <x v="2"/>
    <n v="1"/>
  </r>
  <r>
    <s v="Buchanan Mixed Fruit"/>
    <n v="1"/>
    <n v="1"/>
    <s v="1 x 3kg"/>
    <s v="Dried Fruit"/>
    <x v="2"/>
    <n v="1"/>
  </r>
  <r>
    <s v="Beef : Sliced"/>
    <n v="1"/>
    <n v="1"/>
    <s v="1 x 500 g"/>
    <s v="Beef (Chilled)"/>
    <x v="2"/>
    <n v="1"/>
  </r>
  <r>
    <s v="Wenner Lattice : Apple Pie : (Horizon) PP"/>
    <n v="1"/>
    <n v="1"/>
    <s v="12 x 1 each"/>
    <s v="Pies &amp; Flans (Frozen)"/>
    <x v="2"/>
    <n v="1"/>
  </r>
  <r>
    <s v="W/Spoon : Apricot &amp;amp; Ginger Chutney"/>
    <n v="1"/>
    <n v="1"/>
    <s v="1 x 1.2 kg"/>
    <s v="Chutney"/>
    <x v="2"/>
    <n v="1"/>
  </r>
  <r>
    <s v="Pasta Italienne Salad"/>
    <n v="1"/>
    <n v="1"/>
    <s v="1 x 1 kg"/>
    <s v="Prepared / Dressed Salad - Pasta Based (Chilled)"/>
    <x v="2"/>
    <n v="1"/>
  </r>
  <r>
    <s v="Virgin Sesame Oil"/>
    <n v="1"/>
    <n v="1"/>
    <s v="1 x 500ml"/>
    <s v="Speciality Oil"/>
    <x v="2"/>
    <n v="1"/>
  </r>
  <r>
    <s v="Fox's Mild Curry Powder"/>
    <n v="1"/>
    <n v="1"/>
    <s v="1 x 600 g"/>
    <s v="Curry Powder"/>
    <x v="2"/>
    <n v="1"/>
  </r>
  <r>
    <s v="BUCHANANS : Roasted &amp;amp; salted Peanuts"/>
    <n v="1"/>
    <n v="1"/>
    <s v="1 x 1 kg"/>
    <s v="Nuts"/>
    <x v="2"/>
    <n v="1"/>
  </r>
  <r>
    <s v="Sesame Seeds"/>
    <n v="1"/>
    <n v="1"/>
    <s v="1 x 480 g"/>
    <s v="Culinary Nuts &amp; Seeds"/>
    <x v="2"/>
    <n v="1"/>
  </r>
  <r>
    <s v="Sherry Vinegar : Jerez Reserve"/>
    <n v="1"/>
    <n v="1"/>
    <s v="1 x 750ml"/>
    <s v="Vinegar"/>
    <x v="2"/>
    <n v="1"/>
  </r>
  <r>
    <s v="Mustard Seeds : Brown"/>
    <n v="1"/>
    <n v="1"/>
    <s v="1 x 250 g"/>
    <s v="Culinary Nuts &amp; Seeds"/>
    <x v="2"/>
    <n v="1"/>
  </r>
  <r>
    <s v="Centaur Mirin"/>
    <n v="1"/>
    <n v="1"/>
    <s v="1 x 500 ml"/>
    <s v="Seasoning"/>
    <x v="2"/>
    <n v="1"/>
  </r>
  <r>
    <s v="Riverdene Green Jalapenos : sliced"/>
    <n v="1"/>
    <n v="1"/>
    <s v="1 x 3 kg"/>
    <s v="Speciality"/>
    <x v="2"/>
    <n v="1"/>
  </r>
  <r>
    <s v="Allergen Label : Roll"/>
    <n v="1"/>
    <n v="1"/>
    <s v="500 x 1 each"/>
    <s v="Food Labelling"/>
    <x v="2"/>
    <n v="1"/>
  </r>
  <r>
    <s v="Fox's Coriander Seeds : Corisek"/>
    <n v="1"/>
    <n v="1"/>
    <s v="1 x 280 g"/>
    <s v="Culinary Nuts &amp; Seeds"/>
    <x v="2"/>
    <n v="1"/>
  </r>
  <r>
    <s v="Cardamom : Seed"/>
    <n v="1"/>
    <n v="1"/>
    <s v="1 x 250 g"/>
    <s v="Spices"/>
    <x v="2"/>
    <n v="1"/>
  </r>
  <r>
    <s v="Avocado Halves"/>
    <n v="1"/>
    <n v="1"/>
    <s v="1 x 500 g"/>
    <s v="All other"/>
    <x v="2"/>
    <n v="1"/>
  </r>
  <r>
    <s v="Doves Plain Flour : Gluten Free"/>
    <n v="1"/>
    <n v="1"/>
    <s v="1 x 1 kg"/>
    <s v="Flour"/>
    <x v="2"/>
    <n v="1"/>
  </r>
  <r>
    <s v="Du Cap Bon : Harissa Paste"/>
    <n v="1"/>
    <n v="1"/>
    <s v="1 x 380 g"/>
    <s v="African Flavours"/>
    <x v="2"/>
    <n v="1"/>
  </r>
  <r>
    <s v="Caster Sugar : Golden : Billingtons"/>
    <n v="1"/>
    <n v="1"/>
    <s v="1 x 1 kg"/>
    <s v="Sugar"/>
    <x v="2"/>
    <n v="1"/>
  </r>
  <r>
    <s v="Day of the Week : Blue : Monday"/>
    <n v="1"/>
    <n v="1"/>
    <s v="1000 x 1 each"/>
    <s v="Food Labelling"/>
    <x v="2"/>
    <n v="1"/>
  </r>
  <r>
    <s v="Day of the Week : Brown : Thursday"/>
    <n v="1"/>
    <n v="1"/>
    <s v="1000 x 1 each"/>
    <s v="Food Labelling"/>
    <x v="2"/>
    <n v="1"/>
  </r>
  <r>
    <s v="Day of the Week : Yellow : Tuesday"/>
    <n v="1"/>
    <n v="1"/>
    <s v="1000 x 1 each"/>
    <s v="Food Labelling"/>
    <x v="2"/>
    <n v="1"/>
  </r>
  <r>
    <s v="Day of the Week : Red : Wednesday"/>
    <n v="1"/>
    <n v="1"/>
    <s v="1000 x 1 each"/>
    <s v="Food Labelling"/>
    <x v="2"/>
    <n v="1"/>
  </r>
  <r>
    <s v="Sea Salt : Coarse : Italian"/>
    <n v="1"/>
    <n v="1"/>
    <s v="1 x 1 kg"/>
    <s v="Salt"/>
    <x v="2"/>
    <n v="1"/>
  </r>
  <r>
    <s v="Silver Spoon Demerara Sugar"/>
    <n v="1"/>
    <n v="1"/>
    <s v="1 x 500 g"/>
    <s v="Sugar"/>
    <x v="2"/>
    <n v="1"/>
  </r>
  <r>
    <s v="Cheese Board : 3 Varieties : Vegan"/>
    <n v="1"/>
    <n v="1"/>
    <s v="1 x 1 each"/>
    <s v="Cheese Selection (Chilled)"/>
    <x v="2"/>
    <n v="1"/>
  </r>
  <r>
    <s v="Duck : Roast : Meat Pieces"/>
    <n v="1"/>
    <n v="1"/>
    <s v="10 x 1 kg"/>
    <s v="Duck (Chilled)"/>
    <x v="2"/>
    <n v="1"/>
  </r>
  <r>
    <s v="Chicken : Battered : Jumbo"/>
    <n v="1"/>
    <n v="1"/>
    <s v="1 x 2 kg"/>
    <s v="Prepared Meat (Frozen)"/>
    <x v="2"/>
    <n v="1"/>
  </r>
  <r>
    <s v="Eggs : Lion Stamped"/>
    <n v="1"/>
    <n v="1"/>
    <s v="30 x 1 each"/>
    <s v="Eggs &amp; Egg Products (Chilled"/>
    <x v="2"/>
    <n v="1"/>
  </r>
  <r>
    <s v="Greek Yoghurt"/>
    <n v="1"/>
    <n v="1"/>
    <s v="1 x 2 kg"/>
    <s v="Yoghurt (Chilled)"/>
    <x v="2"/>
    <n v="1"/>
  </r>
  <r>
    <s v="Cream Single"/>
    <n v="1"/>
    <n v="1"/>
    <s v="1 x 2.27ltr"/>
    <s v="Fresh Cream (Chilled)"/>
    <x v="2"/>
    <n v="1"/>
  </r>
  <r>
    <s v="Sourdough : Gluten Free : Sliced"/>
    <n v="1"/>
    <n v="1"/>
    <s v="1 x 500 g"/>
    <s v="Bread"/>
    <x v="2"/>
    <n v="1"/>
  </r>
  <r>
    <s v="Mushrooms : Chestnut : (Paris Brown)"/>
    <n v="1"/>
    <n v="1"/>
    <s v="1 x 3 kg"/>
    <s v="Mushrooms"/>
    <x v="2"/>
    <n v="1"/>
  </r>
  <r>
    <s v="Cantaloupe : Italian"/>
    <n v="1"/>
    <n v="1"/>
    <s v="1 x 1 kg"/>
    <s v="Melon"/>
    <x v="2"/>
    <n v="1"/>
  </r>
  <r>
    <s v="Watermelon : Large : ."/>
    <n v="1"/>
    <n v="1"/>
    <s v="1 x 1 each"/>
    <s v="Melon"/>
    <x v="2"/>
    <n v="1"/>
  </r>
  <r>
    <s v=" : French Vinegar Rice"/>
    <n v="1"/>
    <n v="1"/>
    <s v="1 x 500 ml"/>
    <s v="Dressing / Vinegar"/>
    <x v="2"/>
    <n v="1"/>
  </r>
  <r>
    <s v="Red Vein Sorrel Cress : Micro Cress"/>
    <n v="1"/>
    <n v="1"/>
    <s v="1 x 20 g"/>
    <s v="Cress"/>
    <x v="2"/>
    <n v="1"/>
  </r>
  <r>
    <s v="Sosa Xanthan Gum"/>
    <n v="1"/>
    <n v="1"/>
    <s v="1 x 500 g"/>
    <s v="Sundries"/>
    <x v="2"/>
    <n v="1"/>
  </r>
  <r>
    <s v="Sosa Thickeners - Gel Crem Cold"/>
    <n v="1"/>
    <n v="1"/>
    <s v="1 x 500 g"/>
    <s v="Sundries"/>
    <x v="2"/>
    <n v="1"/>
  </r>
  <r>
    <s v="Roquette : Wild"/>
    <n v="1"/>
    <n v="1"/>
    <s v="1 x 1 kg"/>
    <s v="Roquette"/>
    <x v="2"/>
    <n v="1"/>
  </r>
  <r>
    <s v="Lettuce : Red Chard : Baby"/>
    <n v="1"/>
    <n v="1"/>
    <s v="1 x 500 g"/>
    <s v="Lettuce"/>
    <x v="2"/>
    <n v="1"/>
  </r>
  <r>
    <s v="Sosa Rhubarb : Sosa : Paste"/>
    <n v="1"/>
    <n v="1"/>
    <s v="1 x 1.5 kg"/>
    <s v="Stabilizers / Emulsifier"/>
    <x v="2"/>
    <n v="1"/>
  </r>
  <r>
    <s v="Chicory White"/>
    <n v="1"/>
    <n v="1"/>
    <s v="1 x 500 g"/>
    <s v="Endives"/>
    <x v="2"/>
    <n v="1"/>
  </r>
  <r>
    <s v="Brakes Butter"/>
    <n v="1"/>
    <n v="1"/>
    <s v="40 x 250 g"/>
    <s v="Butter (Chilled)"/>
    <x v="2"/>
    <n v="1"/>
  </r>
  <r>
    <s v="Radish : Multicoloured"/>
    <n v="1"/>
    <n v="1"/>
    <s v="1 x 1 bunch"/>
    <s v="Radish"/>
    <x v="2"/>
    <n v="1"/>
  </r>
  <r>
    <s v="Saffron"/>
    <n v="1"/>
    <n v="1"/>
    <s v="1 x 10 g"/>
    <s v="Spices"/>
    <x v="2"/>
    <n v="1"/>
  </r>
  <r>
    <s v="Onions : Large"/>
    <n v="1"/>
    <n v="1"/>
    <s v="1 x 1 kg"/>
    <s v="Onions"/>
    <x v="2"/>
    <n v="1"/>
  </r>
  <r>
    <s v="Kale : Red"/>
    <n v="1"/>
    <n v="1"/>
    <s v="1 x 1 kg"/>
    <s v="Kale"/>
    <x v="2"/>
    <n v="1"/>
  </r>
  <r>
    <s v="Plum : PQ"/>
    <n v="1"/>
    <n v="1"/>
    <s v="1 x 1 kg"/>
    <s v="Plum"/>
    <x v="2"/>
    <n v="1"/>
  </r>
  <r>
    <s v="Roquette : Washed"/>
    <n v="1"/>
    <n v="1"/>
    <s v="1 x 250 g"/>
    <s v="Roquette"/>
    <x v="2"/>
    <n v="1"/>
  </r>
  <r>
    <s v="Sesame Seeds"/>
    <n v="1"/>
    <n v="1"/>
    <s v="1 x 1 kg"/>
    <s v="Culinary Nuts &amp; Seeds"/>
    <x v="2"/>
    <n v="1"/>
  </r>
  <r>
    <s v="Sicoly Puree Raspberry"/>
    <n v="1"/>
    <n v="1"/>
    <s v="1 x 1 kg"/>
    <s v="Frozen Fruit Puree"/>
    <x v="2"/>
    <n v="1"/>
  </r>
  <r>
    <s v="Beans : Fine - Top &amp;amp; Tailed"/>
    <n v="1"/>
    <n v="1"/>
    <s v="1 x 500g"/>
    <s v="Beans"/>
    <x v="2"/>
    <n v="1"/>
  </r>
  <r>
    <s v="Mint &amp; Pea : Ravioli : Pasta Fresh"/>
    <n v="1"/>
    <n v="1"/>
    <s v="1 x 1 kg"/>
    <s v="Other (Chilled)"/>
    <x v="2"/>
    <n v="1"/>
  </r>
  <r>
    <s v="Fresh Beef Stock"/>
    <n v="1"/>
    <n v="1"/>
    <s v="1 x 2.5 ltr"/>
    <s v="Jus &amp; Stock"/>
    <x v="2"/>
    <n v="1"/>
  </r>
  <r>
    <s v="Kaffir Lime Leaves"/>
    <n v="1"/>
    <n v="1"/>
    <s v="1 x 80 g"/>
    <s v="OTHER (Frozen)"/>
    <x v="2"/>
    <n v="1"/>
  </r>
  <r>
    <s v="Sosa Sosa : Raspberry Wet Proof Crispy"/>
    <n v="1"/>
    <n v="1"/>
    <s v="1 x 400 g"/>
    <s v="Stabilizers / Emulsifier"/>
    <x v="2"/>
    <n v="1"/>
  </r>
  <r>
    <s v="Sosa Red : Powder"/>
    <n v="1"/>
    <n v="1"/>
    <s v="1 x 50 g"/>
    <s v="Colouring"/>
    <x v="2"/>
    <n v="1"/>
  </r>
  <r>
    <s v="Apricots : Semi Dried"/>
    <n v="1"/>
    <n v="1"/>
    <s v="2 x 1 kg"/>
    <s v="Dried Fruit"/>
    <x v="2"/>
    <n v="1"/>
  </r>
  <r>
    <s v="Figs : Green"/>
    <n v="1"/>
    <n v="1"/>
    <s v="24 x 1 each"/>
    <s v="Figs"/>
    <x v="2"/>
    <n v="1"/>
  </r>
  <r>
    <s v="Sicoly Pumpkin Puree"/>
    <n v="1"/>
    <n v="1"/>
    <s v="1 x 1 kg"/>
    <s v="Frozen Fruit Puree"/>
    <x v="2"/>
    <n v="1"/>
  </r>
  <r>
    <s v="Potatoes : Chipping : Washed"/>
    <n v="1"/>
    <n v="1"/>
    <s v="1 x 25 kg"/>
    <s v="Potatoes"/>
    <x v="2"/>
    <n v="1"/>
  </r>
  <r>
    <s v="Grapes : White Seedless"/>
    <n v="1"/>
    <n v="1"/>
    <s v="1 x 500 g"/>
    <s v="Grapes"/>
    <x v="2"/>
    <n v="1"/>
  </r>
  <r>
    <s v="Pommery Mustard with Grain"/>
    <n v="1"/>
    <n v="1"/>
    <s v="1 x 500 g"/>
    <s v="Mustard"/>
    <x v="2"/>
    <n v="1"/>
  </r>
  <r>
    <s v="French Cheese : Goats Curd"/>
    <n v="1"/>
    <n v="1"/>
    <s v="2 kg"/>
    <s v="French (Chilled)"/>
    <x v="2"/>
    <n v="1"/>
  </r>
  <r>
    <s v="San Marzano : Tomatoes"/>
    <n v="1"/>
    <n v="1"/>
    <s v="1 x 2.55 kg"/>
    <s v="Tomatoes"/>
    <x v="2"/>
    <n v="1"/>
  </r>
  <r>
    <s v="Sosa Lemon : Sugar"/>
    <n v="1"/>
    <n v="1"/>
    <s v="1 x 500 g"/>
    <s v="Sugar"/>
    <x v="2"/>
    <n v="1"/>
  </r>
  <r>
    <s v="Vanilla Pods"/>
    <n v="1"/>
    <n v="1"/>
    <s v="1 x 100 g"/>
    <s v="Flavouring"/>
    <x v="2"/>
    <n v="1"/>
  </r>
  <r>
    <s v="Hillfarm Rapeseed Oil"/>
    <n v="1"/>
    <n v="1"/>
    <s v="1 x 5 ltr"/>
    <s v="Rapeseed Oil"/>
    <x v="2"/>
    <n v="1"/>
  </r>
  <r>
    <s v="Onions : Red"/>
    <n v="1"/>
    <n v="1"/>
    <s v="1 x 1 kg"/>
    <s v="Onions"/>
    <x v="2"/>
    <n v="1"/>
  </r>
  <r>
    <s v="Ricotta"/>
    <n v="1"/>
    <n v="1"/>
    <s v="1 x 1.5kg"/>
    <s v="Italian (Chilled)"/>
    <x v="2"/>
    <n v="1"/>
  </r>
  <r>
    <s v="Sosa Crispy Pineapple : Crispy Fruits"/>
    <n v="1"/>
    <n v="1"/>
    <s v="1 x 200 g"/>
    <s v="Stabilizers / Emulsifier"/>
    <x v="2"/>
    <n v="1"/>
  </r>
  <r>
    <s v="Mango"/>
    <n v="1"/>
    <n v="1"/>
    <s v="1 x 1 each"/>
    <s v="Mango"/>
    <x v="2"/>
    <n v="1"/>
  </r>
  <r>
    <s v="Sosa Natural Extract : Raspberry"/>
    <n v="1"/>
    <n v="1"/>
    <s v="1 x 50 g"/>
    <s v="Flavouring"/>
    <x v="2"/>
    <n v="1"/>
  </r>
  <r>
    <s v="Sosa Black Powder"/>
    <n v="1"/>
    <n v="1"/>
    <s v="1 x 20 g"/>
    <s v="Stabilizers / Emulsifier"/>
    <x v="2"/>
    <n v="1"/>
  </r>
  <r>
    <s v="Mushrooms : Button"/>
    <n v="1"/>
    <n v="1"/>
    <s v="1 x 500g"/>
    <s v="Mushrooms"/>
    <x v="2"/>
    <n v="1"/>
  </r>
  <r>
    <s v="Walnuts : Halves : Light"/>
    <n v="1"/>
    <n v="1"/>
    <s v="1 x 1kg"/>
    <s v="Culinary Nuts &amp; Seeds"/>
    <x v="2"/>
    <n v="1"/>
  </r>
  <r>
    <s v="Sosa Pro Pannacotta : Sosa"/>
    <n v="1"/>
    <n v="1"/>
    <s v="1 x 800 g"/>
    <s v="Stabilizers / Emulsifier"/>
    <x v="2"/>
    <n v="1"/>
  </r>
  <r>
    <s v="Sosa Potato Flour : Air Bag"/>
    <n v="1"/>
    <n v="1"/>
    <s v="650 g"/>
    <s v="Flour"/>
    <x v="2"/>
    <n v="1"/>
  </r>
  <r>
    <s v="Sosa : Strawberry Crispy"/>
    <n v="1"/>
    <n v="1"/>
    <s v="1 x 200 g"/>
    <s v="Stabilizers / Emulsifier"/>
    <x v="2"/>
    <n v="1"/>
  </r>
  <r>
    <s v="Sosa Raspberry : Powder"/>
    <n v="1"/>
    <n v="1"/>
    <s v="1 x 300 g"/>
    <s v="Flavouring"/>
    <x v="2"/>
    <n v="1"/>
  </r>
  <r>
    <s v="Sosa Extract : Strawberry : Powder"/>
    <n v="1"/>
    <n v="1"/>
    <s v="1 x 500 g"/>
    <s v="Flavouring"/>
    <x v="2"/>
    <n v="1"/>
  </r>
  <r>
    <s v="Sosa Praline &amp;amp; Gianduja Hazelnut : 50%"/>
    <n v="1"/>
    <n v="1"/>
    <s v="1.2 kg"/>
    <s v="Chocolate Products"/>
    <x v="2"/>
    <n v="1"/>
  </r>
  <r>
    <s v="Sakura Cress"/>
    <n v="1"/>
    <n v="1"/>
    <s v="16 x 1 each"/>
    <s v="Cress"/>
    <x v="2"/>
    <n v="1"/>
  </r>
  <r>
    <s v="Callets : 72% : Venezuela"/>
    <n v="1"/>
    <n v="1"/>
    <s v="1 x 1 kg"/>
    <s v="Chocolate Products"/>
    <x v="2"/>
    <n v="1"/>
  </r>
  <r>
    <s v="Cult : King Oyster : Mushrooms"/>
    <n v="1"/>
    <n v="1"/>
    <s v="1 x 1kg"/>
    <s v="Mushrooms"/>
    <x v="2"/>
    <n v="1"/>
  </r>
  <r>
    <s v="Callets : 70% : Saint Domingue"/>
    <n v="1"/>
    <n v="1"/>
    <s v="1 x 1 kg"/>
    <s v="Chocolate Products"/>
    <x v="2"/>
    <n v="1"/>
  </r>
  <r>
    <s v="Cocoa Powder : Extra Brut"/>
    <n v="1"/>
    <n v="1"/>
    <s v="1 x 1 kg"/>
    <s v="Chocolate Products"/>
    <x v="2"/>
    <n v="1"/>
  </r>
  <r>
    <s v="Cauliflower Florets"/>
    <n v="1"/>
    <n v="1"/>
    <s v="1 x 2.5 kg"/>
    <s v="Cauliflower"/>
    <x v="2"/>
    <n v="1"/>
  </r>
  <r>
    <s v="Sosa : Orange Powder"/>
    <n v="1"/>
    <n v="1"/>
    <s v="1 x 50 g"/>
    <s v="Stabilizers / Emulsifier"/>
    <x v="2"/>
    <n v="1"/>
  </r>
  <r>
    <s v="Cauliflower : Baby"/>
    <n v="1"/>
    <n v="1"/>
    <s v="4 x 1 each"/>
    <s v="Cauliflower"/>
    <x v="2"/>
    <n v="1"/>
  </r>
  <r>
    <s v="Pumpkin : Large : Carving"/>
    <n v="1"/>
    <n v="1"/>
    <s v="1 x 1 each"/>
    <s v="Pumpkin"/>
    <x v="2"/>
    <n v="1"/>
  </r>
  <r>
    <s v="Quince Jelly"/>
    <n v="1"/>
    <n v="1"/>
    <s v="1 x 220 g"/>
    <s v="OTHER Sauces"/>
    <x v="2"/>
    <n v="1"/>
  </r>
  <r>
    <s v="Diced : Large : 19mm"/>
    <n v="1"/>
    <n v="1"/>
    <s v="1 x 5 kg"/>
    <s v="Potatoes"/>
    <x v="2"/>
    <n v="1"/>
  </r>
  <r>
    <s v="Savoy - Shredded : Fine"/>
    <n v="1"/>
    <n v="1"/>
    <s v="2.5 kg"/>
    <s v="Cabbage"/>
    <x v="2"/>
    <n v="1"/>
  </r>
  <r>
    <s v="Melon : Charentais : French"/>
    <n v="1"/>
    <n v="1"/>
    <s v="1 x 1 each"/>
    <s v="Melon"/>
    <x v="2"/>
    <n v="1"/>
  </r>
  <r>
    <s v="Onions : Diced"/>
    <n v="1"/>
    <n v="1"/>
    <s v="1 x 2.5kg"/>
    <s v="Onions"/>
    <x v="2"/>
    <n v="1"/>
  </r>
  <r>
    <s v="Mushrooms : Flat : 80/100 mm"/>
    <n v="1"/>
    <n v="1"/>
    <s v="1 x 1.8 kg"/>
    <s v="Mushrooms"/>
    <x v="2"/>
    <n v="1"/>
  </r>
  <r>
    <s v="Coconut Yoghurt : Alternative"/>
    <n v="1"/>
    <n v="1"/>
    <s v="1 x 350 g"/>
    <s v="Yoghurt (Chilled)"/>
    <x v="2"/>
    <n v="1"/>
  </r>
  <r>
    <s v="Carrots : Diced"/>
    <n v="1"/>
    <n v="1"/>
    <s v="1 x 2.5 kg"/>
    <s v="Carrots"/>
    <x v="2"/>
    <n v="1"/>
  </r>
  <r>
    <s v="Pear : Concorde : UK"/>
    <n v="1"/>
    <n v="1"/>
    <s v="1 x 1 kg"/>
    <s v="Pear"/>
    <x v="2"/>
    <n v="1"/>
  </r>
  <r>
    <s v="Bay Leaf : ."/>
    <n v="1"/>
    <n v="1"/>
    <s v="1 x 100 g"/>
    <s v="Bay Leaf"/>
    <x v="2"/>
    <n v="1"/>
  </r>
  <r>
    <s v="Onions : Red"/>
    <n v="1"/>
    <n v="1"/>
    <s v="1 x 2.5 kg"/>
    <s v="Onions"/>
    <x v="2"/>
    <n v="1"/>
  </r>
  <r>
    <s v="Golden Delicious"/>
    <n v="1"/>
    <n v="1"/>
    <s v="8 x 1 each"/>
    <s v="Apple"/>
    <x v="2"/>
    <n v="1"/>
  </r>
  <r>
    <s v="Sosa Sugars : Glycerin"/>
    <n v="1"/>
    <n v="1"/>
    <s v="1 x 1.3 kg"/>
    <s v="Stabilizers / Emulsifier"/>
    <x v="2"/>
    <n v="1"/>
  </r>
  <r>
    <s v="Sosa Mint Green : Natural Extract"/>
    <n v="1"/>
    <n v="1"/>
    <s v="1 x 50 g"/>
    <s v="Flavouring"/>
    <x v="2"/>
    <n v="1"/>
  </r>
  <r>
    <s v="Sicoly Coconut Puree"/>
    <n v="1"/>
    <n v="1"/>
    <s v="1 x 1 kg"/>
    <s v="Frozen Fruit Puree"/>
    <x v="2"/>
    <n v="1"/>
  </r>
  <r>
    <s v="Quince"/>
    <n v="1"/>
    <n v="1"/>
    <s v="1 x 1 kg"/>
    <s v="Quince"/>
    <x v="2"/>
    <n v="1"/>
  </r>
  <r>
    <s v="Monin Hazelnut : Sugar free : Syrup"/>
    <n v="1"/>
    <n v="1"/>
    <s v="4 x 1 ltr"/>
    <s v="Coffee Syrups"/>
    <x v="2"/>
    <n v="1"/>
  </r>
  <r>
    <s v="Monin Caramel Syrup : Sugar Free"/>
    <n v="1"/>
    <n v="1"/>
    <s v="4 x 1 ltr"/>
    <s v="Syrup"/>
    <x v="2"/>
    <n v="1"/>
  </r>
  <r>
    <s v="Cafeology Swiss Water Decaff Espresso : Pre-Ground"/>
    <n v="1"/>
    <n v="1"/>
    <s v="100 x 14 g"/>
    <s v="Coffee - Instant"/>
    <x v="2"/>
    <n v="1"/>
  </r>
  <r>
    <s v="Monin Salted Caramel Syrup x 1 Litre"/>
    <n v="1"/>
    <n v="1"/>
    <s v="1 Bottle"/>
    <s v="Hot Drinks"/>
    <x v="2"/>
    <n v="1"/>
  </r>
  <r>
    <s v="Kaffir Lime Leaves"/>
    <n v="1"/>
    <n v="0.54200000000000004"/>
    <s v="24 x 100 g"/>
    <s v="OTHER (Frozen)"/>
    <x v="2"/>
    <n v="0.54200000000000004"/>
  </r>
  <r>
    <s v="Chicory Red"/>
    <n v="2"/>
    <n v="0.43"/>
    <s v="kg "/>
    <s v="Endives"/>
    <x v="2"/>
    <n v="0.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D294DF-B6DC-8C4C-8053-553AF7DC58A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3:B11" firstHeaderRow="1" firstDataRow="1" firstDataCol="1"/>
  <pivotFields count="7">
    <pivotField showAll="0"/>
    <pivotField showAll="0"/>
    <pivotField showAll="0"/>
    <pivotField showAll="0"/>
    <pivotField showAll="0"/>
    <pivotField axis="axisRow" multipleItemSelectionAllowed="1" showAll="0">
      <items count="10">
        <item x="5"/>
        <item x="6"/>
        <item x="4"/>
        <item x="0"/>
        <item x="3"/>
        <item x="1"/>
        <item x="7"/>
        <item h="1" x="2"/>
        <item h="1" x="8"/>
        <item t="default"/>
      </items>
    </pivotField>
    <pivotField dataFiel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Amount" fld="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01E873-160B-4A3A-A1E8-B4BD0DF4AD4D}" name="Table5" displayName="Table5" ref="A1:G6439" totalsRowShown="0" headerRowDxfId="7">
  <autoFilter ref="A1:G6439" xr:uid="{00000000-0009-0000-0100-000005000000}">
    <filterColumn colId="4">
      <filters>
        <filter val="Assorted Traditional Cooked Meats (Chilled)"/>
        <filter val="Bacon (Chilled)"/>
        <filter val="Bacon (Frozen)"/>
        <filter val="Beef - Multi Portion (Chilled)"/>
        <filter val="Beef - Multi Portion (Frozen)"/>
        <filter val="Beef (Chilled)"/>
        <filter val="Beef (Frozen)"/>
        <filter val="Burger &amp; Grills (chilled)"/>
        <filter val="Burgers (Chilled)"/>
        <filter val="Burgers (Frozen)"/>
        <filter val="Burgers &amp; Grills (Frozen)"/>
        <filter val="Canned Hot Dogs"/>
        <filter val="Cheese"/>
        <filter val="Cheese Selection (Chilled)"/>
        <filter val="Chicken"/>
        <filter val="Chicken (Chilled)"/>
        <filter val="Chicken (Frozen)"/>
        <filter val="Chicken Bites (Frozen)"/>
        <filter val="Chilled - Cheese"/>
        <filter val="Chilled - Short Life Dairy"/>
        <filter val="Duck (Chilled)"/>
        <filter val="Duck (Frozen)"/>
        <filter val="Fish &amp; Seafood (Chilled)"/>
        <filter val="Fish &amp; Seafood (Frozen)"/>
        <filter val="Fish &amp; Seafood (Fzn)"/>
        <filter val="Fish,  Seafood &amp; Other"/>
        <filter val="Fresh Cream (Chilled)"/>
        <filter val="Fresh Fish (Chilled)"/>
        <filter val="Fresh Milk (Chilled)"/>
        <filter val="Frozen Fish"/>
        <filter val="Frozen Prawns &amp; Frozen Other"/>
        <filter val="Frozen Prepared Fish"/>
        <filter val="Frozen Smoked Fish"/>
        <filter val="Ham (Chilled)"/>
        <filter val="Lamb (Chilled)"/>
        <filter val="Lamb (Frozen)"/>
        <filter val="Meat &amp; Poultry (Chilled)"/>
        <filter val="Meat &amp; Poultry (Frozen)"/>
        <filter val="Milk (UHT)"/>
        <filter val="Milk Drinks"/>
        <filter val="Milk Products"/>
        <filter val="Mince/Fillets (Frozen)"/>
        <filter val="Other Cooked Meats ( Frozen )"/>
        <filter val="Other Cooked Meats (Chilled)"/>
        <filter val="Pork - Multi Portion (Frozen)"/>
        <filter val="Pork (Chilled)"/>
        <filter val="Pork (Frozen)"/>
        <filter val="Prepared Fish (Chilled)"/>
        <filter val="Prepared Meat (Chilled)"/>
        <filter val="Prepared Meat (Frozen)"/>
        <filter val="Prepared Poultry"/>
        <filter val="Preserved Fish"/>
        <filter val="Preserved Seafood"/>
        <filter val="Spanish Cooked - Meats (Chilled)"/>
        <filter val="Tuna"/>
        <filter val="Veal (Chilled)"/>
        <filter val="Venison (Chilled)"/>
        <filter val="Yoghurt (Chilled)"/>
        <filter val="Yogurt - Mixed  (Chilled)"/>
      </filters>
    </filterColumn>
    <filterColumn colId="5">
      <customFilters>
        <customFilter operator="notEqual" val=" "/>
      </customFilters>
    </filterColumn>
  </autoFilter>
  <sortState xmlns:xlrd2="http://schemas.microsoft.com/office/spreadsheetml/2017/richdata2" ref="A2:F6424">
    <sortCondition descending="1" ref="C1:C6439"/>
  </sortState>
  <tableColumns count="7">
    <tableColumn id="3" xr3:uid="{BAE99C90-FB10-42E0-B162-5978BA604C94}" name="Name" dataDxfId="6"/>
    <tableColumn id="4" xr3:uid="{E6E267F4-E19F-408D-B57D-04E5F87EF73D}" name="Order Count" dataDxfId="5"/>
    <tableColumn id="5" xr3:uid="{A4F15E39-104C-40B4-AF46-632DCE3D0AA8}" name="Order Quantity" dataDxfId="4"/>
    <tableColumn id="8" xr3:uid="{4A4B1D04-74AF-4A46-AAA4-0DACCC44F4D5}" name="Additional Information" dataDxfId="3"/>
    <tableColumn id="13" xr3:uid="{EBE067B7-264E-4322-ADB1-493C896ED7E9}" name="Product Category" dataDxfId="2"/>
    <tableColumn id="1" xr3:uid="{10BBA4AD-EC14-4717-85C6-A8467F429B8D}" name="rough emissions category" dataDxfId="1"/>
    <tableColumn id="2" xr3:uid="{8028A838-2047-4D84-825C-B5C3AF4B229A}" name="Amount" dataDxfId="0">
      <calculatedColumnFormula>Table5[[#This Row],[Order Quantity]]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4D80-EE76-403F-B172-07CF0F49CF54}">
  <dimension ref="A2:A3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74.5" customWidth="1"/>
  </cols>
  <sheetData>
    <row r="2" spans="1:1" ht="96" x14ac:dyDescent="0.2">
      <c r="A2" s="3" t="s">
        <v>7662</v>
      </c>
    </row>
    <row r="3" spans="1:1" x14ac:dyDescent="0.2">
      <c r="A3" t="s">
        <v>7663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0E1B-E3B8-7344-B759-DCD625F952BE}">
  <dimension ref="A3:G11"/>
  <sheetViews>
    <sheetView tabSelected="1" zoomScale="150" workbookViewId="0">
      <selection activeCell="G11" sqref="G11"/>
    </sheetView>
  </sheetViews>
  <sheetFormatPr baseColWidth="10" defaultRowHeight="15" x14ac:dyDescent="0.2"/>
  <cols>
    <col min="1" max="1" width="12.1640625" bestFit="1" customWidth="1"/>
    <col min="2" max="2" width="13" bestFit="1" customWidth="1"/>
    <col min="3" max="3" width="14.6640625" bestFit="1" customWidth="1"/>
    <col min="4" max="4" width="11.6640625" customWidth="1"/>
  </cols>
  <sheetData>
    <row r="3" spans="1:7" x14ac:dyDescent="0.2">
      <c r="A3" s="7" t="s">
        <v>7671</v>
      </c>
      <c r="B3" t="s">
        <v>7674</v>
      </c>
      <c r="C3" s="12" t="s">
        <v>7675</v>
      </c>
      <c r="D3" s="12" t="s">
        <v>7676</v>
      </c>
      <c r="E3" s="12" t="s">
        <v>7678</v>
      </c>
      <c r="F3" s="12" t="s">
        <v>7677</v>
      </c>
      <c r="G3" s="12" t="s">
        <v>7685</v>
      </c>
    </row>
    <row r="4" spans="1:7" x14ac:dyDescent="0.2">
      <c r="A4" s="8" t="s">
        <v>7667</v>
      </c>
      <c r="B4">
        <v>9632.0490000000009</v>
      </c>
      <c r="C4">
        <f>GETPIVOTDATA("Amount",$A$3,"rough emissions category","Beef")*D4</f>
        <v>577922.94000000006</v>
      </c>
      <c r="D4">
        <v>60</v>
      </c>
      <c r="E4">
        <f>C4*0.2</f>
        <v>115584.58800000002</v>
      </c>
      <c r="F4">
        <f>E4/1000</f>
        <v>115.58458800000002</v>
      </c>
      <c r="G4" t="s">
        <v>7682</v>
      </c>
    </row>
    <row r="5" spans="1:7" x14ac:dyDescent="0.2">
      <c r="A5" s="8" t="s">
        <v>7669</v>
      </c>
      <c r="B5">
        <v>9423.0959999999995</v>
      </c>
      <c r="C5">
        <f t="shared" ref="C5:C10" si="0">GETPIVOTDATA("Amount",$A$3,"rough emissions category","Beef")*D5</f>
        <v>131284.82787000001</v>
      </c>
      <c r="D5">
        <v>13.63</v>
      </c>
      <c r="E5">
        <f t="shared" ref="E5:E10" si="1">C5*0.2</f>
        <v>26256.965574000002</v>
      </c>
      <c r="F5">
        <f t="shared" ref="F5:F10" si="2">E5/1000</f>
        <v>26.256965574000002</v>
      </c>
      <c r="G5" t="s">
        <v>7683</v>
      </c>
    </row>
    <row r="6" spans="1:7" x14ac:dyDescent="0.2">
      <c r="A6" s="8" t="s">
        <v>1303</v>
      </c>
      <c r="B6">
        <v>5781.0959999999995</v>
      </c>
      <c r="C6">
        <f t="shared" si="0"/>
        <v>382584.98628000001</v>
      </c>
      <c r="D6">
        <v>39.72</v>
      </c>
      <c r="E6">
        <f t="shared" si="1"/>
        <v>76516.997256000002</v>
      </c>
      <c r="F6">
        <f t="shared" si="2"/>
        <v>76.516997255999996</v>
      </c>
    </row>
    <row r="7" spans="1:7" x14ac:dyDescent="0.2">
      <c r="A7" s="8" t="s">
        <v>7665</v>
      </c>
      <c r="B7">
        <v>91183.62</v>
      </c>
      <c r="C7">
        <f t="shared" si="0"/>
        <v>30340.954350000004</v>
      </c>
      <c r="D7">
        <v>3.15</v>
      </c>
      <c r="E7">
        <f t="shared" si="1"/>
        <v>6068.1908700000013</v>
      </c>
      <c r="F7">
        <f t="shared" si="2"/>
        <v>6.0681908700000013</v>
      </c>
      <c r="G7" t="s">
        <v>7681</v>
      </c>
    </row>
    <row r="8" spans="1:7" x14ac:dyDescent="0.2">
      <c r="A8" s="8" t="s">
        <v>7666</v>
      </c>
      <c r="B8">
        <v>9882.9400000000023</v>
      </c>
      <c r="C8">
        <f t="shared" si="0"/>
        <v>118570.52319000002</v>
      </c>
      <c r="D8">
        <v>12.31</v>
      </c>
      <c r="E8">
        <f t="shared" si="1"/>
        <v>23714.104638000004</v>
      </c>
      <c r="F8">
        <f t="shared" si="2"/>
        <v>23.714104638000006</v>
      </c>
    </row>
    <row r="9" spans="1:7" x14ac:dyDescent="0.2">
      <c r="A9" s="8" t="s">
        <v>7668</v>
      </c>
      <c r="B9">
        <v>38433.991000000002</v>
      </c>
      <c r="C9">
        <f t="shared" si="0"/>
        <v>95068.323629999999</v>
      </c>
      <c r="D9">
        <v>9.8699999999999992</v>
      </c>
      <c r="E9">
        <f t="shared" si="1"/>
        <v>19013.664725999999</v>
      </c>
      <c r="F9">
        <f t="shared" si="2"/>
        <v>19.013664725999998</v>
      </c>
    </row>
    <row r="10" spans="1:7" x14ac:dyDescent="0.2">
      <c r="A10" s="8" t="s">
        <v>7670</v>
      </c>
      <c r="B10">
        <v>80.400000000000006</v>
      </c>
      <c r="C10">
        <f t="shared" si="0"/>
        <v>0</v>
      </c>
      <c r="D10">
        <v>0</v>
      </c>
      <c r="E10">
        <f t="shared" si="1"/>
        <v>0</v>
      </c>
      <c r="F10">
        <f t="shared" si="2"/>
        <v>0</v>
      </c>
      <c r="G10" t="s">
        <v>7684</v>
      </c>
    </row>
    <row r="11" spans="1:7" x14ac:dyDescent="0.2">
      <c r="A11" s="8" t="s">
        <v>7672</v>
      </c>
      <c r="B11">
        <v>164417.19200000001</v>
      </c>
      <c r="C11" s="12">
        <f>SUM(C4:C10)</f>
        <v>1335772.5553200003</v>
      </c>
      <c r="D11" s="12"/>
      <c r="E11" s="12">
        <f>SUM(E4:E10)</f>
        <v>267154.51106400002</v>
      </c>
      <c r="F11" s="12">
        <f>E11/1000</f>
        <v>267.15451106400002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9411-A546-43AC-8597-B7CBEBFE771B}">
  <dimension ref="A1:G6439"/>
  <sheetViews>
    <sheetView workbookViewId="0">
      <selection activeCell="H5354" sqref="H5354"/>
    </sheetView>
  </sheetViews>
  <sheetFormatPr baseColWidth="10" defaultColWidth="8.83203125" defaultRowHeight="15" x14ac:dyDescent="0.2"/>
  <cols>
    <col min="1" max="1" width="53.83203125" customWidth="1"/>
    <col min="2" max="2" width="15.33203125" customWidth="1"/>
    <col min="3" max="3" width="18.1640625" style="6" customWidth="1"/>
    <col min="4" max="4" width="25.6640625" customWidth="1"/>
    <col min="5" max="5" width="48.5" bestFit="1" customWidth="1"/>
  </cols>
  <sheetData>
    <row r="1" spans="1:7" ht="16" x14ac:dyDescent="0.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4" t="s">
        <v>7664</v>
      </c>
      <c r="G1" s="4" t="s">
        <v>7673</v>
      </c>
    </row>
    <row r="2" spans="1:7" ht="16" x14ac:dyDescent="0.2">
      <c r="A2" s="1" t="s">
        <v>408</v>
      </c>
      <c r="B2" s="1">
        <v>538</v>
      </c>
      <c r="C2" s="5">
        <v>22493</v>
      </c>
      <c r="D2" s="1" t="s">
        <v>325</v>
      </c>
      <c r="E2" s="1" t="s">
        <v>1462</v>
      </c>
      <c r="F2" s="1" t="s">
        <v>7665</v>
      </c>
      <c r="G2" s="9">
        <f>22493*2</f>
        <v>44986</v>
      </c>
    </row>
    <row r="3" spans="1:7" ht="16" x14ac:dyDescent="0.2">
      <c r="A3" s="1" t="s">
        <v>4107</v>
      </c>
      <c r="B3" s="1">
        <v>98</v>
      </c>
      <c r="C3" s="5">
        <v>15182</v>
      </c>
      <c r="D3" s="1" t="s">
        <v>65</v>
      </c>
      <c r="E3" s="1" t="s">
        <v>3178</v>
      </c>
      <c r="F3" s="1" t="s">
        <v>7668</v>
      </c>
      <c r="G3" s="9">
        <f>15182*0.255</f>
        <v>3871.41</v>
      </c>
    </row>
    <row r="4" spans="1:7" ht="16" hidden="1" x14ac:dyDescent="0.2">
      <c r="A4" s="1" t="s">
        <v>4831</v>
      </c>
      <c r="B4" s="1">
        <v>2041</v>
      </c>
      <c r="C4" s="1">
        <v>14077</v>
      </c>
      <c r="D4" s="1" t="s">
        <v>65</v>
      </c>
      <c r="E4" s="1" t="s">
        <v>4832</v>
      </c>
      <c r="F4" s="4"/>
      <c r="G4" s="9">
        <f>Table5[[#This Row],[Order Quantity]]</f>
        <v>14077</v>
      </c>
    </row>
    <row r="5" spans="1:7" ht="16" hidden="1" x14ac:dyDescent="0.2">
      <c r="A5" s="1" t="s">
        <v>4845</v>
      </c>
      <c r="B5" s="1">
        <v>2003</v>
      </c>
      <c r="C5" s="1">
        <v>13642</v>
      </c>
      <c r="D5" s="1" t="s">
        <v>65</v>
      </c>
      <c r="E5" s="1" t="s">
        <v>4810</v>
      </c>
      <c r="F5" s="4"/>
      <c r="G5" s="9">
        <f>Table5[[#This Row],[Order Quantity]]</f>
        <v>13642</v>
      </c>
    </row>
    <row r="6" spans="1:7" ht="16" hidden="1" x14ac:dyDescent="0.2">
      <c r="A6" s="1" t="s">
        <v>4833</v>
      </c>
      <c r="B6" s="1">
        <v>2034</v>
      </c>
      <c r="C6" s="1">
        <v>13500</v>
      </c>
      <c r="D6" s="1" t="s">
        <v>65</v>
      </c>
      <c r="E6" s="1" t="s">
        <v>4832</v>
      </c>
      <c r="F6" s="4"/>
      <c r="G6" s="9">
        <f>Table5[[#This Row],[Order Quantity]]</f>
        <v>13500</v>
      </c>
    </row>
    <row r="7" spans="1:7" ht="16" hidden="1" x14ac:dyDescent="0.2">
      <c r="A7" s="1" t="s">
        <v>4878</v>
      </c>
      <c r="B7" s="1">
        <v>1</v>
      </c>
      <c r="C7" s="1">
        <v>13000</v>
      </c>
      <c r="D7" s="1" t="s">
        <v>51</v>
      </c>
      <c r="E7" s="1" t="s">
        <v>2180</v>
      </c>
      <c r="F7" s="4"/>
      <c r="G7" s="9">
        <f>Table5[[#This Row],[Order Quantity]]</f>
        <v>13000</v>
      </c>
    </row>
    <row r="8" spans="1:7" ht="16" hidden="1" x14ac:dyDescent="0.2">
      <c r="A8" s="1" t="s">
        <v>4846</v>
      </c>
      <c r="B8" s="1">
        <v>1900</v>
      </c>
      <c r="C8" s="1">
        <v>12860</v>
      </c>
      <c r="D8" s="1" t="s">
        <v>65</v>
      </c>
      <c r="E8" s="1" t="s">
        <v>4810</v>
      </c>
      <c r="F8" s="4"/>
      <c r="G8" s="9">
        <f>Table5[[#This Row],[Order Quantity]]</f>
        <v>12860</v>
      </c>
    </row>
    <row r="9" spans="1:7" ht="16" hidden="1" x14ac:dyDescent="0.2">
      <c r="A9" s="1" t="s">
        <v>4850</v>
      </c>
      <c r="B9" s="1">
        <v>1943</v>
      </c>
      <c r="C9" s="1">
        <v>12716</v>
      </c>
      <c r="D9" s="1" t="s">
        <v>65</v>
      </c>
      <c r="E9" s="1" t="s">
        <v>4810</v>
      </c>
      <c r="F9" s="4"/>
      <c r="G9" s="9">
        <f>Table5[[#This Row],[Order Quantity]]</f>
        <v>12716</v>
      </c>
    </row>
    <row r="10" spans="1:7" ht="16" hidden="1" x14ac:dyDescent="0.2">
      <c r="A10" s="1" t="s">
        <v>4837</v>
      </c>
      <c r="B10" s="1">
        <v>1954</v>
      </c>
      <c r="C10" s="1">
        <v>12543</v>
      </c>
      <c r="D10" s="1" t="s">
        <v>65</v>
      </c>
      <c r="E10" s="1" t="s">
        <v>4810</v>
      </c>
      <c r="F10" s="4"/>
      <c r="G10" s="9">
        <f>Table5[[#This Row],[Order Quantity]]</f>
        <v>12543</v>
      </c>
    </row>
    <row r="11" spans="1:7" ht="16" hidden="1" x14ac:dyDescent="0.2">
      <c r="A11" s="1" t="s">
        <v>4843</v>
      </c>
      <c r="B11" s="1">
        <v>1917</v>
      </c>
      <c r="C11" s="1">
        <v>12542</v>
      </c>
      <c r="D11" s="1" t="s">
        <v>65</v>
      </c>
      <c r="E11" s="1" t="s">
        <v>4810</v>
      </c>
      <c r="F11" s="4"/>
      <c r="G11" s="9">
        <f>Table5[[#This Row],[Order Quantity]]</f>
        <v>12542</v>
      </c>
    </row>
    <row r="12" spans="1:7" ht="16" hidden="1" x14ac:dyDescent="0.2">
      <c r="A12" s="1" t="s">
        <v>4851</v>
      </c>
      <c r="B12" s="1">
        <v>2011</v>
      </c>
      <c r="C12" s="1">
        <v>12303</v>
      </c>
      <c r="D12" s="1" t="s">
        <v>65</v>
      </c>
      <c r="E12" s="1" t="s">
        <v>4832</v>
      </c>
      <c r="F12" s="4"/>
      <c r="G12" s="9">
        <f>Table5[[#This Row],[Order Quantity]]</f>
        <v>12303</v>
      </c>
    </row>
    <row r="13" spans="1:7" ht="16" hidden="1" x14ac:dyDescent="0.2">
      <c r="A13" s="1" t="s">
        <v>4836</v>
      </c>
      <c r="B13" s="1">
        <v>1751</v>
      </c>
      <c r="C13" s="1">
        <v>11412</v>
      </c>
      <c r="D13" s="1" t="s">
        <v>65</v>
      </c>
      <c r="E13" s="1" t="s">
        <v>4810</v>
      </c>
      <c r="F13" s="4"/>
      <c r="G13" s="9">
        <f>Table5[[#This Row],[Order Quantity]]</f>
        <v>11412</v>
      </c>
    </row>
    <row r="14" spans="1:7" ht="16" hidden="1" x14ac:dyDescent="0.2">
      <c r="A14" t="s">
        <v>4838</v>
      </c>
      <c r="B14">
        <v>1613</v>
      </c>
      <c r="C14">
        <v>10738</v>
      </c>
      <c r="D14" t="s">
        <v>65</v>
      </c>
      <c r="E14" t="s">
        <v>4810</v>
      </c>
      <c r="F14" s="4"/>
      <c r="G14" s="9">
        <f>Table5[[#This Row],[Order Quantity]]</f>
        <v>10738</v>
      </c>
    </row>
    <row r="15" spans="1:7" ht="16" hidden="1" x14ac:dyDescent="0.2">
      <c r="A15" s="1" t="s">
        <v>4834</v>
      </c>
      <c r="B15" s="1">
        <v>1697</v>
      </c>
      <c r="C15" s="1">
        <v>10722</v>
      </c>
      <c r="D15" s="1" t="s">
        <v>65</v>
      </c>
      <c r="E15" s="1" t="s">
        <v>4832</v>
      </c>
      <c r="F15" s="4"/>
      <c r="G15" s="9">
        <f>Table5[[#This Row],[Order Quantity]]</f>
        <v>10722</v>
      </c>
    </row>
    <row r="16" spans="1:7" ht="16" x14ac:dyDescent="0.2">
      <c r="A16" s="1" t="s">
        <v>5245</v>
      </c>
      <c r="B16" s="1">
        <v>19</v>
      </c>
      <c r="C16" s="5">
        <v>10530</v>
      </c>
      <c r="D16" s="1" t="s">
        <v>5205</v>
      </c>
      <c r="E16" s="1" t="s">
        <v>5219</v>
      </c>
      <c r="F16" s="1" t="s">
        <v>7668</v>
      </c>
      <c r="G16" s="9">
        <f>10530*0.11</f>
        <v>1158.3</v>
      </c>
    </row>
    <row r="17" spans="1:7" ht="16" hidden="1" x14ac:dyDescent="0.2">
      <c r="A17" s="1" t="s">
        <v>4858</v>
      </c>
      <c r="B17" s="1">
        <v>1881</v>
      </c>
      <c r="C17" s="1">
        <v>10366</v>
      </c>
      <c r="D17" s="1" t="s">
        <v>65</v>
      </c>
      <c r="E17" s="1" t="s">
        <v>4810</v>
      </c>
      <c r="F17" s="4"/>
      <c r="G17" s="9">
        <f>Table5[[#This Row],[Order Quantity]]</f>
        <v>10366</v>
      </c>
    </row>
    <row r="18" spans="1:7" ht="16" hidden="1" x14ac:dyDescent="0.2">
      <c r="A18" s="1" t="s">
        <v>4842</v>
      </c>
      <c r="B18" s="1">
        <v>1746</v>
      </c>
      <c r="C18" s="1">
        <v>10093</v>
      </c>
      <c r="D18" s="1" t="s">
        <v>65</v>
      </c>
      <c r="E18" s="1" t="s">
        <v>4810</v>
      </c>
      <c r="F18" s="4"/>
      <c r="G18" s="9">
        <f>Table5[[#This Row],[Order Quantity]]</f>
        <v>10093</v>
      </c>
    </row>
    <row r="19" spans="1:7" ht="16" hidden="1" x14ac:dyDescent="0.2">
      <c r="A19" s="1" t="s">
        <v>4828</v>
      </c>
      <c r="B19" s="1">
        <v>1608</v>
      </c>
      <c r="C19" s="1">
        <v>7359</v>
      </c>
      <c r="D19" s="1" t="s">
        <v>65</v>
      </c>
      <c r="E19" s="1" t="s">
        <v>4810</v>
      </c>
      <c r="F19" s="4"/>
      <c r="G19" s="9">
        <f>Table5[[#This Row],[Order Quantity]]</f>
        <v>7359</v>
      </c>
    </row>
    <row r="20" spans="1:7" ht="16" hidden="1" x14ac:dyDescent="0.2">
      <c r="A20" s="1" t="s">
        <v>4885</v>
      </c>
      <c r="B20" s="1">
        <v>2</v>
      </c>
      <c r="C20" s="1">
        <v>6758</v>
      </c>
      <c r="D20" s="1" t="s">
        <v>65</v>
      </c>
      <c r="E20" s="1" t="s">
        <v>4810</v>
      </c>
      <c r="F20" s="4"/>
      <c r="G20" s="9">
        <f>Table5[[#This Row],[Order Quantity]]</f>
        <v>6758</v>
      </c>
    </row>
    <row r="21" spans="1:7" ht="16" x14ac:dyDescent="0.2">
      <c r="A21" s="1" t="s">
        <v>5263</v>
      </c>
      <c r="B21" s="1">
        <v>160</v>
      </c>
      <c r="C21" s="5">
        <v>6609.04</v>
      </c>
      <c r="D21" s="1" t="s">
        <v>684</v>
      </c>
      <c r="E21" s="1" t="s">
        <v>5219</v>
      </c>
      <c r="F21" s="1" t="s">
        <v>7668</v>
      </c>
      <c r="G21" s="9">
        <f>Table5[[#This Row],[Order Quantity]]</f>
        <v>6609.04</v>
      </c>
    </row>
    <row r="22" spans="1:7" ht="16" x14ac:dyDescent="0.2">
      <c r="A22" s="1" t="s">
        <v>5234</v>
      </c>
      <c r="B22" s="1">
        <v>82</v>
      </c>
      <c r="C22" s="5">
        <v>6225</v>
      </c>
      <c r="D22" s="1" t="s">
        <v>3140</v>
      </c>
      <c r="E22" s="1" t="s">
        <v>5219</v>
      </c>
      <c r="F22" s="1" t="s">
        <v>7668</v>
      </c>
      <c r="G22" s="9">
        <f>6225*0.26</f>
        <v>1618.5</v>
      </c>
    </row>
    <row r="23" spans="1:7" ht="16" hidden="1" x14ac:dyDescent="0.2">
      <c r="A23" s="1" t="s">
        <v>4879</v>
      </c>
      <c r="B23" s="1">
        <v>609</v>
      </c>
      <c r="C23" s="1">
        <v>6224</v>
      </c>
      <c r="D23" s="1" t="s">
        <v>65</v>
      </c>
      <c r="E23" s="1" t="s">
        <v>4832</v>
      </c>
      <c r="F23" s="4"/>
      <c r="G23" s="9">
        <f>Table5[[#This Row],[Order Quantity]]</f>
        <v>6224</v>
      </c>
    </row>
    <row r="24" spans="1:7" ht="16" hidden="1" x14ac:dyDescent="0.2">
      <c r="A24" s="1" t="s">
        <v>4813</v>
      </c>
      <c r="B24" s="1">
        <v>808</v>
      </c>
      <c r="C24" s="1">
        <v>6151</v>
      </c>
      <c r="D24" s="1" t="s">
        <v>65</v>
      </c>
      <c r="E24" s="1" t="s">
        <v>4810</v>
      </c>
      <c r="F24" s="4"/>
      <c r="G24" s="9">
        <f>Table5[[#This Row],[Order Quantity]]</f>
        <v>6151</v>
      </c>
    </row>
    <row r="25" spans="1:7" ht="16" x14ac:dyDescent="0.2">
      <c r="A25" s="1" t="s">
        <v>5204</v>
      </c>
      <c r="B25" s="1">
        <v>8</v>
      </c>
      <c r="C25" s="5">
        <v>5900</v>
      </c>
      <c r="D25" s="1" t="s">
        <v>5205</v>
      </c>
      <c r="E25" s="1" t="s">
        <v>3178</v>
      </c>
      <c r="F25" s="1" t="s">
        <v>7668</v>
      </c>
      <c r="G25" s="9">
        <f>5900*0.11</f>
        <v>649</v>
      </c>
    </row>
    <row r="26" spans="1:7" ht="16" hidden="1" x14ac:dyDescent="0.2">
      <c r="A26" s="1" t="s">
        <v>6451</v>
      </c>
      <c r="B26" s="1">
        <v>212</v>
      </c>
      <c r="C26" s="1">
        <v>5846</v>
      </c>
      <c r="D26" s="1" t="s">
        <v>208</v>
      </c>
      <c r="E26" s="1" t="s">
        <v>1240</v>
      </c>
      <c r="F26" s="4"/>
      <c r="G26" s="9">
        <f>Table5[[#This Row],[Order Quantity]]</f>
        <v>5846</v>
      </c>
    </row>
    <row r="27" spans="1:7" ht="16" hidden="1" x14ac:dyDescent="0.2">
      <c r="A27" s="1" t="s">
        <v>4814</v>
      </c>
      <c r="B27" s="1">
        <v>1464</v>
      </c>
      <c r="C27" s="1">
        <v>5611</v>
      </c>
      <c r="D27" s="1" t="s">
        <v>4815</v>
      </c>
      <c r="E27" s="1" t="s">
        <v>4810</v>
      </c>
      <c r="F27" s="4"/>
      <c r="G27" s="9">
        <f>Table5[[#This Row],[Order Quantity]]</f>
        <v>5611</v>
      </c>
    </row>
    <row r="28" spans="1:7" ht="16" hidden="1" x14ac:dyDescent="0.2">
      <c r="A28" s="1" t="s">
        <v>4839</v>
      </c>
      <c r="B28" s="1">
        <v>1032</v>
      </c>
      <c r="C28" s="1">
        <v>5509</v>
      </c>
      <c r="D28" s="1" t="s">
        <v>65</v>
      </c>
      <c r="E28" s="1" t="s">
        <v>4810</v>
      </c>
      <c r="F28" s="4"/>
      <c r="G28" s="9">
        <f>Table5[[#This Row],[Order Quantity]]</f>
        <v>5509</v>
      </c>
    </row>
    <row r="29" spans="1:7" ht="16" x14ac:dyDescent="0.2">
      <c r="A29" s="1" t="s">
        <v>5220</v>
      </c>
      <c r="B29" s="1">
        <v>177</v>
      </c>
      <c r="C29" s="5">
        <v>5130.9799999999996</v>
      </c>
      <c r="D29" s="1" t="s">
        <v>684</v>
      </c>
      <c r="E29" s="1" t="s">
        <v>3178</v>
      </c>
      <c r="F29" s="1" t="s">
        <v>7668</v>
      </c>
      <c r="G29" s="9">
        <f>Table5[[#This Row],[Order Quantity]]</f>
        <v>5130.9799999999996</v>
      </c>
    </row>
    <row r="30" spans="1:7" ht="16" hidden="1" x14ac:dyDescent="0.2">
      <c r="A30" s="1" t="s">
        <v>4890</v>
      </c>
      <c r="B30" s="1">
        <v>2</v>
      </c>
      <c r="C30" s="1">
        <v>5068</v>
      </c>
      <c r="D30" s="1" t="s">
        <v>65</v>
      </c>
      <c r="E30" s="1" t="s">
        <v>4810</v>
      </c>
      <c r="F30" s="4"/>
      <c r="G30" s="9">
        <f>Table5[[#This Row],[Order Quantity]]</f>
        <v>5068</v>
      </c>
    </row>
    <row r="31" spans="1:7" ht="16" hidden="1" x14ac:dyDescent="0.2">
      <c r="A31" s="1" t="s">
        <v>4891</v>
      </c>
      <c r="B31" s="1">
        <v>2</v>
      </c>
      <c r="C31" s="1">
        <v>5068</v>
      </c>
      <c r="D31" s="1" t="s">
        <v>65</v>
      </c>
      <c r="E31" s="1" t="s">
        <v>4810</v>
      </c>
      <c r="F31" s="4"/>
      <c r="G31" s="9">
        <f>Table5[[#This Row],[Order Quantity]]</f>
        <v>5068</v>
      </c>
    </row>
    <row r="32" spans="1:7" ht="16" hidden="1" x14ac:dyDescent="0.2">
      <c r="A32" s="1" t="s">
        <v>3537</v>
      </c>
      <c r="B32" s="1">
        <v>687</v>
      </c>
      <c r="C32" s="1">
        <v>4598</v>
      </c>
      <c r="D32" s="1" t="s">
        <v>922</v>
      </c>
      <c r="E32" s="1" t="s">
        <v>1788</v>
      </c>
      <c r="F32" s="4"/>
      <c r="G32" s="9">
        <f>Table5[[#This Row],[Order Quantity]]</f>
        <v>4598</v>
      </c>
    </row>
    <row r="33" spans="1:7" ht="16" hidden="1" x14ac:dyDescent="0.2">
      <c r="A33" s="1" t="s">
        <v>4882</v>
      </c>
      <c r="B33" s="1">
        <v>744</v>
      </c>
      <c r="C33" s="1">
        <v>4480</v>
      </c>
      <c r="D33" s="1" t="s">
        <v>65</v>
      </c>
      <c r="E33" s="1" t="s">
        <v>4832</v>
      </c>
      <c r="F33" s="4"/>
      <c r="G33" s="9">
        <f>Table5[[#This Row],[Order Quantity]]</f>
        <v>4480</v>
      </c>
    </row>
    <row r="34" spans="1:7" ht="16" x14ac:dyDescent="0.2">
      <c r="A34" s="1" t="s">
        <v>5188</v>
      </c>
      <c r="B34" s="1">
        <v>15</v>
      </c>
      <c r="C34" s="5">
        <v>4180</v>
      </c>
      <c r="D34" s="1" t="s">
        <v>5189</v>
      </c>
      <c r="E34" s="1" t="s">
        <v>3178</v>
      </c>
      <c r="F34" s="1" t="s">
        <v>7668</v>
      </c>
      <c r="G34" s="9">
        <f>4180*0.238</f>
        <v>994.83999999999992</v>
      </c>
    </row>
    <row r="35" spans="1:7" ht="16" hidden="1" x14ac:dyDescent="0.2">
      <c r="A35" s="1" t="s">
        <v>4859</v>
      </c>
      <c r="B35" s="1">
        <v>1124</v>
      </c>
      <c r="C35" s="1">
        <v>4179</v>
      </c>
      <c r="D35" s="1" t="s">
        <v>65</v>
      </c>
      <c r="E35" s="1" t="s">
        <v>4810</v>
      </c>
      <c r="F35" s="4"/>
      <c r="G35" s="9">
        <f>Table5[[#This Row],[Order Quantity]]</f>
        <v>4179</v>
      </c>
    </row>
    <row r="36" spans="1:7" ht="16" hidden="1" x14ac:dyDescent="0.2">
      <c r="A36" s="1" t="s">
        <v>5828</v>
      </c>
      <c r="B36" s="1">
        <v>24</v>
      </c>
      <c r="C36" s="1">
        <v>4164</v>
      </c>
      <c r="D36" s="1" t="s">
        <v>1028</v>
      </c>
      <c r="E36" s="1" t="s">
        <v>5744</v>
      </c>
      <c r="F36" s="4"/>
      <c r="G36" s="9">
        <f>Table5[[#This Row],[Order Quantity]]</f>
        <v>4164</v>
      </c>
    </row>
    <row r="37" spans="1:7" ht="16" hidden="1" x14ac:dyDescent="0.2">
      <c r="A37" s="1" t="s">
        <v>4020</v>
      </c>
      <c r="B37" s="1">
        <v>40</v>
      </c>
      <c r="C37" s="1">
        <v>4037</v>
      </c>
      <c r="D37" s="1" t="s">
        <v>3974</v>
      </c>
      <c r="E37" s="1" t="s">
        <v>3975</v>
      </c>
      <c r="F37" s="4"/>
      <c r="G37" s="9">
        <f>Table5[[#This Row],[Order Quantity]]</f>
        <v>4037</v>
      </c>
    </row>
    <row r="38" spans="1:7" ht="16" hidden="1" x14ac:dyDescent="0.2">
      <c r="A38" s="1" t="s">
        <v>4829</v>
      </c>
      <c r="B38" s="1">
        <v>906</v>
      </c>
      <c r="C38" s="1">
        <v>4005</v>
      </c>
      <c r="D38" s="1" t="s">
        <v>65</v>
      </c>
      <c r="E38" s="1" t="s">
        <v>4810</v>
      </c>
      <c r="F38" s="4"/>
      <c r="G38" s="9">
        <f>Table5[[#This Row],[Order Quantity]]</f>
        <v>4005</v>
      </c>
    </row>
    <row r="39" spans="1:7" ht="16" hidden="1" x14ac:dyDescent="0.2">
      <c r="A39" s="1" t="s">
        <v>4888</v>
      </c>
      <c r="B39" s="1">
        <v>653</v>
      </c>
      <c r="C39" s="1">
        <v>3857</v>
      </c>
      <c r="D39" s="1" t="s">
        <v>65</v>
      </c>
      <c r="E39" s="1" t="s">
        <v>4832</v>
      </c>
      <c r="F39" s="4"/>
      <c r="G39" s="9">
        <f>Table5[[#This Row],[Order Quantity]]</f>
        <v>3857</v>
      </c>
    </row>
    <row r="40" spans="1:7" ht="16" hidden="1" x14ac:dyDescent="0.2">
      <c r="A40" s="1" t="s">
        <v>4022</v>
      </c>
      <c r="B40" s="1">
        <v>37</v>
      </c>
      <c r="C40" s="1">
        <v>3812</v>
      </c>
      <c r="D40" s="1" t="s">
        <v>3974</v>
      </c>
      <c r="E40" s="1" t="s">
        <v>3975</v>
      </c>
      <c r="F40" s="4"/>
      <c r="G40" s="9">
        <f>Table5[[#This Row],[Order Quantity]]</f>
        <v>3812</v>
      </c>
    </row>
    <row r="41" spans="1:7" ht="16" hidden="1" x14ac:dyDescent="0.2">
      <c r="A41" s="1" t="s">
        <v>4835</v>
      </c>
      <c r="B41" s="1">
        <v>1392</v>
      </c>
      <c r="C41" s="1">
        <v>3787</v>
      </c>
      <c r="D41" s="1" t="s">
        <v>65</v>
      </c>
      <c r="E41" s="1" t="s">
        <v>4810</v>
      </c>
      <c r="F41" s="4"/>
      <c r="G41" s="9">
        <f>Table5[[#This Row],[Order Quantity]]</f>
        <v>3787</v>
      </c>
    </row>
    <row r="42" spans="1:7" ht="16" hidden="1" x14ac:dyDescent="0.2">
      <c r="A42" s="1" t="s">
        <v>4830</v>
      </c>
      <c r="B42" s="1">
        <v>1390</v>
      </c>
      <c r="C42" s="1">
        <v>3678</v>
      </c>
      <c r="D42" s="1" t="s">
        <v>65</v>
      </c>
      <c r="E42" s="1" t="s">
        <v>4810</v>
      </c>
      <c r="F42" s="4"/>
      <c r="G42" s="9">
        <f>Table5[[#This Row],[Order Quantity]]</f>
        <v>3678</v>
      </c>
    </row>
    <row r="43" spans="1:7" ht="16" hidden="1" x14ac:dyDescent="0.2">
      <c r="A43" s="1" t="s">
        <v>5359</v>
      </c>
      <c r="B43" s="1">
        <v>192</v>
      </c>
      <c r="C43" s="1">
        <v>3617</v>
      </c>
      <c r="D43" s="1" t="s">
        <v>136</v>
      </c>
      <c r="E43" s="1" t="s">
        <v>1559</v>
      </c>
      <c r="F43" s="4"/>
      <c r="G43" s="9">
        <f>Table5[[#This Row],[Order Quantity]]</f>
        <v>3617</v>
      </c>
    </row>
    <row r="44" spans="1:7" ht="16" hidden="1" x14ac:dyDescent="0.2">
      <c r="A44" s="1" t="s">
        <v>4848</v>
      </c>
      <c r="B44" s="1">
        <v>1318</v>
      </c>
      <c r="C44" s="1">
        <v>3458</v>
      </c>
      <c r="D44" s="1" t="s">
        <v>65</v>
      </c>
      <c r="E44" s="1" t="s">
        <v>4810</v>
      </c>
      <c r="F44" s="4"/>
      <c r="G44" s="9">
        <f>Table5[[#This Row],[Order Quantity]]</f>
        <v>3458</v>
      </c>
    </row>
    <row r="45" spans="1:7" ht="16" hidden="1" x14ac:dyDescent="0.2">
      <c r="A45" s="1" t="s">
        <v>4023</v>
      </c>
      <c r="B45" s="1">
        <v>39</v>
      </c>
      <c r="C45" s="1">
        <v>3445</v>
      </c>
      <c r="D45" s="1" t="s">
        <v>3974</v>
      </c>
      <c r="E45" s="1" t="s">
        <v>3975</v>
      </c>
      <c r="F45" s="4"/>
      <c r="G45" s="9">
        <f>Table5[[#This Row],[Order Quantity]]</f>
        <v>3445</v>
      </c>
    </row>
    <row r="46" spans="1:7" ht="16" hidden="1" x14ac:dyDescent="0.2">
      <c r="A46" s="1" t="s">
        <v>4024</v>
      </c>
      <c r="B46" s="1">
        <v>43</v>
      </c>
      <c r="C46" s="1">
        <v>3267</v>
      </c>
      <c r="D46" s="1" t="s">
        <v>3974</v>
      </c>
      <c r="E46" s="1" t="s">
        <v>3975</v>
      </c>
      <c r="F46" s="4"/>
      <c r="G46" s="9">
        <f>Table5[[#This Row],[Order Quantity]]</f>
        <v>3267</v>
      </c>
    </row>
    <row r="47" spans="1:7" ht="16" hidden="1" x14ac:dyDescent="0.2">
      <c r="A47" s="1" t="s">
        <v>4881</v>
      </c>
      <c r="B47" s="1">
        <v>77</v>
      </c>
      <c r="C47" s="1">
        <v>3262</v>
      </c>
      <c r="D47" s="1" t="s">
        <v>65</v>
      </c>
      <c r="E47" s="1" t="s">
        <v>4579</v>
      </c>
      <c r="F47" s="4"/>
      <c r="G47" s="9">
        <f>Table5[[#This Row],[Order Quantity]]</f>
        <v>3262</v>
      </c>
    </row>
    <row r="48" spans="1:7" ht="16" hidden="1" x14ac:dyDescent="0.2">
      <c r="A48" s="1" t="s">
        <v>3388</v>
      </c>
      <c r="B48" s="1">
        <v>135</v>
      </c>
      <c r="C48" s="1">
        <v>3247</v>
      </c>
      <c r="D48" s="1" t="s">
        <v>136</v>
      </c>
      <c r="E48" s="1" t="s">
        <v>1270</v>
      </c>
      <c r="F48" s="4"/>
      <c r="G48" s="9">
        <f>Table5[[#This Row],[Order Quantity]]</f>
        <v>3247</v>
      </c>
    </row>
    <row r="49" spans="1:7" ht="16" x14ac:dyDescent="0.2">
      <c r="A49" s="1" t="s">
        <v>3518</v>
      </c>
      <c r="B49" s="1">
        <v>299</v>
      </c>
      <c r="C49" s="5">
        <v>3241</v>
      </c>
      <c r="D49" s="1" t="s">
        <v>897</v>
      </c>
      <c r="E49" s="1" t="s">
        <v>1462</v>
      </c>
      <c r="F49" s="1" t="s">
        <v>7665</v>
      </c>
      <c r="G49" s="9">
        <f>Table5[[#This Row],[Order Quantity]]</f>
        <v>3241</v>
      </c>
    </row>
    <row r="50" spans="1:7" ht="16" hidden="1" x14ac:dyDescent="0.2">
      <c r="A50" s="1" t="s">
        <v>4889</v>
      </c>
      <c r="B50" s="1">
        <v>473</v>
      </c>
      <c r="C50" s="1">
        <v>3214</v>
      </c>
      <c r="D50" s="1" t="s">
        <v>65</v>
      </c>
      <c r="E50" s="1" t="s">
        <v>4810</v>
      </c>
      <c r="F50" s="4"/>
      <c r="G50" s="9">
        <f>Table5[[#This Row],[Order Quantity]]</f>
        <v>3214</v>
      </c>
    </row>
    <row r="51" spans="1:7" ht="16" hidden="1" x14ac:dyDescent="0.2">
      <c r="A51" s="1" t="s">
        <v>4854</v>
      </c>
      <c r="B51" s="1">
        <v>1122</v>
      </c>
      <c r="C51" s="1">
        <v>3182</v>
      </c>
      <c r="D51" s="1" t="s">
        <v>65</v>
      </c>
      <c r="E51" s="1" t="s">
        <v>2907</v>
      </c>
      <c r="F51" s="4"/>
      <c r="G51" s="9">
        <f>Table5[[#This Row],[Order Quantity]]</f>
        <v>3182</v>
      </c>
    </row>
    <row r="52" spans="1:7" ht="16" x14ac:dyDescent="0.2">
      <c r="A52" t="s">
        <v>335</v>
      </c>
      <c r="B52">
        <v>303</v>
      </c>
      <c r="C52" s="6">
        <v>3005</v>
      </c>
      <c r="D52" t="s">
        <v>129</v>
      </c>
      <c r="E52" t="s">
        <v>3092</v>
      </c>
      <c r="F52" s="1" t="s">
        <v>7665</v>
      </c>
      <c r="G52" s="9">
        <f>Table5[[#This Row],[Order Quantity]]</f>
        <v>3005</v>
      </c>
    </row>
    <row r="53" spans="1:7" ht="16" hidden="1" x14ac:dyDescent="0.2">
      <c r="A53" t="s">
        <v>4840</v>
      </c>
      <c r="B53">
        <v>1011</v>
      </c>
      <c r="C53">
        <v>2976</v>
      </c>
      <c r="D53" t="s">
        <v>65</v>
      </c>
      <c r="E53" t="s">
        <v>4810</v>
      </c>
      <c r="F53" s="4"/>
      <c r="G53" s="9">
        <f>Table5[[#This Row],[Order Quantity]]</f>
        <v>2976</v>
      </c>
    </row>
    <row r="54" spans="1:7" ht="16" hidden="1" x14ac:dyDescent="0.2">
      <c r="A54" s="1" t="s">
        <v>4824</v>
      </c>
      <c r="B54" s="1">
        <v>544</v>
      </c>
      <c r="C54" s="1">
        <v>2909</v>
      </c>
      <c r="D54" s="1" t="s">
        <v>65</v>
      </c>
      <c r="E54" s="1" t="s">
        <v>4810</v>
      </c>
      <c r="F54" s="4"/>
      <c r="G54" s="9">
        <f>Table5[[#This Row],[Order Quantity]]</f>
        <v>2909</v>
      </c>
    </row>
    <row r="55" spans="1:7" ht="16" hidden="1" x14ac:dyDescent="0.2">
      <c r="A55" t="s">
        <v>4816</v>
      </c>
      <c r="B55">
        <v>873</v>
      </c>
      <c r="C55">
        <v>2840</v>
      </c>
      <c r="D55" t="s">
        <v>4815</v>
      </c>
      <c r="E55" t="s">
        <v>4810</v>
      </c>
      <c r="F55" s="4"/>
      <c r="G55" s="9">
        <f>Table5[[#This Row],[Order Quantity]]</f>
        <v>2840</v>
      </c>
    </row>
    <row r="56" spans="1:7" ht="16" hidden="1" x14ac:dyDescent="0.2">
      <c r="A56" s="1" t="s">
        <v>4007</v>
      </c>
      <c r="B56" s="1">
        <v>34</v>
      </c>
      <c r="C56" s="1">
        <v>2837</v>
      </c>
      <c r="D56" s="1" t="s">
        <v>3974</v>
      </c>
      <c r="E56" s="1" t="s">
        <v>3975</v>
      </c>
      <c r="F56" s="4"/>
      <c r="G56" s="9">
        <f>Table5[[#This Row],[Order Quantity]]</f>
        <v>2837</v>
      </c>
    </row>
    <row r="57" spans="1:7" ht="16" hidden="1" x14ac:dyDescent="0.2">
      <c r="A57" s="1" t="s">
        <v>5418</v>
      </c>
      <c r="B57" s="1">
        <v>74</v>
      </c>
      <c r="C57" s="1">
        <v>2790</v>
      </c>
      <c r="D57" s="1" t="s">
        <v>201</v>
      </c>
      <c r="E57" s="1" t="s">
        <v>1361</v>
      </c>
      <c r="F57" s="4"/>
      <c r="G57" s="9">
        <f>Table5[[#This Row],[Order Quantity]]</f>
        <v>2790</v>
      </c>
    </row>
    <row r="58" spans="1:7" ht="16" hidden="1" x14ac:dyDescent="0.2">
      <c r="A58" t="s">
        <v>4899</v>
      </c>
      <c r="B58">
        <v>440</v>
      </c>
      <c r="C58">
        <v>2768</v>
      </c>
      <c r="D58" t="s">
        <v>65</v>
      </c>
      <c r="E58" t="s">
        <v>4810</v>
      </c>
      <c r="F58" s="4"/>
      <c r="G58" s="9">
        <f>Table5[[#This Row],[Order Quantity]]</f>
        <v>2768</v>
      </c>
    </row>
    <row r="59" spans="1:7" ht="16" hidden="1" x14ac:dyDescent="0.2">
      <c r="A59" s="1" t="s">
        <v>4826</v>
      </c>
      <c r="B59" s="1">
        <v>1026</v>
      </c>
      <c r="C59" s="1">
        <v>2753</v>
      </c>
      <c r="D59" s="1" t="s">
        <v>65</v>
      </c>
      <c r="E59" s="1" t="s">
        <v>4810</v>
      </c>
      <c r="F59" s="4"/>
      <c r="G59" s="9">
        <f>Table5[[#This Row],[Order Quantity]]</f>
        <v>2753</v>
      </c>
    </row>
    <row r="60" spans="1:7" ht="16" hidden="1" x14ac:dyDescent="0.2">
      <c r="A60" s="1" t="s">
        <v>3976</v>
      </c>
      <c r="B60" s="1">
        <v>1</v>
      </c>
      <c r="C60" s="1">
        <v>2460</v>
      </c>
      <c r="D60" s="1" t="s">
        <v>3974</v>
      </c>
      <c r="E60" s="1" t="s">
        <v>3975</v>
      </c>
      <c r="F60" s="4"/>
      <c r="G60" s="9">
        <f>Table5[[#This Row],[Order Quantity]]</f>
        <v>2460</v>
      </c>
    </row>
    <row r="61" spans="1:7" ht="16" hidden="1" x14ac:dyDescent="0.2">
      <c r="A61" s="1" t="s">
        <v>3977</v>
      </c>
      <c r="B61" s="1">
        <v>1</v>
      </c>
      <c r="C61" s="1">
        <v>2460</v>
      </c>
      <c r="D61" s="1" t="s">
        <v>3974</v>
      </c>
      <c r="E61" s="1" t="s">
        <v>3975</v>
      </c>
      <c r="F61" s="4"/>
      <c r="G61" s="9">
        <f>Table5[[#This Row],[Order Quantity]]</f>
        <v>2460</v>
      </c>
    </row>
    <row r="62" spans="1:7" ht="16" hidden="1" x14ac:dyDescent="0.2">
      <c r="A62" s="1" t="s">
        <v>3973</v>
      </c>
      <c r="B62" s="1">
        <v>1</v>
      </c>
      <c r="C62" s="1">
        <v>2370</v>
      </c>
      <c r="D62" s="1" t="s">
        <v>3974</v>
      </c>
      <c r="E62" s="1" t="s">
        <v>3975</v>
      </c>
      <c r="F62" s="4"/>
      <c r="G62" s="9">
        <f>Table5[[#This Row],[Order Quantity]]</f>
        <v>2370</v>
      </c>
    </row>
    <row r="63" spans="1:7" ht="16" hidden="1" x14ac:dyDescent="0.2">
      <c r="A63" s="1" t="s">
        <v>4019</v>
      </c>
      <c r="B63" s="1">
        <v>36</v>
      </c>
      <c r="C63" s="1">
        <v>2354</v>
      </c>
      <c r="D63" s="1" t="s">
        <v>3974</v>
      </c>
      <c r="E63" s="1" t="s">
        <v>3975</v>
      </c>
      <c r="F63" s="4"/>
      <c r="G63" s="9">
        <f>Table5[[#This Row],[Order Quantity]]</f>
        <v>2354</v>
      </c>
    </row>
    <row r="64" spans="1:7" ht="16" hidden="1" x14ac:dyDescent="0.2">
      <c r="A64" s="1" t="s">
        <v>3980</v>
      </c>
      <c r="B64" s="1">
        <v>1</v>
      </c>
      <c r="C64" s="1">
        <v>2340</v>
      </c>
      <c r="D64" s="1" t="s">
        <v>3974</v>
      </c>
      <c r="E64" s="1" t="s">
        <v>3975</v>
      </c>
      <c r="F64" s="4"/>
      <c r="G64" s="9">
        <f>Table5[[#This Row],[Order Quantity]]</f>
        <v>2340</v>
      </c>
    </row>
    <row r="65" spans="1:7" ht="16" hidden="1" x14ac:dyDescent="0.2">
      <c r="A65" s="1" t="s">
        <v>4014</v>
      </c>
      <c r="B65" s="1">
        <v>26</v>
      </c>
      <c r="C65" s="1">
        <v>2325</v>
      </c>
      <c r="D65" s="1" t="s">
        <v>3974</v>
      </c>
      <c r="E65" s="1" t="s">
        <v>3975</v>
      </c>
      <c r="F65" s="4"/>
      <c r="G65" s="9">
        <f>Table5[[#This Row],[Order Quantity]]</f>
        <v>2325</v>
      </c>
    </row>
    <row r="66" spans="1:7" ht="16" hidden="1" x14ac:dyDescent="0.2">
      <c r="A66" t="s">
        <v>4897</v>
      </c>
      <c r="B66">
        <v>366</v>
      </c>
      <c r="C66">
        <v>2288</v>
      </c>
      <c r="D66" t="s">
        <v>65</v>
      </c>
      <c r="E66" t="s">
        <v>4810</v>
      </c>
      <c r="F66" s="4"/>
      <c r="G66" s="9">
        <f>Table5[[#This Row],[Order Quantity]]</f>
        <v>2288</v>
      </c>
    </row>
    <row r="67" spans="1:7" ht="16" x14ac:dyDescent="0.2">
      <c r="A67" s="1" t="s">
        <v>3436</v>
      </c>
      <c r="B67" s="1">
        <v>650</v>
      </c>
      <c r="C67" s="5">
        <v>2269</v>
      </c>
      <c r="D67" s="1" t="s">
        <v>3437</v>
      </c>
      <c r="E67" s="1" t="s">
        <v>1265</v>
      </c>
      <c r="F67" s="1" t="s">
        <v>7665</v>
      </c>
      <c r="G67" s="9">
        <f>2269*6*0.135</f>
        <v>1837.89</v>
      </c>
    </row>
    <row r="68" spans="1:7" ht="16" hidden="1" x14ac:dyDescent="0.2">
      <c r="A68" s="1" t="s">
        <v>5416</v>
      </c>
      <c r="B68" s="1">
        <v>53</v>
      </c>
      <c r="C68" s="1">
        <v>2265</v>
      </c>
      <c r="D68" s="1" t="s">
        <v>136</v>
      </c>
      <c r="E68" s="1" t="s">
        <v>5362</v>
      </c>
      <c r="F68" s="4"/>
      <c r="G68" s="9">
        <f>Table5[[#This Row],[Order Quantity]]</f>
        <v>2265</v>
      </c>
    </row>
    <row r="69" spans="1:7" ht="16" hidden="1" x14ac:dyDescent="0.2">
      <c r="A69" s="1" t="s">
        <v>4026</v>
      </c>
      <c r="B69" s="1">
        <v>27</v>
      </c>
      <c r="C69" s="1">
        <v>2255</v>
      </c>
      <c r="D69" s="1" t="s">
        <v>3974</v>
      </c>
      <c r="E69" s="1" t="s">
        <v>3975</v>
      </c>
      <c r="F69" s="4"/>
      <c r="G69" s="9">
        <f>Table5[[#This Row],[Order Quantity]]</f>
        <v>2255</v>
      </c>
    </row>
    <row r="70" spans="1:7" ht="16" hidden="1" x14ac:dyDescent="0.2">
      <c r="A70" s="1" t="s">
        <v>4015</v>
      </c>
      <c r="B70" s="1">
        <v>24</v>
      </c>
      <c r="C70" s="1">
        <v>2240</v>
      </c>
      <c r="D70" s="1" t="s">
        <v>3974</v>
      </c>
      <c r="E70" s="1" t="s">
        <v>3975</v>
      </c>
      <c r="F70" s="4"/>
      <c r="G70" s="9">
        <f>Table5[[#This Row],[Order Quantity]]</f>
        <v>2240</v>
      </c>
    </row>
    <row r="71" spans="1:7" ht="16" hidden="1" x14ac:dyDescent="0.2">
      <c r="A71" s="1" t="s">
        <v>4884</v>
      </c>
      <c r="B71" s="1">
        <v>66</v>
      </c>
      <c r="C71" s="1">
        <v>2235</v>
      </c>
      <c r="D71" s="1" t="s">
        <v>65</v>
      </c>
      <c r="E71" s="1" t="s">
        <v>4579</v>
      </c>
      <c r="F71" s="4"/>
      <c r="G71" s="9">
        <f>Table5[[#This Row],[Order Quantity]]</f>
        <v>2235</v>
      </c>
    </row>
    <row r="72" spans="1:7" ht="16" x14ac:dyDescent="0.2">
      <c r="A72" s="1" t="s">
        <v>408</v>
      </c>
      <c r="B72" s="1">
        <v>178</v>
      </c>
      <c r="C72" s="5">
        <v>2225</v>
      </c>
      <c r="D72" s="1" t="s">
        <v>409</v>
      </c>
      <c r="E72" s="1" t="s">
        <v>1462</v>
      </c>
      <c r="F72" s="1" t="s">
        <v>7665</v>
      </c>
      <c r="G72" s="9">
        <f>2225*8</f>
        <v>17800</v>
      </c>
    </row>
    <row r="73" spans="1:7" ht="16" hidden="1" x14ac:dyDescent="0.2">
      <c r="A73" s="1" t="s">
        <v>3978</v>
      </c>
      <c r="B73" s="1">
        <v>1</v>
      </c>
      <c r="C73" s="1">
        <v>2220</v>
      </c>
      <c r="D73" s="1" t="s">
        <v>3974</v>
      </c>
      <c r="E73" s="1" t="s">
        <v>3979</v>
      </c>
      <c r="F73" s="4"/>
      <c r="G73" s="9">
        <f>Table5[[#This Row],[Order Quantity]]</f>
        <v>2220</v>
      </c>
    </row>
    <row r="74" spans="1:7" ht="16" hidden="1" x14ac:dyDescent="0.2">
      <c r="A74" s="1" t="s">
        <v>4886</v>
      </c>
      <c r="B74" s="1">
        <v>1</v>
      </c>
      <c r="C74" s="1">
        <v>2200</v>
      </c>
      <c r="D74" s="1" t="s">
        <v>4887</v>
      </c>
      <c r="E74" s="1" t="s">
        <v>2180</v>
      </c>
      <c r="F74" s="4"/>
      <c r="G74" s="9">
        <f>Table5[[#This Row],[Order Quantity]]</f>
        <v>2200</v>
      </c>
    </row>
    <row r="75" spans="1:7" ht="16" hidden="1" x14ac:dyDescent="0.2">
      <c r="A75" t="s">
        <v>4868</v>
      </c>
      <c r="B75">
        <v>687</v>
      </c>
      <c r="C75">
        <v>2179</v>
      </c>
      <c r="D75" t="s">
        <v>65</v>
      </c>
      <c r="E75" t="s">
        <v>4572</v>
      </c>
      <c r="F75" s="4"/>
      <c r="G75" s="9">
        <f>Table5[[#This Row],[Order Quantity]]</f>
        <v>2179</v>
      </c>
    </row>
    <row r="76" spans="1:7" ht="16" x14ac:dyDescent="0.2">
      <c r="A76" s="1" t="s">
        <v>5268</v>
      </c>
      <c r="B76" s="1">
        <v>101</v>
      </c>
      <c r="C76" s="5">
        <v>2090.5300000000002</v>
      </c>
      <c r="D76" s="1" t="s">
        <v>684</v>
      </c>
      <c r="E76" s="1" t="s">
        <v>2335</v>
      </c>
      <c r="F76" s="1" t="s">
        <v>7666</v>
      </c>
      <c r="G76" s="9">
        <f>Table5[[#This Row],[Order Quantity]]</f>
        <v>2090.5300000000002</v>
      </c>
    </row>
    <row r="77" spans="1:7" ht="16" hidden="1" x14ac:dyDescent="0.2">
      <c r="A77" t="s">
        <v>4809</v>
      </c>
      <c r="B77">
        <v>631</v>
      </c>
      <c r="C77">
        <v>2089</v>
      </c>
      <c r="D77" t="s">
        <v>65</v>
      </c>
      <c r="E77" t="s">
        <v>4810</v>
      </c>
      <c r="F77" s="4"/>
      <c r="G77" s="9">
        <f>Table5[[#This Row],[Order Quantity]]</f>
        <v>2089</v>
      </c>
    </row>
    <row r="78" spans="1:7" ht="16" hidden="1" x14ac:dyDescent="0.2">
      <c r="A78" t="s">
        <v>4018</v>
      </c>
      <c r="B78">
        <v>26</v>
      </c>
      <c r="C78">
        <v>2012</v>
      </c>
      <c r="D78" t="s">
        <v>3974</v>
      </c>
      <c r="E78" t="s">
        <v>3975</v>
      </c>
      <c r="F78" s="4"/>
      <c r="G78" s="9">
        <f>Table5[[#This Row],[Order Quantity]]</f>
        <v>2012</v>
      </c>
    </row>
    <row r="79" spans="1:7" ht="16" hidden="1" x14ac:dyDescent="0.2">
      <c r="A79" s="1" t="s">
        <v>4883</v>
      </c>
      <c r="B79" s="1">
        <v>22</v>
      </c>
      <c r="C79" s="1">
        <v>2000</v>
      </c>
      <c r="D79" s="1" t="s">
        <v>65</v>
      </c>
      <c r="E79" s="1" t="s">
        <v>4579</v>
      </c>
      <c r="F79" s="4"/>
      <c r="G79" s="9">
        <f>Table5[[#This Row],[Order Quantity]]</f>
        <v>2000</v>
      </c>
    </row>
    <row r="80" spans="1:7" ht="16" hidden="1" x14ac:dyDescent="0.2">
      <c r="A80" s="1" t="s">
        <v>3827</v>
      </c>
      <c r="B80" s="1">
        <v>288</v>
      </c>
      <c r="C80" s="1">
        <v>1972</v>
      </c>
      <c r="D80" s="1" t="s">
        <v>113</v>
      </c>
      <c r="E80" s="1" t="s">
        <v>3828</v>
      </c>
      <c r="F80" s="4"/>
      <c r="G80" s="9">
        <f>Table5[[#This Row],[Order Quantity]]</f>
        <v>1972</v>
      </c>
    </row>
    <row r="81" spans="1:7" ht="16" hidden="1" x14ac:dyDescent="0.2">
      <c r="A81" t="s">
        <v>4903</v>
      </c>
      <c r="B81">
        <v>565</v>
      </c>
      <c r="C81">
        <v>1956</v>
      </c>
      <c r="D81" t="s">
        <v>4815</v>
      </c>
      <c r="E81" t="s">
        <v>4810</v>
      </c>
      <c r="F81" s="4"/>
      <c r="G81" s="9">
        <f>Table5[[#This Row],[Order Quantity]]</f>
        <v>1956</v>
      </c>
    </row>
    <row r="82" spans="1:7" ht="16" hidden="1" x14ac:dyDescent="0.2">
      <c r="A82" t="s">
        <v>4825</v>
      </c>
      <c r="B82">
        <v>717</v>
      </c>
      <c r="C82">
        <v>1951</v>
      </c>
      <c r="D82" t="s">
        <v>65</v>
      </c>
      <c r="E82" t="s">
        <v>4810</v>
      </c>
      <c r="F82" s="4"/>
      <c r="G82" s="9">
        <f>Table5[[#This Row],[Order Quantity]]</f>
        <v>1951</v>
      </c>
    </row>
    <row r="83" spans="1:7" ht="16" hidden="1" x14ac:dyDescent="0.2">
      <c r="A83" t="s">
        <v>4900</v>
      </c>
      <c r="B83">
        <v>341</v>
      </c>
      <c r="C83">
        <v>1942</v>
      </c>
      <c r="D83" t="s">
        <v>65</v>
      </c>
      <c r="E83" t="s">
        <v>4832</v>
      </c>
      <c r="F83" s="4"/>
      <c r="G83" s="9">
        <f>Table5[[#This Row],[Order Quantity]]</f>
        <v>1942</v>
      </c>
    </row>
    <row r="84" spans="1:7" ht="16" hidden="1" x14ac:dyDescent="0.2">
      <c r="A84" t="s">
        <v>4904</v>
      </c>
      <c r="B84">
        <v>489</v>
      </c>
      <c r="C84">
        <v>1932</v>
      </c>
      <c r="D84" t="s">
        <v>51</v>
      </c>
      <c r="E84" t="s">
        <v>4810</v>
      </c>
      <c r="F84" s="4"/>
      <c r="G84" s="9">
        <f>Table5[[#This Row],[Order Quantity]]</f>
        <v>1932</v>
      </c>
    </row>
    <row r="85" spans="1:7" ht="16" hidden="1" x14ac:dyDescent="0.2">
      <c r="A85" s="1" t="s">
        <v>4025</v>
      </c>
      <c r="B85" s="1">
        <v>27</v>
      </c>
      <c r="C85" s="1">
        <v>1829</v>
      </c>
      <c r="D85" s="1" t="s">
        <v>3974</v>
      </c>
      <c r="E85" s="1" t="s">
        <v>3975</v>
      </c>
      <c r="F85" s="4"/>
      <c r="G85" s="9">
        <f>Table5[[#This Row],[Order Quantity]]</f>
        <v>1829</v>
      </c>
    </row>
    <row r="86" spans="1:7" ht="16" hidden="1" x14ac:dyDescent="0.2">
      <c r="A86" s="1" t="s">
        <v>4028</v>
      </c>
      <c r="B86" s="1">
        <v>20</v>
      </c>
      <c r="C86" s="1">
        <v>1824</v>
      </c>
      <c r="D86" s="1" t="s">
        <v>3974</v>
      </c>
      <c r="E86" s="1" t="s">
        <v>3975</v>
      </c>
      <c r="F86" s="4"/>
      <c r="G86" s="9">
        <f>Table5[[#This Row],[Order Quantity]]</f>
        <v>1824</v>
      </c>
    </row>
    <row r="87" spans="1:7" ht="16" x14ac:dyDescent="0.2">
      <c r="A87" t="s">
        <v>408</v>
      </c>
      <c r="B87">
        <v>211</v>
      </c>
      <c r="C87" s="6">
        <v>1808</v>
      </c>
      <c r="D87" t="s">
        <v>325</v>
      </c>
      <c r="E87" t="s">
        <v>1462</v>
      </c>
      <c r="F87" s="1" t="s">
        <v>7665</v>
      </c>
      <c r="G87" s="9">
        <f>1808*2</f>
        <v>3616</v>
      </c>
    </row>
    <row r="88" spans="1:7" ht="16" hidden="1" x14ac:dyDescent="0.2">
      <c r="A88" s="1" t="s">
        <v>5805</v>
      </c>
      <c r="B88" s="1">
        <v>39</v>
      </c>
      <c r="C88" s="1">
        <v>1784</v>
      </c>
      <c r="D88" s="1" t="s">
        <v>1028</v>
      </c>
      <c r="E88" s="1" t="s">
        <v>3213</v>
      </c>
      <c r="F88" s="4"/>
      <c r="G88" s="9">
        <f>Table5[[#This Row],[Order Quantity]]</f>
        <v>1784</v>
      </c>
    </row>
    <row r="89" spans="1:7" ht="16" x14ac:dyDescent="0.2">
      <c r="A89" s="1" t="s">
        <v>5266</v>
      </c>
      <c r="B89" s="1">
        <v>71</v>
      </c>
      <c r="C89" s="5">
        <v>1782.59</v>
      </c>
      <c r="D89" s="1" t="s">
        <v>684</v>
      </c>
      <c r="E89" s="1" t="s">
        <v>4118</v>
      </c>
      <c r="F89" s="1" t="s">
        <v>1303</v>
      </c>
      <c r="G89" s="9">
        <f>Table5[[#This Row],[Order Quantity]]</f>
        <v>1782.59</v>
      </c>
    </row>
    <row r="90" spans="1:7" ht="16" hidden="1" x14ac:dyDescent="0.2">
      <c r="A90" t="s">
        <v>4817</v>
      </c>
      <c r="B90">
        <v>506</v>
      </c>
      <c r="C90">
        <v>1760</v>
      </c>
      <c r="D90" t="s">
        <v>65</v>
      </c>
      <c r="E90" t="s">
        <v>4810</v>
      </c>
      <c r="F90" s="4"/>
      <c r="G90" s="9">
        <f>Table5[[#This Row],[Order Quantity]]</f>
        <v>1760</v>
      </c>
    </row>
    <row r="91" spans="1:7" ht="16" x14ac:dyDescent="0.2">
      <c r="A91" s="1" t="s">
        <v>5260</v>
      </c>
      <c r="B91" s="1">
        <v>86</v>
      </c>
      <c r="C91" s="5">
        <v>1743.18</v>
      </c>
      <c r="D91" s="1" t="s">
        <v>684</v>
      </c>
      <c r="E91" s="1" t="s">
        <v>4086</v>
      </c>
      <c r="F91" s="1" t="s">
        <v>7667</v>
      </c>
      <c r="G91" s="9">
        <f>Table5[[#This Row],[Order Quantity]]</f>
        <v>1743.18</v>
      </c>
    </row>
    <row r="92" spans="1:7" ht="16" hidden="1" x14ac:dyDescent="0.2">
      <c r="A92" t="s">
        <v>4902</v>
      </c>
      <c r="B92">
        <v>453</v>
      </c>
      <c r="C92">
        <v>1698</v>
      </c>
      <c r="D92" t="s">
        <v>65</v>
      </c>
      <c r="E92" t="s">
        <v>4572</v>
      </c>
      <c r="F92" s="4"/>
      <c r="G92" s="9">
        <f>Table5[[#This Row],[Order Quantity]]</f>
        <v>1698</v>
      </c>
    </row>
    <row r="93" spans="1:7" ht="16" hidden="1" x14ac:dyDescent="0.2">
      <c r="A93" t="s">
        <v>4823</v>
      </c>
      <c r="B93">
        <v>565</v>
      </c>
      <c r="C93">
        <v>1639</v>
      </c>
      <c r="D93" t="s">
        <v>65</v>
      </c>
      <c r="E93" t="s">
        <v>4810</v>
      </c>
      <c r="F93" s="4"/>
      <c r="G93" s="9">
        <f>Table5[[#This Row],[Order Quantity]]</f>
        <v>1639</v>
      </c>
    </row>
    <row r="94" spans="1:7" ht="16" hidden="1" x14ac:dyDescent="0.2">
      <c r="A94" s="1" t="s">
        <v>2870</v>
      </c>
      <c r="B94" s="1">
        <v>244</v>
      </c>
      <c r="C94" s="1">
        <v>1638</v>
      </c>
      <c r="D94" s="1" t="s">
        <v>262</v>
      </c>
      <c r="E94" s="1" t="s">
        <v>2871</v>
      </c>
      <c r="F94" s="4"/>
      <c r="G94" s="9">
        <f>Table5[[#This Row],[Order Quantity]]</f>
        <v>1638</v>
      </c>
    </row>
    <row r="95" spans="1:7" ht="16" x14ac:dyDescent="0.2">
      <c r="A95" s="1" t="s">
        <v>5275</v>
      </c>
      <c r="B95" s="1">
        <v>122</v>
      </c>
      <c r="C95" s="5">
        <v>1636.85</v>
      </c>
      <c r="D95" s="1" t="s">
        <v>684</v>
      </c>
      <c r="E95" s="1" t="s">
        <v>2335</v>
      </c>
      <c r="F95" s="1" t="s">
        <v>7666</v>
      </c>
      <c r="G95" s="9">
        <f>Table5[[#This Row],[Order Quantity]]</f>
        <v>1636.85</v>
      </c>
    </row>
    <row r="96" spans="1:7" ht="16" x14ac:dyDescent="0.2">
      <c r="A96" t="s">
        <v>5212</v>
      </c>
      <c r="B96">
        <v>18</v>
      </c>
      <c r="C96" s="6">
        <v>1581</v>
      </c>
      <c r="D96" t="s">
        <v>2677</v>
      </c>
      <c r="E96" t="s">
        <v>3178</v>
      </c>
      <c r="F96" s="1" t="s">
        <v>7668</v>
      </c>
      <c r="G96" s="9">
        <f>1581*0.28</f>
        <v>442.68000000000006</v>
      </c>
    </row>
    <row r="97" spans="1:7" ht="16" x14ac:dyDescent="0.2">
      <c r="A97" s="1" t="s">
        <v>408</v>
      </c>
      <c r="B97" s="1">
        <v>99</v>
      </c>
      <c r="C97" s="5">
        <v>1530</v>
      </c>
      <c r="D97" s="1" t="s">
        <v>325</v>
      </c>
      <c r="E97" s="1" t="s">
        <v>1462</v>
      </c>
      <c r="F97" s="1" t="s">
        <v>7665</v>
      </c>
      <c r="G97" s="9">
        <f>1530*2</f>
        <v>3060</v>
      </c>
    </row>
    <row r="98" spans="1:7" ht="16" hidden="1" x14ac:dyDescent="0.2">
      <c r="A98" s="1" t="s">
        <v>5408</v>
      </c>
      <c r="B98" s="1">
        <v>135</v>
      </c>
      <c r="C98" s="1">
        <v>1515</v>
      </c>
      <c r="D98" s="1" t="s">
        <v>136</v>
      </c>
      <c r="E98" s="1" t="s">
        <v>2856</v>
      </c>
      <c r="F98" s="4"/>
      <c r="G98" s="9">
        <f>Table5[[#This Row],[Order Quantity]]</f>
        <v>1515</v>
      </c>
    </row>
    <row r="99" spans="1:7" ht="16" hidden="1" x14ac:dyDescent="0.2">
      <c r="A99" s="1" t="s">
        <v>4027</v>
      </c>
      <c r="B99" s="1">
        <v>13</v>
      </c>
      <c r="C99" s="1">
        <v>1446</v>
      </c>
      <c r="D99" s="1" t="s">
        <v>65</v>
      </c>
      <c r="E99" s="1" t="s">
        <v>3985</v>
      </c>
      <c r="F99" s="4"/>
      <c r="G99" s="9">
        <f>Table5[[#This Row],[Order Quantity]]</f>
        <v>1446</v>
      </c>
    </row>
    <row r="100" spans="1:7" ht="16" hidden="1" x14ac:dyDescent="0.2">
      <c r="A100" s="1" t="s">
        <v>3434</v>
      </c>
      <c r="B100" s="1">
        <v>140</v>
      </c>
      <c r="C100" s="1">
        <v>1443</v>
      </c>
      <c r="D100" s="1" t="s">
        <v>3435</v>
      </c>
      <c r="E100" s="1" t="s">
        <v>1788</v>
      </c>
      <c r="F100" s="4"/>
      <c r="G100" s="9">
        <f>Table5[[#This Row],[Order Quantity]]</f>
        <v>1443</v>
      </c>
    </row>
    <row r="101" spans="1:7" ht="16" hidden="1" x14ac:dyDescent="0.2">
      <c r="A101" t="s">
        <v>4853</v>
      </c>
      <c r="B101">
        <v>602</v>
      </c>
      <c r="C101">
        <v>1399</v>
      </c>
      <c r="D101" t="s">
        <v>65</v>
      </c>
      <c r="E101" t="s">
        <v>2907</v>
      </c>
      <c r="F101" s="4"/>
      <c r="G101" s="9">
        <f>Table5[[#This Row],[Order Quantity]]</f>
        <v>1399</v>
      </c>
    </row>
    <row r="102" spans="1:7" ht="16" hidden="1" x14ac:dyDescent="0.2">
      <c r="A102" t="s">
        <v>4907</v>
      </c>
      <c r="B102">
        <v>178</v>
      </c>
      <c r="C102">
        <v>1393</v>
      </c>
      <c r="D102" t="s">
        <v>65</v>
      </c>
      <c r="E102" t="s">
        <v>1766</v>
      </c>
      <c r="F102" s="4"/>
      <c r="G102" s="9">
        <f>Table5[[#This Row],[Order Quantity]]</f>
        <v>1393</v>
      </c>
    </row>
    <row r="103" spans="1:7" ht="16" hidden="1" x14ac:dyDescent="0.2">
      <c r="A103" s="1" t="s">
        <v>4029</v>
      </c>
      <c r="B103" s="1">
        <v>13</v>
      </c>
      <c r="C103" s="1">
        <v>1370</v>
      </c>
      <c r="D103" s="1" t="s">
        <v>3974</v>
      </c>
      <c r="E103" s="1" t="s">
        <v>3975</v>
      </c>
      <c r="F103" s="4"/>
      <c r="G103" s="9">
        <f>Table5[[#This Row],[Order Quantity]]</f>
        <v>1370</v>
      </c>
    </row>
    <row r="104" spans="1:7" ht="16" hidden="1" x14ac:dyDescent="0.2">
      <c r="A104" s="1" t="s">
        <v>4017</v>
      </c>
      <c r="B104" s="1">
        <v>20</v>
      </c>
      <c r="C104" s="1">
        <v>1339</v>
      </c>
      <c r="D104" s="1" t="s">
        <v>3974</v>
      </c>
      <c r="E104" s="1" t="s">
        <v>3975</v>
      </c>
      <c r="F104" s="4"/>
      <c r="G104" s="9">
        <f>Table5[[#This Row],[Order Quantity]]</f>
        <v>1339</v>
      </c>
    </row>
    <row r="105" spans="1:7" ht="16" hidden="1" x14ac:dyDescent="0.2">
      <c r="A105" s="1" t="s">
        <v>3523</v>
      </c>
      <c r="B105" s="1">
        <v>146</v>
      </c>
      <c r="C105" s="1">
        <v>1333</v>
      </c>
      <c r="D105" s="1" t="s">
        <v>3524</v>
      </c>
      <c r="E105" s="1" t="s">
        <v>1423</v>
      </c>
      <c r="F105" s="4"/>
      <c r="G105" s="9">
        <f>Table5[[#This Row],[Order Quantity]]</f>
        <v>1333</v>
      </c>
    </row>
    <row r="106" spans="1:7" ht="16" hidden="1" x14ac:dyDescent="0.2">
      <c r="A106" t="s">
        <v>3604</v>
      </c>
      <c r="B106">
        <v>68</v>
      </c>
      <c r="C106">
        <v>1305</v>
      </c>
      <c r="D106" t="s">
        <v>65</v>
      </c>
      <c r="E106" t="s">
        <v>3604</v>
      </c>
      <c r="F106" s="4"/>
      <c r="G106" s="9">
        <f>Table5[[#This Row],[Order Quantity]]</f>
        <v>1305</v>
      </c>
    </row>
    <row r="107" spans="1:7" ht="16" hidden="1" x14ac:dyDescent="0.2">
      <c r="A107" s="1" t="s">
        <v>3839</v>
      </c>
      <c r="B107" s="1">
        <v>70</v>
      </c>
      <c r="C107" s="1">
        <v>1290</v>
      </c>
      <c r="D107" s="1" t="s">
        <v>3840</v>
      </c>
      <c r="E107" s="1" t="s">
        <v>1652</v>
      </c>
      <c r="F107" s="4"/>
      <c r="G107" s="9">
        <f>Table5[[#This Row],[Order Quantity]]</f>
        <v>1290</v>
      </c>
    </row>
    <row r="108" spans="1:7" ht="16" hidden="1" x14ac:dyDescent="0.2">
      <c r="A108" t="s">
        <v>4920</v>
      </c>
      <c r="B108">
        <v>76</v>
      </c>
      <c r="C108">
        <v>1277</v>
      </c>
      <c r="D108" t="s">
        <v>65</v>
      </c>
      <c r="E108" t="s">
        <v>2134</v>
      </c>
      <c r="F108" s="4"/>
      <c r="G108" s="9">
        <f>Table5[[#This Row],[Order Quantity]]</f>
        <v>1277</v>
      </c>
    </row>
    <row r="109" spans="1:7" ht="16" hidden="1" x14ac:dyDescent="0.2">
      <c r="A109" t="s">
        <v>3419</v>
      </c>
      <c r="B109">
        <v>632</v>
      </c>
      <c r="C109">
        <v>1261</v>
      </c>
      <c r="D109" t="s">
        <v>286</v>
      </c>
      <c r="E109" t="s">
        <v>287</v>
      </c>
      <c r="F109" s="4"/>
      <c r="G109" s="9">
        <f>Table5[[#This Row],[Order Quantity]]</f>
        <v>1261</v>
      </c>
    </row>
    <row r="110" spans="1:7" ht="16" hidden="1" x14ac:dyDescent="0.2">
      <c r="A110" s="1" t="s">
        <v>463</v>
      </c>
      <c r="B110" s="1">
        <v>129</v>
      </c>
      <c r="C110" s="1">
        <v>1261</v>
      </c>
      <c r="D110" s="1" t="s">
        <v>464</v>
      </c>
      <c r="E110" s="1" t="s">
        <v>1302</v>
      </c>
      <c r="F110" s="4"/>
      <c r="G110" s="9">
        <f>Table5[[#This Row],[Order Quantity]]</f>
        <v>1261</v>
      </c>
    </row>
    <row r="111" spans="1:7" ht="16" hidden="1" x14ac:dyDescent="0.2">
      <c r="A111" s="1" t="s">
        <v>6021</v>
      </c>
      <c r="B111" s="1">
        <v>34</v>
      </c>
      <c r="C111" s="1">
        <v>1259</v>
      </c>
      <c r="D111" s="1" t="s">
        <v>1028</v>
      </c>
      <c r="E111" s="1" t="s">
        <v>5750</v>
      </c>
      <c r="F111" s="4"/>
      <c r="G111" s="9">
        <f>Table5[[#This Row],[Order Quantity]]</f>
        <v>1259</v>
      </c>
    </row>
    <row r="112" spans="1:7" ht="16" x14ac:dyDescent="0.2">
      <c r="A112" s="1" t="s">
        <v>1699</v>
      </c>
      <c r="B112" s="1">
        <v>67</v>
      </c>
      <c r="C112" s="5">
        <v>1204</v>
      </c>
      <c r="D112" s="1" t="s">
        <v>388</v>
      </c>
      <c r="E112" s="1" t="s">
        <v>1268</v>
      </c>
      <c r="F112" s="1" t="s">
        <v>7669</v>
      </c>
      <c r="G112" s="10">
        <f>1204*20*0.185</f>
        <v>4454.8</v>
      </c>
    </row>
    <row r="113" spans="1:7" ht="16" hidden="1" x14ac:dyDescent="0.2">
      <c r="A113" s="1" t="s">
        <v>4021</v>
      </c>
      <c r="B113" s="1">
        <v>14</v>
      </c>
      <c r="C113" s="1">
        <v>1179</v>
      </c>
      <c r="D113" s="1" t="s">
        <v>3974</v>
      </c>
      <c r="E113" s="1" t="s">
        <v>3975</v>
      </c>
      <c r="F113" s="4"/>
      <c r="G113" s="9">
        <f>Table5[[#This Row],[Order Quantity]]</f>
        <v>1179</v>
      </c>
    </row>
    <row r="114" spans="1:7" ht="16" hidden="1" x14ac:dyDescent="0.2">
      <c r="A114" s="1" t="s">
        <v>6450</v>
      </c>
      <c r="B114" s="1">
        <v>46</v>
      </c>
      <c r="C114" s="1">
        <v>1173</v>
      </c>
      <c r="D114" s="1" t="s">
        <v>619</v>
      </c>
      <c r="E114" s="1" t="s">
        <v>1343</v>
      </c>
      <c r="F114" s="4"/>
      <c r="G114" s="9">
        <f>Table5[[#This Row],[Order Quantity]]</f>
        <v>1173</v>
      </c>
    </row>
    <row r="115" spans="1:7" ht="16" x14ac:dyDescent="0.2">
      <c r="A115" s="1" t="s">
        <v>2076</v>
      </c>
      <c r="B115" s="1">
        <v>47</v>
      </c>
      <c r="C115" s="5">
        <v>1171</v>
      </c>
      <c r="D115" s="1" t="s">
        <v>2077</v>
      </c>
      <c r="E115" s="1" t="s">
        <v>2078</v>
      </c>
      <c r="F115" s="1" t="s">
        <v>7668</v>
      </c>
      <c r="G115" s="9">
        <f>1171*2.15</f>
        <v>2517.65</v>
      </c>
    </row>
    <row r="116" spans="1:7" ht="16" hidden="1" x14ac:dyDescent="0.2">
      <c r="A116" t="s">
        <v>4894</v>
      </c>
      <c r="B116">
        <v>86</v>
      </c>
      <c r="C116">
        <v>1167</v>
      </c>
      <c r="D116" t="s">
        <v>65</v>
      </c>
      <c r="E116" t="s">
        <v>4579</v>
      </c>
      <c r="F116" s="4"/>
      <c r="G116" s="9">
        <f>Table5[[#This Row],[Order Quantity]]</f>
        <v>1167</v>
      </c>
    </row>
    <row r="117" spans="1:7" ht="16" hidden="1" x14ac:dyDescent="0.2">
      <c r="A117" t="s">
        <v>4912</v>
      </c>
      <c r="B117">
        <v>221</v>
      </c>
      <c r="C117">
        <v>1161</v>
      </c>
      <c r="D117" t="s">
        <v>65</v>
      </c>
      <c r="E117" t="s">
        <v>4810</v>
      </c>
      <c r="F117" s="4"/>
      <c r="G117" s="9">
        <f>Table5[[#This Row],[Order Quantity]]</f>
        <v>1161</v>
      </c>
    </row>
    <row r="118" spans="1:7" ht="16" hidden="1" x14ac:dyDescent="0.2">
      <c r="A118" s="1" t="s">
        <v>5251</v>
      </c>
      <c r="B118" s="1">
        <v>73</v>
      </c>
      <c r="C118" s="1">
        <v>1150.8399999999999</v>
      </c>
      <c r="D118" s="1" t="s">
        <v>1438</v>
      </c>
      <c r="E118" s="1" t="s">
        <v>2338</v>
      </c>
      <c r="F118" s="4"/>
      <c r="G118" s="9">
        <f>Table5[[#This Row],[Order Quantity]]</f>
        <v>1150.8399999999999</v>
      </c>
    </row>
    <row r="119" spans="1:7" ht="16" hidden="1" x14ac:dyDescent="0.2">
      <c r="A119" s="1" t="s">
        <v>5807</v>
      </c>
      <c r="B119" s="1">
        <v>28</v>
      </c>
      <c r="C119" s="1">
        <v>1145</v>
      </c>
      <c r="D119" s="1" t="s">
        <v>5760</v>
      </c>
      <c r="E119" s="1" t="s">
        <v>5750</v>
      </c>
      <c r="F119" s="4"/>
      <c r="G119" s="9">
        <f>Table5[[#This Row],[Order Quantity]]</f>
        <v>1145</v>
      </c>
    </row>
    <row r="120" spans="1:7" ht="16" x14ac:dyDescent="0.2">
      <c r="A120" s="1" t="s">
        <v>5236</v>
      </c>
      <c r="B120" s="1">
        <v>26</v>
      </c>
      <c r="C120" s="5">
        <v>1120</v>
      </c>
      <c r="D120" s="1" t="s">
        <v>65</v>
      </c>
      <c r="E120" s="1" t="s">
        <v>4102</v>
      </c>
      <c r="F120" s="1" t="s">
        <v>7668</v>
      </c>
      <c r="G120" s="11">
        <f>1120*0.5</f>
        <v>560</v>
      </c>
    </row>
    <row r="121" spans="1:7" ht="16" x14ac:dyDescent="0.2">
      <c r="A121" s="1" t="s">
        <v>5237</v>
      </c>
      <c r="B121" s="1">
        <v>40</v>
      </c>
      <c r="C121" s="5">
        <v>1119</v>
      </c>
      <c r="D121" s="1" t="s">
        <v>684</v>
      </c>
      <c r="E121" s="1" t="s">
        <v>4086</v>
      </c>
      <c r="F121" s="1" t="s">
        <v>7667</v>
      </c>
      <c r="G121" s="9">
        <f>Table5[[#This Row],[Order Quantity]]</f>
        <v>1119</v>
      </c>
    </row>
    <row r="122" spans="1:7" ht="16" hidden="1" x14ac:dyDescent="0.2">
      <c r="A122" t="s">
        <v>4821</v>
      </c>
      <c r="B122">
        <v>333</v>
      </c>
      <c r="C122">
        <v>1114</v>
      </c>
      <c r="D122" t="s">
        <v>65</v>
      </c>
      <c r="E122" t="s">
        <v>4810</v>
      </c>
      <c r="F122" s="4"/>
      <c r="G122" s="9">
        <f>Table5[[#This Row],[Order Quantity]]</f>
        <v>1114</v>
      </c>
    </row>
    <row r="123" spans="1:7" ht="16" hidden="1" x14ac:dyDescent="0.2">
      <c r="A123" t="s">
        <v>4926</v>
      </c>
      <c r="B123">
        <v>63</v>
      </c>
      <c r="C123">
        <v>1105</v>
      </c>
      <c r="D123" t="s">
        <v>65</v>
      </c>
      <c r="E123" t="s">
        <v>2134</v>
      </c>
      <c r="F123" s="4"/>
      <c r="G123" s="9">
        <f>Table5[[#This Row],[Order Quantity]]</f>
        <v>1105</v>
      </c>
    </row>
    <row r="124" spans="1:7" ht="16" hidden="1" x14ac:dyDescent="0.2">
      <c r="A124" t="s">
        <v>1524</v>
      </c>
      <c r="B124">
        <v>85</v>
      </c>
      <c r="C124">
        <v>1091</v>
      </c>
      <c r="D124" t="s">
        <v>1342</v>
      </c>
      <c r="E124" t="s">
        <v>1343</v>
      </c>
      <c r="F124" s="4"/>
      <c r="G124" s="9">
        <f>Table5[[#This Row],[Order Quantity]]</f>
        <v>1091</v>
      </c>
    </row>
    <row r="125" spans="1:7" ht="16" hidden="1" x14ac:dyDescent="0.2">
      <c r="A125" t="s">
        <v>3542</v>
      </c>
      <c r="B125">
        <v>383</v>
      </c>
      <c r="C125">
        <v>1084</v>
      </c>
      <c r="D125" t="s">
        <v>922</v>
      </c>
      <c r="E125" t="s">
        <v>2978</v>
      </c>
      <c r="F125" s="4"/>
      <c r="G125" s="9">
        <f>Table5[[#This Row],[Order Quantity]]</f>
        <v>1084</v>
      </c>
    </row>
    <row r="126" spans="1:7" ht="16" hidden="1" x14ac:dyDescent="0.2">
      <c r="A126" s="1" t="s">
        <v>1214</v>
      </c>
      <c r="B126" s="1">
        <v>129</v>
      </c>
      <c r="C126" s="1">
        <v>1071</v>
      </c>
      <c r="D126" s="1" t="s">
        <v>464</v>
      </c>
      <c r="E126" s="1" t="s">
        <v>1302</v>
      </c>
      <c r="F126" s="4"/>
      <c r="G126" s="9">
        <f>Table5[[#This Row],[Order Quantity]]</f>
        <v>1071</v>
      </c>
    </row>
    <row r="127" spans="1:7" ht="16" hidden="1" x14ac:dyDescent="0.2">
      <c r="A127" s="1" t="s">
        <v>4011</v>
      </c>
      <c r="B127" s="1">
        <v>19</v>
      </c>
      <c r="C127" s="1">
        <v>1059</v>
      </c>
      <c r="D127" s="1" t="s">
        <v>3974</v>
      </c>
      <c r="E127" s="1" t="s">
        <v>3975</v>
      </c>
      <c r="F127" s="4"/>
      <c r="G127" s="9">
        <f>Table5[[#This Row],[Order Quantity]]</f>
        <v>1059</v>
      </c>
    </row>
    <row r="128" spans="1:7" ht="16" x14ac:dyDescent="0.2">
      <c r="A128" s="1" t="s">
        <v>5290</v>
      </c>
      <c r="B128" s="1">
        <v>17</v>
      </c>
      <c r="C128" s="5">
        <v>1055.21</v>
      </c>
      <c r="D128" s="1" t="s">
        <v>684</v>
      </c>
      <c r="E128" s="1" t="s">
        <v>2335</v>
      </c>
      <c r="F128" s="1" t="s">
        <v>7666</v>
      </c>
      <c r="G128" s="9">
        <f>Table5[[#This Row],[Order Quantity]]</f>
        <v>1055.21</v>
      </c>
    </row>
    <row r="129" spans="1:7" ht="16" x14ac:dyDescent="0.2">
      <c r="A129" s="1" t="s">
        <v>5261</v>
      </c>
      <c r="B129" s="1">
        <v>14</v>
      </c>
      <c r="C129" s="5">
        <v>1045</v>
      </c>
      <c r="D129" s="1" t="s">
        <v>5262</v>
      </c>
      <c r="E129" s="1" t="s">
        <v>3178</v>
      </c>
      <c r="F129" s="1" t="s">
        <v>7668</v>
      </c>
      <c r="G129" s="9">
        <f>1045*0.211</f>
        <v>220.495</v>
      </c>
    </row>
    <row r="130" spans="1:7" ht="16" hidden="1" x14ac:dyDescent="0.2">
      <c r="A130" s="1" t="s">
        <v>4010</v>
      </c>
      <c r="B130" s="1">
        <v>10</v>
      </c>
      <c r="C130" s="1">
        <v>1035</v>
      </c>
      <c r="D130" s="1" t="s">
        <v>3974</v>
      </c>
      <c r="E130" s="1" t="s">
        <v>3975</v>
      </c>
      <c r="F130" s="4"/>
      <c r="G130" s="9">
        <f>Table5[[#This Row],[Order Quantity]]</f>
        <v>1035</v>
      </c>
    </row>
    <row r="131" spans="1:7" ht="16" x14ac:dyDescent="0.2">
      <c r="A131" s="1" t="s">
        <v>4130</v>
      </c>
      <c r="B131" s="1">
        <v>23</v>
      </c>
      <c r="C131" s="5">
        <v>1030</v>
      </c>
      <c r="D131" s="1" t="s">
        <v>4131</v>
      </c>
      <c r="E131" s="1" t="s">
        <v>3178</v>
      </c>
      <c r="F131" s="1" t="s">
        <v>7668</v>
      </c>
      <c r="G131" s="9">
        <f>1045*0.21</f>
        <v>219.45</v>
      </c>
    </row>
    <row r="132" spans="1:7" ht="16" x14ac:dyDescent="0.2">
      <c r="A132" s="1" t="s">
        <v>5190</v>
      </c>
      <c r="B132" s="1">
        <v>20</v>
      </c>
      <c r="C132" s="5">
        <v>1030</v>
      </c>
      <c r="D132" s="1" t="s">
        <v>5191</v>
      </c>
      <c r="E132" s="1" t="s">
        <v>3178</v>
      </c>
      <c r="F132" s="1" t="s">
        <v>7668</v>
      </c>
      <c r="G132" s="9">
        <f>1030*0.2125</f>
        <v>218.875</v>
      </c>
    </row>
    <row r="133" spans="1:7" ht="16" hidden="1" x14ac:dyDescent="0.2">
      <c r="A133" s="1" t="s">
        <v>7477</v>
      </c>
      <c r="B133" s="1">
        <v>75</v>
      </c>
      <c r="C133" s="1">
        <v>1020</v>
      </c>
      <c r="D133" s="1" t="s">
        <v>1083</v>
      </c>
      <c r="E133" s="1" t="s">
        <v>1383</v>
      </c>
      <c r="F133" s="4"/>
      <c r="G133" s="9">
        <f>Table5[[#This Row],[Order Quantity]]</f>
        <v>1020</v>
      </c>
    </row>
    <row r="134" spans="1:7" ht="16" x14ac:dyDescent="0.2">
      <c r="A134" s="1" t="s">
        <v>7371</v>
      </c>
      <c r="B134" s="1">
        <v>25</v>
      </c>
      <c r="C134" s="5">
        <v>1015</v>
      </c>
      <c r="D134" s="1" t="s">
        <v>325</v>
      </c>
      <c r="E134" s="1" t="s">
        <v>1462</v>
      </c>
      <c r="F134" s="1" t="s">
        <v>7665</v>
      </c>
      <c r="G134" s="9">
        <f>1015*2</f>
        <v>2030</v>
      </c>
    </row>
    <row r="135" spans="1:7" ht="16" x14ac:dyDescent="0.2">
      <c r="A135" s="1" t="s">
        <v>4137</v>
      </c>
      <c r="B135" s="1">
        <v>18</v>
      </c>
      <c r="C135" s="5">
        <v>997</v>
      </c>
      <c r="D135" s="1" t="s">
        <v>4138</v>
      </c>
      <c r="E135" s="1" t="s">
        <v>1296</v>
      </c>
      <c r="F135" s="1" t="s">
        <v>7669</v>
      </c>
      <c r="G135" s="9">
        <f>997*0.182</f>
        <v>181.45400000000001</v>
      </c>
    </row>
    <row r="136" spans="1:7" ht="16" x14ac:dyDescent="0.2">
      <c r="A136" s="1" t="s">
        <v>1460</v>
      </c>
      <c r="B136" s="1">
        <v>182</v>
      </c>
      <c r="C136" s="5">
        <v>991</v>
      </c>
      <c r="D136" s="1" t="s">
        <v>325</v>
      </c>
      <c r="E136" s="1" t="s">
        <v>1462</v>
      </c>
      <c r="F136" s="1" t="s">
        <v>7665</v>
      </c>
      <c r="G136" s="9">
        <f>991*2</f>
        <v>1982</v>
      </c>
    </row>
    <row r="137" spans="1:7" ht="16" hidden="1" x14ac:dyDescent="0.2">
      <c r="A137" t="s">
        <v>4820</v>
      </c>
      <c r="B137">
        <v>319</v>
      </c>
      <c r="C137">
        <v>979</v>
      </c>
      <c r="D137" t="s">
        <v>65</v>
      </c>
      <c r="E137" t="s">
        <v>4810</v>
      </c>
      <c r="F137" s="4"/>
      <c r="G137" s="9">
        <f>Table5[[#This Row],[Order Quantity]]</f>
        <v>979</v>
      </c>
    </row>
    <row r="138" spans="1:7" ht="16" x14ac:dyDescent="0.2">
      <c r="A138" s="1" t="s">
        <v>4132</v>
      </c>
      <c r="B138" s="1">
        <v>24</v>
      </c>
      <c r="C138" s="5">
        <v>955.25</v>
      </c>
      <c r="D138" s="1" t="s">
        <v>684</v>
      </c>
      <c r="E138" s="1" t="s">
        <v>3178</v>
      </c>
      <c r="F138" s="1" t="s">
        <v>7668</v>
      </c>
      <c r="G138" s="9">
        <f>Table5[[#This Row],[Order Quantity]]</f>
        <v>955.25</v>
      </c>
    </row>
    <row r="139" spans="1:7" ht="16" hidden="1" x14ac:dyDescent="0.2">
      <c r="A139" t="s">
        <v>4898</v>
      </c>
      <c r="B139">
        <v>77</v>
      </c>
      <c r="C139">
        <v>951</v>
      </c>
      <c r="D139" t="s">
        <v>65</v>
      </c>
      <c r="E139" t="s">
        <v>4579</v>
      </c>
      <c r="F139" s="4"/>
      <c r="G139" s="9">
        <f>Table5[[#This Row],[Order Quantity]]</f>
        <v>951</v>
      </c>
    </row>
    <row r="140" spans="1:7" ht="16" hidden="1" x14ac:dyDescent="0.2">
      <c r="A140" t="s">
        <v>1599</v>
      </c>
      <c r="B140">
        <v>66</v>
      </c>
      <c r="C140">
        <v>944</v>
      </c>
      <c r="D140" t="s">
        <v>65</v>
      </c>
      <c r="E140" t="s">
        <v>1600</v>
      </c>
      <c r="F140" s="4"/>
      <c r="G140" s="9">
        <f>Table5[[#This Row],[Order Quantity]]</f>
        <v>944</v>
      </c>
    </row>
    <row r="141" spans="1:7" ht="16" x14ac:dyDescent="0.2">
      <c r="A141" s="1" t="s">
        <v>5286</v>
      </c>
      <c r="B141" s="1">
        <v>25</v>
      </c>
      <c r="C141" s="5">
        <v>928.53</v>
      </c>
      <c r="D141" s="1" t="s">
        <v>136</v>
      </c>
      <c r="E141" s="1" t="s">
        <v>4118</v>
      </c>
      <c r="F141" s="1" t="s">
        <v>1303</v>
      </c>
      <c r="G141" s="9">
        <f>Table5[[#This Row],[Order Quantity]]</f>
        <v>928.53</v>
      </c>
    </row>
    <row r="142" spans="1:7" ht="16" hidden="1" x14ac:dyDescent="0.2">
      <c r="A142" t="s">
        <v>575</v>
      </c>
      <c r="B142">
        <v>264</v>
      </c>
      <c r="C142">
        <v>919</v>
      </c>
      <c r="D142" t="s">
        <v>559</v>
      </c>
      <c r="E142" t="s">
        <v>575</v>
      </c>
      <c r="F142" s="4"/>
      <c r="G142" s="9">
        <f>Table5[[#This Row],[Order Quantity]]</f>
        <v>919</v>
      </c>
    </row>
    <row r="143" spans="1:7" ht="16" x14ac:dyDescent="0.2">
      <c r="A143" s="1" t="s">
        <v>5254</v>
      </c>
      <c r="B143" s="1">
        <v>62</v>
      </c>
      <c r="C143" s="5">
        <v>916.79300000000001</v>
      </c>
      <c r="D143" s="1" t="s">
        <v>684</v>
      </c>
      <c r="E143" s="1" t="s">
        <v>4086</v>
      </c>
      <c r="F143" s="1" t="s">
        <v>7667</v>
      </c>
      <c r="G143" s="9">
        <f>Table5[[#This Row],[Order Quantity]]</f>
        <v>916.79300000000001</v>
      </c>
    </row>
    <row r="144" spans="1:7" ht="16" hidden="1" x14ac:dyDescent="0.2">
      <c r="A144" s="1" t="s">
        <v>5786</v>
      </c>
      <c r="B144" s="1">
        <v>27</v>
      </c>
      <c r="C144" s="1">
        <v>910</v>
      </c>
      <c r="D144" s="1" t="s">
        <v>1028</v>
      </c>
      <c r="E144" s="1" t="s">
        <v>5744</v>
      </c>
      <c r="F144" s="4"/>
      <c r="G144" s="9">
        <f>Table5[[#This Row],[Order Quantity]]</f>
        <v>910</v>
      </c>
    </row>
    <row r="145" spans="1:7" ht="16" hidden="1" x14ac:dyDescent="0.2">
      <c r="A145" s="1" t="s">
        <v>3603</v>
      </c>
      <c r="B145" s="1">
        <v>36</v>
      </c>
      <c r="C145" s="1">
        <v>908</v>
      </c>
      <c r="D145" s="1" t="s">
        <v>171</v>
      </c>
      <c r="E145" s="1" t="s">
        <v>1343</v>
      </c>
      <c r="F145" s="4"/>
      <c r="G145" s="9">
        <f>Table5[[#This Row],[Order Quantity]]</f>
        <v>908</v>
      </c>
    </row>
    <row r="146" spans="1:7" ht="16" hidden="1" x14ac:dyDescent="0.2">
      <c r="A146" s="1" t="s">
        <v>6424</v>
      </c>
      <c r="B146" s="1">
        <v>23</v>
      </c>
      <c r="C146" s="1">
        <v>900</v>
      </c>
      <c r="D146" s="1" t="s">
        <v>28</v>
      </c>
      <c r="E146" s="1" t="s">
        <v>11</v>
      </c>
      <c r="F146" s="4"/>
      <c r="G146" s="9">
        <f>Table5[[#This Row],[Order Quantity]]</f>
        <v>900</v>
      </c>
    </row>
    <row r="147" spans="1:7" ht="16" hidden="1" x14ac:dyDescent="0.2">
      <c r="A147" t="s">
        <v>3665</v>
      </c>
      <c r="B147">
        <v>44</v>
      </c>
      <c r="C147">
        <v>894</v>
      </c>
      <c r="D147" t="s">
        <v>1178</v>
      </c>
      <c r="E147" t="s">
        <v>3126</v>
      </c>
      <c r="F147" s="4"/>
      <c r="G147" s="9">
        <f>Table5[[#This Row],[Order Quantity]]</f>
        <v>894</v>
      </c>
    </row>
    <row r="148" spans="1:7" ht="16" hidden="1" x14ac:dyDescent="0.2">
      <c r="A148" s="1" t="s">
        <v>6360</v>
      </c>
      <c r="B148" s="1">
        <v>113</v>
      </c>
      <c r="C148" s="1">
        <v>890</v>
      </c>
      <c r="D148" s="1" t="s">
        <v>342</v>
      </c>
      <c r="E148" s="1" t="s">
        <v>1419</v>
      </c>
      <c r="F148" s="4"/>
      <c r="G148" s="9">
        <f>Table5[[#This Row],[Order Quantity]]</f>
        <v>890</v>
      </c>
    </row>
    <row r="149" spans="1:7" ht="16" hidden="1" x14ac:dyDescent="0.2">
      <c r="A149" s="1" t="s">
        <v>7519</v>
      </c>
      <c r="B149" s="1">
        <v>75</v>
      </c>
      <c r="C149" s="1">
        <v>889</v>
      </c>
      <c r="D149" s="1" t="s">
        <v>7441</v>
      </c>
      <c r="E149" s="1" t="s">
        <v>1559</v>
      </c>
      <c r="F149" s="4"/>
      <c r="G149" s="9">
        <f>Table5[[#This Row],[Order Quantity]]</f>
        <v>889</v>
      </c>
    </row>
    <row r="150" spans="1:7" ht="16" hidden="1" x14ac:dyDescent="0.2">
      <c r="A150" s="1" t="s">
        <v>7484</v>
      </c>
      <c r="B150" s="1">
        <v>49</v>
      </c>
      <c r="C150" s="1">
        <v>889</v>
      </c>
      <c r="D150" s="1" t="s">
        <v>65</v>
      </c>
      <c r="E150" s="1" t="s">
        <v>1694</v>
      </c>
      <c r="F150" s="4"/>
      <c r="G150" s="9">
        <f>Table5[[#This Row],[Order Quantity]]</f>
        <v>889</v>
      </c>
    </row>
    <row r="151" spans="1:7" ht="16" hidden="1" x14ac:dyDescent="0.2">
      <c r="A151" s="1" t="s">
        <v>2937</v>
      </c>
      <c r="B151" s="1">
        <v>500</v>
      </c>
      <c r="C151" s="1">
        <v>888</v>
      </c>
      <c r="D151" s="1" t="s">
        <v>286</v>
      </c>
      <c r="E151" s="1" t="s">
        <v>287</v>
      </c>
      <c r="F151" s="4"/>
      <c r="G151" s="9">
        <f>Table5[[#This Row],[Order Quantity]]</f>
        <v>888</v>
      </c>
    </row>
    <row r="152" spans="1:7" ht="16" x14ac:dyDescent="0.2">
      <c r="A152" s="1" t="s">
        <v>5231</v>
      </c>
      <c r="B152" s="1">
        <v>46</v>
      </c>
      <c r="C152" s="5">
        <v>885.01</v>
      </c>
      <c r="D152" s="1" t="s">
        <v>684</v>
      </c>
      <c r="E152" s="1" t="s">
        <v>3178</v>
      </c>
      <c r="F152" s="1" t="s">
        <v>7668</v>
      </c>
      <c r="G152" s="9">
        <f>Table5[[#This Row],[Order Quantity]]</f>
        <v>885.01</v>
      </c>
    </row>
    <row r="153" spans="1:7" ht="16" hidden="1" x14ac:dyDescent="0.2">
      <c r="A153" t="s">
        <v>4917</v>
      </c>
      <c r="B153">
        <v>314</v>
      </c>
      <c r="C153">
        <v>882</v>
      </c>
      <c r="D153" t="s">
        <v>65</v>
      </c>
      <c r="E153" t="s">
        <v>4572</v>
      </c>
      <c r="F153" s="4"/>
      <c r="G153" s="9">
        <f>Table5[[#This Row],[Order Quantity]]</f>
        <v>882</v>
      </c>
    </row>
    <row r="154" spans="1:7" ht="16" x14ac:dyDescent="0.2">
      <c r="A154" t="s">
        <v>5199</v>
      </c>
      <c r="B154">
        <v>16</v>
      </c>
      <c r="C154" s="6">
        <v>882</v>
      </c>
      <c r="D154" t="s">
        <v>5200</v>
      </c>
      <c r="E154" t="s">
        <v>3178</v>
      </c>
      <c r="F154" s="1" t="s">
        <v>7668</v>
      </c>
      <c r="G154" s="9">
        <f>882*0.155</f>
        <v>136.71</v>
      </c>
    </row>
    <row r="155" spans="1:7" ht="16" hidden="1" x14ac:dyDescent="0.2">
      <c r="A155" s="1" t="s">
        <v>4008</v>
      </c>
      <c r="B155" s="1">
        <v>12</v>
      </c>
      <c r="C155" s="1">
        <v>880</v>
      </c>
      <c r="D155" s="1" t="s">
        <v>3974</v>
      </c>
      <c r="E155" s="1" t="s">
        <v>3975</v>
      </c>
      <c r="F155" s="4"/>
      <c r="G155" s="9">
        <f>Table5[[#This Row],[Order Quantity]]</f>
        <v>880</v>
      </c>
    </row>
    <row r="156" spans="1:7" ht="16" hidden="1" x14ac:dyDescent="0.2">
      <c r="A156" t="s">
        <v>498</v>
      </c>
      <c r="B156">
        <v>101</v>
      </c>
      <c r="C156">
        <v>877</v>
      </c>
      <c r="D156" t="s">
        <v>113</v>
      </c>
      <c r="E156" t="s">
        <v>1276</v>
      </c>
      <c r="F156" s="4"/>
      <c r="G156" s="9">
        <f>Table5[[#This Row],[Order Quantity]]</f>
        <v>877</v>
      </c>
    </row>
    <row r="157" spans="1:7" ht="16" hidden="1" x14ac:dyDescent="0.2">
      <c r="A157" t="s">
        <v>1842</v>
      </c>
      <c r="B157">
        <v>93</v>
      </c>
      <c r="C157">
        <v>872</v>
      </c>
      <c r="D157" t="s">
        <v>3573</v>
      </c>
      <c r="E157" t="s">
        <v>1842</v>
      </c>
      <c r="F157" s="4"/>
      <c r="G157" s="9">
        <f>Table5[[#This Row],[Order Quantity]]</f>
        <v>872</v>
      </c>
    </row>
    <row r="158" spans="1:7" ht="16" hidden="1" x14ac:dyDescent="0.2">
      <c r="A158" s="1" t="s">
        <v>1723</v>
      </c>
      <c r="B158" s="1">
        <v>163</v>
      </c>
      <c r="C158" s="1">
        <v>866</v>
      </c>
      <c r="D158" s="1" t="s">
        <v>342</v>
      </c>
      <c r="E158" s="1" t="s">
        <v>1419</v>
      </c>
      <c r="F158" s="4"/>
      <c r="G158" s="9">
        <f>Table5[[#This Row],[Order Quantity]]</f>
        <v>866</v>
      </c>
    </row>
    <row r="159" spans="1:7" ht="16" hidden="1" x14ac:dyDescent="0.2">
      <c r="A159" s="1" t="s">
        <v>2922</v>
      </c>
      <c r="B159" s="1">
        <v>460</v>
      </c>
      <c r="C159" s="1">
        <v>865</v>
      </c>
      <c r="D159" s="1" t="s">
        <v>286</v>
      </c>
      <c r="E159" s="1" t="s">
        <v>287</v>
      </c>
      <c r="F159" s="4"/>
      <c r="G159" s="9">
        <f>Table5[[#This Row],[Order Quantity]]</f>
        <v>865</v>
      </c>
    </row>
    <row r="160" spans="1:7" ht="16" hidden="1" x14ac:dyDescent="0.2">
      <c r="A160" s="1" t="s">
        <v>7286</v>
      </c>
      <c r="B160" s="1">
        <v>247</v>
      </c>
      <c r="C160" s="1">
        <v>854</v>
      </c>
      <c r="D160" s="1" t="s">
        <v>7287</v>
      </c>
      <c r="E160" s="1" t="s">
        <v>4810</v>
      </c>
      <c r="F160" s="4"/>
      <c r="G160" s="9">
        <f>Table5[[#This Row],[Order Quantity]]</f>
        <v>854</v>
      </c>
    </row>
    <row r="161" spans="1:7" ht="16" hidden="1" x14ac:dyDescent="0.2">
      <c r="A161" s="1" t="s">
        <v>3425</v>
      </c>
      <c r="B161" s="1">
        <v>478</v>
      </c>
      <c r="C161" s="5">
        <v>847</v>
      </c>
      <c r="D161" s="1" t="s">
        <v>336</v>
      </c>
      <c r="E161" s="1" t="s">
        <v>1462</v>
      </c>
      <c r="F161" s="1"/>
      <c r="G161" s="9"/>
    </row>
    <row r="162" spans="1:7" ht="16" hidden="1" x14ac:dyDescent="0.2">
      <c r="A162" s="1" t="s">
        <v>4880</v>
      </c>
      <c r="B162" s="1">
        <v>126</v>
      </c>
      <c r="C162" s="1">
        <v>846</v>
      </c>
      <c r="D162" s="1" t="s">
        <v>4751</v>
      </c>
      <c r="E162" s="1" t="s">
        <v>4579</v>
      </c>
      <c r="F162" s="4"/>
      <c r="G162" s="9">
        <f>Table5[[#This Row],[Order Quantity]]</f>
        <v>846</v>
      </c>
    </row>
    <row r="163" spans="1:7" ht="16" hidden="1" x14ac:dyDescent="0.2">
      <c r="A163" s="1" t="s">
        <v>5225</v>
      </c>
      <c r="B163" s="1">
        <v>27</v>
      </c>
      <c r="C163" s="1">
        <v>838.43</v>
      </c>
      <c r="D163" s="1" t="s">
        <v>684</v>
      </c>
      <c r="E163" s="1" t="s">
        <v>4098</v>
      </c>
      <c r="F163" s="4"/>
      <c r="G163" s="9">
        <f>Table5[[#This Row],[Order Quantity]]</f>
        <v>838.43</v>
      </c>
    </row>
    <row r="164" spans="1:7" ht="16" x14ac:dyDescent="0.2">
      <c r="A164" s="1" t="s">
        <v>5203</v>
      </c>
      <c r="B164" s="1">
        <v>38</v>
      </c>
      <c r="C164" s="5">
        <v>822.04100000000005</v>
      </c>
      <c r="D164" s="1" t="s">
        <v>684</v>
      </c>
      <c r="E164" s="1" t="s">
        <v>2335</v>
      </c>
      <c r="F164" s="1" t="s">
        <v>7666</v>
      </c>
      <c r="G164" s="9">
        <f>Table5[[#This Row],[Order Quantity]]</f>
        <v>822.04100000000005</v>
      </c>
    </row>
    <row r="165" spans="1:7" ht="16" hidden="1" x14ac:dyDescent="0.2">
      <c r="A165" t="s">
        <v>4905</v>
      </c>
      <c r="B165">
        <v>22</v>
      </c>
      <c r="C165">
        <v>821</v>
      </c>
      <c r="D165" t="s">
        <v>65</v>
      </c>
      <c r="E165" t="s">
        <v>4579</v>
      </c>
      <c r="F165" s="4"/>
      <c r="G165" s="9">
        <f>Table5[[#This Row],[Order Quantity]]</f>
        <v>821</v>
      </c>
    </row>
    <row r="166" spans="1:7" ht="16" hidden="1" x14ac:dyDescent="0.2">
      <c r="A166" s="1" t="s">
        <v>298</v>
      </c>
      <c r="B166" s="1">
        <v>64</v>
      </c>
      <c r="C166" s="1">
        <v>811</v>
      </c>
      <c r="D166" s="1" t="s">
        <v>65</v>
      </c>
      <c r="E166" s="1" t="s">
        <v>1336</v>
      </c>
      <c r="F166" s="4"/>
      <c r="G166" s="9">
        <f>Table5[[#This Row],[Order Quantity]]</f>
        <v>811</v>
      </c>
    </row>
    <row r="167" spans="1:7" ht="16" hidden="1" x14ac:dyDescent="0.2">
      <c r="A167" s="1" t="s">
        <v>4578</v>
      </c>
      <c r="B167" s="1">
        <v>180</v>
      </c>
      <c r="C167" s="1">
        <v>803</v>
      </c>
      <c r="D167" s="1" t="s">
        <v>65</v>
      </c>
      <c r="E167" s="1" t="s">
        <v>4579</v>
      </c>
      <c r="F167" s="4"/>
      <c r="G167" s="9">
        <f>Table5[[#This Row],[Order Quantity]]</f>
        <v>803</v>
      </c>
    </row>
    <row r="168" spans="1:7" ht="16" hidden="1" x14ac:dyDescent="0.2">
      <c r="A168" s="1" t="s">
        <v>1157</v>
      </c>
      <c r="B168" s="1">
        <v>105</v>
      </c>
      <c r="C168" s="1">
        <v>801</v>
      </c>
      <c r="D168" s="1" t="s">
        <v>77</v>
      </c>
      <c r="E168" s="1" t="s">
        <v>1302</v>
      </c>
      <c r="F168" s="4"/>
      <c r="G168" s="9">
        <f>Table5[[#This Row],[Order Quantity]]</f>
        <v>801</v>
      </c>
    </row>
    <row r="169" spans="1:7" ht="16" hidden="1" x14ac:dyDescent="0.2">
      <c r="A169" s="1" t="s">
        <v>285</v>
      </c>
      <c r="B169" s="1">
        <v>438</v>
      </c>
      <c r="C169" s="1">
        <v>789</v>
      </c>
      <c r="D169" s="1" t="s">
        <v>286</v>
      </c>
      <c r="E169" s="1" t="s">
        <v>287</v>
      </c>
      <c r="F169" s="4"/>
      <c r="G169" s="9">
        <f>Table5[[#This Row],[Order Quantity]]</f>
        <v>789</v>
      </c>
    </row>
    <row r="170" spans="1:7" ht="16" hidden="1" x14ac:dyDescent="0.2">
      <c r="A170" t="s">
        <v>4922</v>
      </c>
      <c r="B170">
        <v>182</v>
      </c>
      <c r="C170">
        <v>783</v>
      </c>
      <c r="D170" t="s">
        <v>65</v>
      </c>
      <c r="E170" t="s">
        <v>4832</v>
      </c>
      <c r="F170" s="4"/>
      <c r="G170" s="9">
        <f>Table5[[#This Row],[Order Quantity]]</f>
        <v>783</v>
      </c>
    </row>
    <row r="171" spans="1:7" ht="16" hidden="1" x14ac:dyDescent="0.2">
      <c r="A171" t="s">
        <v>4923</v>
      </c>
      <c r="B171">
        <v>279</v>
      </c>
      <c r="C171">
        <v>775</v>
      </c>
      <c r="D171" t="s">
        <v>65</v>
      </c>
      <c r="E171" t="s">
        <v>3269</v>
      </c>
      <c r="F171" s="4"/>
      <c r="G171" s="9">
        <f>Table5[[#This Row],[Order Quantity]]</f>
        <v>775</v>
      </c>
    </row>
    <row r="172" spans="1:7" ht="16" hidden="1" x14ac:dyDescent="0.2">
      <c r="A172" s="1" t="s">
        <v>4870</v>
      </c>
      <c r="B172" s="1">
        <v>312</v>
      </c>
      <c r="C172" s="1">
        <v>760</v>
      </c>
      <c r="D172" s="1" t="s">
        <v>65</v>
      </c>
      <c r="E172" s="1" t="s">
        <v>4579</v>
      </c>
      <c r="F172" s="4"/>
      <c r="G172" s="9">
        <f>Table5[[#This Row],[Order Quantity]]</f>
        <v>760</v>
      </c>
    </row>
    <row r="173" spans="1:7" ht="16" x14ac:dyDescent="0.2">
      <c r="A173" s="1" t="s">
        <v>5269</v>
      </c>
      <c r="B173" s="1">
        <v>71</v>
      </c>
      <c r="C173" s="5">
        <v>759.72500000000002</v>
      </c>
      <c r="D173" s="1" t="s">
        <v>684</v>
      </c>
      <c r="E173" s="1" t="s">
        <v>5270</v>
      </c>
      <c r="F173" s="1" t="s">
        <v>1303</v>
      </c>
      <c r="G173" s="9">
        <f>Table5[[#This Row],[Order Quantity]]</f>
        <v>759.72500000000002</v>
      </c>
    </row>
    <row r="174" spans="1:7" ht="16" hidden="1" x14ac:dyDescent="0.2">
      <c r="A174" s="1" t="s">
        <v>6825</v>
      </c>
      <c r="B174" s="1">
        <v>480</v>
      </c>
      <c r="C174" s="1">
        <v>757</v>
      </c>
      <c r="D174" s="1" t="s">
        <v>6826</v>
      </c>
      <c r="E174" s="1" t="s">
        <v>2273</v>
      </c>
      <c r="F174" s="4"/>
      <c r="G174" s="9">
        <f>Table5[[#This Row],[Order Quantity]]</f>
        <v>757</v>
      </c>
    </row>
    <row r="175" spans="1:7" ht="16" hidden="1" x14ac:dyDescent="0.2">
      <c r="A175" s="1" t="s">
        <v>5820</v>
      </c>
      <c r="B175" s="1">
        <v>24</v>
      </c>
      <c r="C175" s="1">
        <v>756</v>
      </c>
      <c r="D175" s="1" t="s">
        <v>5758</v>
      </c>
      <c r="E175" s="1" t="s">
        <v>5750</v>
      </c>
      <c r="F175" s="4"/>
      <c r="G175" s="9">
        <f>Table5[[#This Row],[Order Quantity]]</f>
        <v>756</v>
      </c>
    </row>
    <row r="176" spans="1:7" ht="16" hidden="1" x14ac:dyDescent="0.2">
      <c r="A176" s="1" t="s">
        <v>4577</v>
      </c>
      <c r="B176" s="1">
        <v>34</v>
      </c>
      <c r="C176" s="1">
        <v>752</v>
      </c>
      <c r="D176" s="1" t="s">
        <v>136</v>
      </c>
      <c r="E176" s="1" t="s">
        <v>1704</v>
      </c>
      <c r="F176" s="4"/>
      <c r="G176" s="9">
        <f>Table5[[#This Row],[Order Quantity]]</f>
        <v>752</v>
      </c>
    </row>
    <row r="177" spans="1:7" ht="16" hidden="1" x14ac:dyDescent="0.2">
      <c r="A177" s="1" t="s">
        <v>4864</v>
      </c>
      <c r="B177" s="1">
        <v>244</v>
      </c>
      <c r="C177" s="1">
        <v>750</v>
      </c>
      <c r="D177" s="1" t="s">
        <v>782</v>
      </c>
      <c r="E177" s="1" t="s">
        <v>4579</v>
      </c>
      <c r="F177" s="4"/>
      <c r="G177" s="9">
        <f>Table5[[#This Row],[Order Quantity]]</f>
        <v>750</v>
      </c>
    </row>
    <row r="178" spans="1:7" ht="16" hidden="1" x14ac:dyDescent="0.2">
      <c r="A178" t="s">
        <v>295</v>
      </c>
      <c r="B178">
        <v>122</v>
      </c>
      <c r="C178">
        <v>750</v>
      </c>
      <c r="D178" t="s">
        <v>65</v>
      </c>
      <c r="E178" t="s">
        <v>295</v>
      </c>
      <c r="F178" s="4"/>
      <c r="G178" s="9">
        <f>Table5[[#This Row],[Order Quantity]]</f>
        <v>750</v>
      </c>
    </row>
    <row r="179" spans="1:7" ht="16" hidden="1" x14ac:dyDescent="0.2">
      <c r="A179" s="1" t="s">
        <v>6134</v>
      </c>
      <c r="B179" s="1">
        <v>80</v>
      </c>
      <c r="C179" s="1">
        <v>744</v>
      </c>
      <c r="D179" s="1" t="s">
        <v>262</v>
      </c>
      <c r="E179" s="1" t="s">
        <v>1299</v>
      </c>
      <c r="F179" s="4"/>
      <c r="G179" s="9">
        <f>Table5[[#This Row],[Order Quantity]]</f>
        <v>744</v>
      </c>
    </row>
    <row r="180" spans="1:7" ht="16" hidden="1" x14ac:dyDescent="0.2">
      <c r="A180" s="1" t="s">
        <v>5405</v>
      </c>
      <c r="B180" s="1">
        <v>32</v>
      </c>
      <c r="C180" s="1">
        <v>739</v>
      </c>
      <c r="D180" s="1" t="s">
        <v>65</v>
      </c>
      <c r="E180" s="1" t="s">
        <v>1366</v>
      </c>
      <c r="F180" s="4"/>
      <c r="G180" s="9">
        <f>Table5[[#This Row],[Order Quantity]]</f>
        <v>739</v>
      </c>
    </row>
    <row r="181" spans="1:7" ht="16" hidden="1" x14ac:dyDescent="0.2">
      <c r="A181" t="s">
        <v>400</v>
      </c>
      <c r="B181">
        <v>55</v>
      </c>
      <c r="C181">
        <v>734</v>
      </c>
      <c r="D181" t="s">
        <v>171</v>
      </c>
      <c r="E181" t="s">
        <v>400</v>
      </c>
      <c r="F181" s="4"/>
      <c r="G181" s="9">
        <f>Table5[[#This Row],[Order Quantity]]</f>
        <v>734</v>
      </c>
    </row>
    <row r="182" spans="1:7" ht="16" hidden="1" x14ac:dyDescent="0.2">
      <c r="A182" s="1" t="s">
        <v>7297</v>
      </c>
      <c r="B182" s="1">
        <v>198</v>
      </c>
      <c r="C182" s="1">
        <v>733</v>
      </c>
      <c r="D182" s="1" t="s">
        <v>7298</v>
      </c>
      <c r="E182" s="1" t="s">
        <v>4810</v>
      </c>
      <c r="F182" s="4"/>
      <c r="G182" s="9">
        <f>Table5[[#This Row],[Order Quantity]]</f>
        <v>733</v>
      </c>
    </row>
    <row r="183" spans="1:7" ht="16" hidden="1" x14ac:dyDescent="0.2">
      <c r="A183" s="1" t="s">
        <v>5194</v>
      </c>
      <c r="B183" s="1">
        <v>37</v>
      </c>
      <c r="C183" s="1">
        <v>726.11699999999996</v>
      </c>
      <c r="D183" s="1" t="s">
        <v>684</v>
      </c>
      <c r="E183" s="1" t="s">
        <v>4098</v>
      </c>
      <c r="F183" s="4"/>
      <c r="G183" s="9">
        <f>Table5[[#This Row],[Order Quantity]]</f>
        <v>726.11699999999996</v>
      </c>
    </row>
    <row r="184" spans="1:7" ht="16" hidden="1" x14ac:dyDescent="0.2">
      <c r="A184" s="1" t="s">
        <v>7317</v>
      </c>
      <c r="B184" s="1">
        <v>147</v>
      </c>
      <c r="C184" s="1">
        <v>724</v>
      </c>
      <c r="D184" s="1" t="s">
        <v>7318</v>
      </c>
      <c r="E184" s="1" t="s">
        <v>4810</v>
      </c>
      <c r="F184" s="4"/>
      <c r="G184" s="9">
        <f>Table5[[#This Row],[Order Quantity]]</f>
        <v>724</v>
      </c>
    </row>
    <row r="185" spans="1:7" ht="16" hidden="1" x14ac:dyDescent="0.2">
      <c r="A185" s="1" t="s">
        <v>5799</v>
      </c>
      <c r="B185" s="1">
        <v>54</v>
      </c>
      <c r="C185" s="1">
        <v>724</v>
      </c>
      <c r="D185" s="1" t="s">
        <v>5738</v>
      </c>
      <c r="E185" s="1" t="s">
        <v>3213</v>
      </c>
      <c r="F185" s="4"/>
      <c r="G185" s="9">
        <f>Table5[[#This Row],[Order Quantity]]</f>
        <v>724</v>
      </c>
    </row>
    <row r="186" spans="1:7" ht="16" hidden="1" x14ac:dyDescent="0.2">
      <c r="A186" t="s">
        <v>1821</v>
      </c>
      <c r="B186">
        <v>131</v>
      </c>
      <c r="C186">
        <v>721</v>
      </c>
      <c r="D186" t="s">
        <v>129</v>
      </c>
      <c r="E186" t="s">
        <v>1084</v>
      </c>
      <c r="F186" s="4"/>
      <c r="G186" s="9">
        <f>Table5[[#This Row],[Order Quantity]]</f>
        <v>721</v>
      </c>
    </row>
    <row r="187" spans="1:7" ht="16" hidden="1" x14ac:dyDescent="0.2">
      <c r="A187" s="1" t="s">
        <v>6386</v>
      </c>
      <c r="B187" s="1">
        <v>50</v>
      </c>
      <c r="C187" s="1">
        <v>720</v>
      </c>
      <c r="D187" s="1" t="s">
        <v>113</v>
      </c>
      <c r="E187" s="1" t="s">
        <v>1402</v>
      </c>
      <c r="F187" s="4"/>
      <c r="G187" s="9">
        <f>Table5[[#This Row],[Order Quantity]]</f>
        <v>720</v>
      </c>
    </row>
    <row r="188" spans="1:7" ht="16" hidden="1" x14ac:dyDescent="0.2">
      <c r="A188" t="s">
        <v>4925</v>
      </c>
      <c r="B188">
        <v>261</v>
      </c>
      <c r="C188">
        <v>719</v>
      </c>
      <c r="D188" t="s">
        <v>65</v>
      </c>
      <c r="E188" t="s">
        <v>4572</v>
      </c>
      <c r="F188" s="4"/>
      <c r="G188" s="9">
        <f>Table5[[#This Row],[Order Quantity]]</f>
        <v>719</v>
      </c>
    </row>
    <row r="189" spans="1:7" ht="16" hidden="1" x14ac:dyDescent="0.2">
      <c r="A189" s="1" t="s">
        <v>151</v>
      </c>
      <c r="B189" s="1">
        <v>466</v>
      </c>
      <c r="C189" s="1">
        <v>706</v>
      </c>
      <c r="D189" s="1" t="s">
        <v>6767</v>
      </c>
      <c r="E189" s="1" t="s">
        <v>2273</v>
      </c>
      <c r="F189" s="4"/>
      <c r="G189" s="9">
        <f>Table5[[#This Row],[Order Quantity]]</f>
        <v>706</v>
      </c>
    </row>
    <row r="190" spans="1:7" ht="16" x14ac:dyDescent="0.2">
      <c r="A190" t="s">
        <v>408</v>
      </c>
      <c r="B190">
        <v>42</v>
      </c>
      <c r="C190" s="6">
        <v>702</v>
      </c>
      <c r="D190" t="s">
        <v>116</v>
      </c>
      <c r="E190" t="s">
        <v>1462</v>
      </c>
      <c r="F190" s="1" t="s">
        <v>7665</v>
      </c>
      <c r="G190" s="9">
        <f>702*2.27</f>
        <v>1593.54</v>
      </c>
    </row>
    <row r="191" spans="1:7" ht="16" hidden="1" x14ac:dyDescent="0.2">
      <c r="A191" t="s">
        <v>4924</v>
      </c>
      <c r="B191">
        <v>242</v>
      </c>
      <c r="C191">
        <v>701</v>
      </c>
      <c r="D191" t="s">
        <v>65</v>
      </c>
      <c r="E191" t="s">
        <v>4810</v>
      </c>
      <c r="F191" s="4"/>
      <c r="G191" s="9">
        <f>Table5[[#This Row],[Order Quantity]]</f>
        <v>701</v>
      </c>
    </row>
    <row r="192" spans="1:7" ht="16" x14ac:dyDescent="0.2">
      <c r="A192" s="1" t="s">
        <v>5250</v>
      </c>
      <c r="B192" s="1">
        <v>58</v>
      </c>
      <c r="C192" s="5">
        <v>700.4</v>
      </c>
      <c r="D192" s="1" t="s">
        <v>684</v>
      </c>
      <c r="E192" s="1" t="s">
        <v>3178</v>
      </c>
      <c r="F192" s="1" t="s">
        <v>7668</v>
      </c>
      <c r="G192" s="9">
        <f>Table5[[#This Row],[Order Quantity]]</f>
        <v>700.4</v>
      </c>
    </row>
    <row r="193" spans="1:7" ht="16" hidden="1" x14ac:dyDescent="0.2">
      <c r="A193" s="1" t="s">
        <v>5252</v>
      </c>
      <c r="B193" s="1">
        <v>17</v>
      </c>
      <c r="C193" s="1">
        <v>697.43</v>
      </c>
      <c r="D193" s="1" t="s">
        <v>684</v>
      </c>
      <c r="E193" s="1" t="s">
        <v>5253</v>
      </c>
      <c r="F193" s="4"/>
      <c r="G193" s="9">
        <f>Table5[[#This Row],[Order Quantity]]</f>
        <v>697.43</v>
      </c>
    </row>
    <row r="194" spans="1:7" ht="16" x14ac:dyDescent="0.2">
      <c r="A194" s="1" t="s">
        <v>3891</v>
      </c>
      <c r="B194" s="1">
        <v>30</v>
      </c>
      <c r="C194" s="5">
        <v>696</v>
      </c>
      <c r="D194" s="1" t="s">
        <v>3892</v>
      </c>
      <c r="E194" s="1" t="s">
        <v>2078</v>
      </c>
      <c r="F194" s="1" t="s">
        <v>7668</v>
      </c>
      <c r="G194" s="9">
        <f>696*12*0.16</f>
        <v>1336.32</v>
      </c>
    </row>
    <row r="195" spans="1:7" ht="16" hidden="1" x14ac:dyDescent="0.2">
      <c r="A195" t="s">
        <v>4928</v>
      </c>
      <c r="B195">
        <v>283</v>
      </c>
      <c r="C195">
        <v>694</v>
      </c>
      <c r="D195" t="s">
        <v>65</v>
      </c>
      <c r="E195" t="s">
        <v>4810</v>
      </c>
      <c r="F195" s="4"/>
      <c r="G195" s="9">
        <f>Table5[[#This Row],[Order Quantity]]</f>
        <v>694</v>
      </c>
    </row>
    <row r="196" spans="1:7" ht="16" hidden="1" x14ac:dyDescent="0.2">
      <c r="A196" s="1" t="s">
        <v>5400</v>
      </c>
      <c r="B196" s="1">
        <v>53</v>
      </c>
      <c r="C196" s="1">
        <v>691</v>
      </c>
      <c r="D196" s="1" t="s">
        <v>136</v>
      </c>
      <c r="E196" s="1" t="s">
        <v>1559</v>
      </c>
      <c r="F196" s="4"/>
      <c r="G196" s="9">
        <f>Table5[[#This Row],[Order Quantity]]</f>
        <v>691</v>
      </c>
    </row>
    <row r="197" spans="1:7" ht="16" hidden="1" x14ac:dyDescent="0.2">
      <c r="A197" t="s">
        <v>4934</v>
      </c>
      <c r="B197">
        <v>164</v>
      </c>
      <c r="C197">
        <v>685</v>
      </c>
      <c r="D197" t="s">
        <v>65</v>
      </c>
      <c r="E197" t="s">
        <v>4810</v>
      </c>
      <c r="F197" s="4"/>
      <c r="G197" s="9">
        <f>Table5[[#This Row],[Order Quantity]]</f>
        <v>685</v>
      </c>
    </row>
    <row r="198" spans="1:7" ht="16" x14ac:dyDescent="0.2">
      <c r="A198" s="1" t="s">
        <v>5271</v>
      </c>
      <c r="B198" s="1">
        <v>32</v>
      </c>
      <c r="C198" s="5">
        <v>684.04</v>
      </c>
      <c r="D198" s="1" t="s">
        <v>684</v>
      </c>
      <c r="E198" s="1" t="s">
        <v>4102</v>
      </c>
      <c r="F198" s="1" t="s">
        <v>7668</v>
      </c>
      <c r="G198" s="9">
        <f>Table5[[#This Row],[Order Quantity]]</f>
        <v>684.04</v>
      </c>
    </row>
    <row r="199" spans="1:7" ht="16" hidden="1" x14ac:dyDescent="0.2">
      <c r="A199" t="s">
        <v>3390</v>
      </c>
      <c r="B199">
        <v>231</v>
      </c>
      <c r="C199">
        <v>676</v>
      </c>
      <c r="D199" t="s">
        <v>559</v>
      </c>
      <c r="E199" t="s">
        <v>1343</v>
      </c>
      <c r="F199" s="4"/>
      <c r="G199" s="9">
        <f>Table5[[#This Row],[Order Quantity]]</f>
        <v>676</v>
      </c>
    </row>
    <row r="200" spans="1:7" ht="16" hidden="1" x14ac:dyDescent="0.2">
      <c r="A200" t="s">
        <v>1082</v>
      </c>
      <c r="B200">
        <v>105</v>
      </c>
      <c r="C200">
        <v>675</v>
      </c>
      <c r="D200" t="s">
        <v>697</v>
      </c>
      <c r="E200" t="s">
        <v>1383</v>
      </c>
      <c r="F200" s="4"/>
      <c r="G200" s="9">
        <f>Table5[[#This Row],[Order Quantity]]</f>
        <v>675</v>
      </c>
    </row>
    <row r="201" spans="1:7" ht="16" hidden="1" x14ac:dyDescent="0.2">
      <c r="A201" t="s">
        <v>2520</v>
      </c>
      <c r="B201">
        <v>55</v>
      </c>
      <c r="C201">
        <v>669</v>
      </c>
      <c r="D201" t="s">
        <v>113</v>
      </c>
      <c r="E201" t="s">
        <v>2521</v>
      </c>
      <c r="F201" s="4"/>
      <c r="G201" s="9">
        <f>Table5[[#This Row],[Order Quantity]]</f>
        <v>669</v>
      </c>
    </row>
    <row r="202" spans="1:7" ht="16" x14ac:dyDescent="0.2">
      <c r="A202" s="1" t="s">
        <v>5722</v>
      </c>
      <c r="B202" s="1">
        <v>34</v>
      </c>
      <c r="C202" s="5">
        <v>668</v>
      </c>
      <c r="D202" s="1" t="s">
        <v>506</v>
      </c>
      <c r="E202" s="1" t="s">
        <v>5219</v>
      </c>
      <c r="F202" s="1" t="s">
        <v>7668</v>
      </c>
      <c r="G202" s="11">
        <f>Table5[[#This Row],[Order Quantity]]</f>
        <v>668</v>
      </c>
    </row>
    <row r="203" spans="1:7" ht="16" hidden="1" x14ac:dyDescent="0.2">
      <c r="A203" s="1" t="s">
        <v>5085</v>
      </c>
      <c r="B203" s="1">
        <v>31</v>
      </c>
      <c r="C203" s="1">
        <v>666</v>
      </c>
      <c r="D203" s="1" t="s">
        <v>65</v>
      </c>
      <c r="E203" s="1" t="s">
        <v>5069</v>
      </c>
      <c r="F203" s="4"/>
      <c r="G203" s="9">
        <f>Table5[[#This Row],[Order Quantity]]</f>
        <v>666</v>
      </c>
    </row>
    <row r="204" spans="1:7" ht="16" hidden="1" x14ac:dyDescent="0.2">
      <c r="A204" s="1" t="s">
        <v>436</v>
      </c>
      <c r="B204" s="1">
        <v>152</v>
      </c>
      <c r="C204" s="1">
        <v>659</v>
      </c>
      <c r="D204" s="1" t="s">
        <v>1515</v>
      </c>
      <c r="E204" s="1" t="s">
        <v>671</v>
      </c>
      <c r="F204" s="4"/>
      <c r="G204" s="9">
        <f>Table5[[#This Row],[Order Quantity]]</f>
        <v>659</v>
      </c>
    </row>
    <row r="205" spans="1:7" ht="16" hidden="1" x14ac:dyDescent="0.2">
      <c r="A205" s="1" t="s">
        <v>4016</v>
      </c>
      <c r="B205" s="1">
        <v>12</v>
      </c>
      <c r="C205" s="1">
        <v>658</v>
      </c>
      <c r="D205" s="1" t="s">
        <v>3974</v>
      </c>
      <c r="E205" s="1" t="s">
        <v>3975</v>
      </c>
      <c r="F205" s="4"/>
      <c r="G205" s="9">
        <f>Table5[[#This Row],[Order Quantity]]</f>
        <v>658</v>
      </c>
    </row>
    <row r="206" spans="1:7" ht="16" x14ac:dyDescent="0.2">
      <c r="A206" s="1" t="s">
        <v>5274</v>
      </c>
      <c r="B206" s="1">
        <v>9</v>
      </c>
      <c r="C206" s="5">
        <v>655</v>
      </c>
      <c r="D206" s="1" t="s">
        <v>65</v>
      </c>
      <c r="E206" s="1" t="s">
        <v>3178</v>
      </c>
      <c r="F206" s="1" t="s">
        <v>7668</v>
      </c>
      <c r="G206" s="9">
        <f>655*0.24</f>
        <v>157.19999999999999</v>
      </c>
    </row>
    <row r="207" spans="1:7" ht="16" hidden="1" x14ac:dyDescent="0.2">
      <c r="A207" s="1" t="s">
        <v>5210</v>
      </c>
      <c r="B207" s="1">
        <v>16</v>
      </c>
      <c r="C207" s="1">
        <v>653.98</v>
      </c>
      <c r="D207" s="1" t="s">
        <v>5211</v>
      </c>
      <c r="E207" s="1" t="s">
        <v>4098</v>
      </c>
      <c r="F207" s="4"/>
      <c r="G207" s="9">
        <f>Table5[[#This Row],[Order Quantity]]</f>
        <v>653.98</v>
      </c>
    </row>
    <row r="208" spans="1:7" ht="16" hidden="1" x14ac:dyDescent="0.2">
      <c r="A208" s="1" t="s">
        <v>4594</v>
      </c>
      <c r="B208" s="1">
        <v>163</v>
      </c>
      <c r="C208" s="1">
        <v>651</v>
      </c>
      <c r="D208" s="1" t="s">
        <v>65</v>
      </c>
      <c r="E208" s="1" t="s">
        <v>4579</v>
      </c>
      <c r="F208" s="4"/>
      <c r="G208" s="9">
        <f>Table5[[#This Row],[Order Quantity]]</f>
        <v>651</v>
      </c>
    </row>
    <row r="209" spans="1:7" ht="16" hidden="1" x14ac:dyDescent="0.2">
      <c r="A209" s="1" t="s">
        <v>4072</v>
      </c>
      <c r="B209" s="1">
        <v>91</v>
      </c>
      <c r="C209" s="1">
        <v>640</v>
      </c>
      <c r="D209" s="1" t="s">
        <v>103</v>
      </c>
      <c r="E209" s="1" t="s">
        <v>1302</v>
      </c>
      <c r="F209" s="4"/>
      <c r="G209" s="9">
        <f>Table5[[#This Row],[Order Quantity]]</f>
        <v>640</v>
      </c>
    </row>
    <row r="210" spans="1:7" ht="16" x14ac:dyDescent="0.2">
      <c r="A210" s="1" t="s">
        <v>4108</v>
      </c>
      <c r="B210" s="1">
        <v>38</v>
      </c>
      <c r="C210" s="5">
        <v>637</v>
      </c>
      <c r="D210" s="1" t="s">
        <v>4109</v>
      </c>
      <c r="E210" s="1" t="s">
        <v>4086</v>
      </c>
      <c r="F210" s="1" t="s">
        <v>7667</v>
      </c>
      <c r="G210" s="9">
        <f>637*0.17</f>
        <v>108.29</v>
      </c>
    </row>
    <row r="211" spans="1:7" ht="16" hidden="1" x14ac:dyDescent="0.2">
      <c r="A211" t="s">
        <v>4936</v>
      </c>
      <c r="B211">
        <v>138</v>
      </c>
      <c r="C211">
        <v>633</v>
      </c>
      <c r="D211" t="s">
        <v>65</v>
      </c>
      <c r="E211" t="s">
        <v>4810</v>
      </c>
      <c r="F211" s="4"/>
      <c r="G211" s="9">
        <f>Table5[[#This Row],[Order Quantity]]</f>
        <v>633</v>
      </c>
    </row>
    <row r="212" spans="1:7" ht="16" hidden="1" x14ac:dyDescent="0.2">
      <c r="A212" s="1" t="s">
        <v>4861</v>
      </c>
      <c r="B212" s="1">
        <v>198</v>
      </c>
      <c r="C212" s="1">
        <v>632</v>
      </c>
      <c r="D212" s="1" t="s">
        <v>782</v>
      </c>
      <c r="E212" s="1" t="s">
        <v>4579</v>
      </c>
      <c r="F212" s="4"/>
      <c r="G212" s="9">
        <f>Table5[[#This Row],[Order Quantity]]</f>
        <v>632</v>
      </c>
    </row>
    <row r="213" spans="1:7" ht="16" hidden="1" x14ac:dyDescent="0.2">
      <c r="A213" t="s">
        <v>4872</v>
      </c>
      <c r="B213">
        <v>186</v>
      </c>
      <c r="C213">
        <v>632</v>
      </c>
      <c r="D213" t="s">
        <v>65</v>
      </c>
      <c r="E213" t="s">
        <v>4579</v>
      </c>
      <c r="F213" s="4"/>
      <c r="G213" s="9">
        <f>Table5[[#This Row],[Order Quantity]]</f>
        <v>632</v>
      </c>
    </row>
    <row r="214" spans="1:7" ht="16" hidden="1" x14ac:dyDescent="0.2">
      <c r="A214" s="1" t="s">
        <v>5201</v>
      </c>
      <c r="B214" s="1">
        <v>43</v>
      </c>
      <c r="C214" s="1">
        <v>631.13699999999994</v>
      </c>
      <c r="D214" s="1" t="s">
        <v>684</v>
      </c>
      <c r="E214" s="1" t="s">
        <v>4098</v>
      </c>
      <c r="F214" s="4"/>
      <c r="G214" s="9">
        <f>Table5[[#This Row],[Order Quantity]]</f>
        <v>631.13699999999994</v>
      </c>
    </row>
    <row r="215" spans="1:7" ht="16" hidden="1" x14ac:dyDescent="0.2">
      <c r="A215" s="1" t="s">
        <v>836</v>
      </c>
      <c r="B215" s="1">
        <v>203</v>
      </c>
      <c r="C215" s="1">
        <v>628</v>
      </c>
      <c r="D215" s="1" t="s">
        <v>743</v>
      </c>
      <c r="E215" t="s">
        <v>78</v>
      </c>
      <c r="F215" s="4"/>
      <c r="G215" s="9">
        <f>Table5[[#This Row],[Order Quantity]]</f>
        <v>628</v>
      </c>
    </row>
    <row r="216" spans="1:7" ht="16" hidden="1" x14ac:dyDescent="0.2">
      <c r="A216" s="1" t="s">
        <v>6811</v>
      </c>
      <c r="B216" s="1">
        <v>402</v>
      </c>
      <c r="C216" s="1">
        <v>627</v>
      </c>
      <c r="D216" s="1" t="s">
        <v>6767</v>
      </c>
      <c r="E216" s="1" t="s">
        <v>2273</v>
      </c>
      <c r="F216" s="4"/>
      <c r="G216" s="9">
        <f>Table5[[#This Row],[Order Quantity]]</f>
        <v>627</v>
      </c>
    </row>
    <row r="217" spans="1:7" ht="16" hidden="1" x14ac:dyDescent="0.2">
      <c r="A217" s="1" t="s">
        <v>7319</v>
      </c>
      <c r="B217" s="1">
        <v>130</v>
      </c>
      <c r="C217" s="1">
        <v>623</v>
      </c>
      <c r="D217" s="1" t="s">
        <v>7320</v>
      </c>
      <c r="E217" s="1" t="s">
        <v>4810</v>
      </c>
      <c r="F217" s="4"/>
      <c r="G217" s="9">
        <f>Table5[[#This Row],[Order Quantity]]</f>
        <v>623</v>
      </c>
    </row>
    <row r="218" spans="1:7" ht="16" x14ac:dyDescent="0.2">
      <c r="A218" s="1" t="s">
        <v>4593</v>
      </c>
      <c r="B218" s="1">
        <v>230</v>
      </c>
      <c r="C218" s="5">
        <v>619</v>
      </c>
      <c r="D218" s="1" t="s">
        <v>65</v>
      </c>
      <c r="E218" s="1" t="s">
        <v>3509</v>
      </c>
      <c r="F218" s="1" t="s">
        <v>7668</v>
      </c>
      <c r="G218" s="11">
        <f>619*0.33</f>
        <v>204.27</v>
      </c>
    </row>
    <row r="219" spans="1:7" ht="16" hidden="1" x14ac:dyDescent="0.2">
      <c r="A219" t="s">
        <v>2059</v>
      </c>
      <c r="B219">
        <v>80</v>
      </c>
      <c r="C219">
        <v>617</v>
      </c>
      <c r="D219" t="s">
        <v>65</v>
      </c>
      <c r="E219" t="s">
        <v>2059</v>
      </c>
      <c r="F219" s="4"/>
      <c r="G219" s="9">
        <f>Table5[[#This Row],[Order Quantity]]</f>
        <v>617</v>
      </c>
    </row>
    <row r="220" spans="1:7" ht="16" hidden="1" x14ac:dyDescent="0.2">
      <c r="A220" s="1" t="s">
        <v>2940</v>
      </c>
      <c r="B220" s="1">
        <v>311</v>
      </c>
      <c r="C220" s="1">
        <v>616</v>
      </c>
      <c r="D220" s="1" t="s">
        <v>103</v>
      </c>
      <c r="E220" s="1" t="s">
        <v>1674</v>
      </c>
      <c r="F220" s="4"/>
      <c r="G220" s="9">
        <f>Table5[[#This Row],[Order Quantity]]</f>
        <v>616</v>
      </c>
    </row>
    <row r="221" spans="1:7" ht="16" hidden="1" x14ac:dyDescent="0.2">
      <c r="A221" t="s">
        <v>2672</v>
      </c>
      <c r="B221">
        <v>95</v>
      </c>
      <c r="C221">
        <v>614</v>
      </c>
      <c r="D221" t="s">
        <v>2673</v>
      </c>
      <c r="E221" t="s">
        <v>1422</v>
      </c>
      <c r="F221" s="4"/>
      <c r="G221" s="9">
        <f>Table5[[#This Row],[Order Quantity]]</f>
        <v>614</v>
      </c>
    </row>
    <row r="222" spans="1:7" ht="16" hidden="1" x14ac:dyDescent="0.2">
      <c r="A222" t="s">
        <v>3837</v>
      </c>
      <c r="B222">
        <v>92</v>
      </c>
      <c r="C222">
        <v>613</v>
      </c>
      <c r="D222" t="s">
        <v>113</v>
      </c>
      <c r="E222" t="s">
        <v>1752</v>
      </c>
      <c r="F222" s="4"/>
      <c r="G222" s="9">
        <f>Table5[[#This Row],[Order Quantity]]</f>
        <v>613</v>
      </c>
    </row>
    <row r="223" spans="1:7" ht="16" hidden="1" x14ac:dyDescent="0.2">
      <c r="A223" t="s">
        <v>1842</v>
      </c>
      <c r="B223">
        <v>82</v>
      </c>
      <c r="C223">
        <v>609</v>
      </c>
      <c r="D223" t="s">
        <v>1843</v>
      </c>
      <c r="E223" t="s">
        <v>1842</v>
      </c>
      <c r="F223" s="4"/>
      <c r="G223" s="9">
        <f>Table5[[#This Row],[Order Quantity]]</f>
        <v>609</v>
      </c>
    </row>
    <row r="224" spans="1:7" ht="16" hidden="1" x14ac:dyDescent="0.2">
      <c r="A224" t="s">
        <v>4935</v>
      </c>
      <c r="B224">
        <v>173</v>
      </c>
      <c r="C224">
        <v>606</v>
      </c>
      <c r="D224" t="s">
        <v>65</v>
      </c>
      <c r="E224" t="s">
        <v>4810</v>
      </c>
      <c r="F224" s="4"/>
      <c r="G224" s="9">
        <f>Table5[[#This Row],[Order Quantity]]</f>
        <v>606</v>
      </c>
    </row>
    <row r="225" spans="1:7" ht="16" hidden="1" x14ac:dyDescent="0.2">
      <c r="A225" s="1" t="s">
        <v>2811</v>
      </c>
      <c r="B225" s="1">
        <v>56</v>
      </c>
      <c r="C225" s="1">
        <v>604.88</v>
      </c>
      <c r="D225" s="1" t="s">
        <v>684</v>
      </c>
      <c r="E225" s="1" t="s">
        <v>2812</v>
      </c>
      <c r="F225" s="4"/>
      <c r="G225" s="9">
        <f>Table5[[#This Row],[Order Quantity]]</f>
        <v>604.88</v>
      </c>
    </row>
    <row r="226" spans="1:7" ht="16" hidden="1" x14ac:dyDescent="0.2">
      <c r="A226" s="1" t="s">
        <v>5764</v>
      </c>
      <c r="B226" s="1">
        <v>39</v>
      </c>
      <c r="C226" s="1">
        <v>603</v>
      </c>
      <c r="D226" s="1" t="s">
        <v>5758</v>
      </c>
      <c r="E226" s="1" t="s">
        <v>5750</v>
      </c>
      <c r="F226" s="4"/>
      <c r="G226" s="9">
        <f>Table5[[#This Row],[Order Quantity]]</f>
        <v>603</v>
      </c>
    </row>
    <row r="227" spans="1:7" ht="16" hidden="1" x14ac:dyDescent="0.2">
      <c r="A227" t="s">
        <v>3649</v>
      </c>
      <c r="B227">
        <v>57</v>
      </c>
      <c r="C227">
        <v>602</v>
      </c>
      <c r="D227" t="s">
        <v>187</v>
      </c>
      <c r="E227" t="s">
        <v>1788</v>
      </c>
      <c r="F227" s="4"/>
      <c r="G227" s="9">
        <f>Table5[[#This Row],[Order Quantity]]</f>
        <v>602</v>
      </c>
    </row>
    <row r="228" spans="1:7" ht="16" hidden="1" x14ac:dyDescent="0.2">
      <c r="A228" s="1" t="s">
        <v>233</v>
      </c>
      <c r="B228" s="1">
        <v>333</v>
      </c>
      <c r="C228" s="1">
        <v>600</v>
      </c>
      <c r="D228" s="1" t="s">
        <v>6733</v>
      </c>
      <c r="E228" s="1" t="s">
        <v>2273</v>
      </c>
      <c r="F228" s="4"/>
      <c r="G228" s="9">
        <f>Table5[[#This Row],[Order Quantity]]</f>
        <v>600</v>
      </c>
    </row>
    <row r="229" spans="1:7" ht="16" x14ac:dyDescent="0.2">
      <c r="A229" s="1" t="s">
        <v>5247</v>
      </c>
      <c r="B229" s="1">
        <v>16</v>
      </c>
      <c r="C229" s="5">
        <v>595.75699999999995</v>
      </c>
      <c r="D229" s="1" t="s">
        <v>5240</v>
      </c>
      <c r="E229" s="1" t="s">
        <v>2335</v>
      </c>
      <c r="F229" s="1" t="s">
        <v>7666</v>
      </c>
      <c r="G229" s="9">
        <f>Table5[[#This Row],[Order Quantity]]</f>
        <v>595.75699999999995</v>
      </c>
    </row>
    <row r="230" spans="1:7" ht="16" hidden="1" x14ac:dyDescent="0.2">
      <c r="A230" s="1" t="s">
        <v>7310</v>
      </c>
      <c r="B230" s="1">
        <v>120</v>
      </c>
      <c r="C230" s="1">
        <v>595</v>
      </c>
      <c r="D230" s="1" t="s">
        <v>7303</v>
      </c>
      <c r="E230" s="1" t="s">
        <v>4832</v>
      </c>
      <c r="F230" s="4"/>
      <c r="G230" s="9">
        <f>Table5[[#This Row],[Order Quantity]]</f>
        <v>595</v>
      </c>
    </row>
    <row r="231" spans="1:7" ht="16" hidden="1" x14ac:dyDescent="0.2">
      <c r="A231" s="1" t="s">
        <v>936</v>
      </c>
      <c r="B231" s="1">
        <v>50</v>
      </c>
      <c r="C231" s="1">
        <v>590</v>
      </c>
      <c r="D231" s="1" t="s">
        <v>937</v>
      </c>
      <c r="E231" t="s">
        <v>118</v>
      </c>
      <c r="F231" s="4"/>
      <c r="G231" s="9">
        <f>Table5[[#This Row],[Order Quantity]]</f>
        <v>590</v>
      </c>
    </row>
    <row r="232" spans="1:7" ht="16" hidden="1" x14ac:dyDescent="0.2">
      <c r="A232" s="1" t="s">
        <v>723</v>
      </c>
      <c r="B232" s="1">
        <v>73</v>
      </c>
      <c r="C232" s="1">
        <v>589</v>
      </c>
      <c r="D232" s="1" t="s">
        <v>1442</v>
      </c>
      <c r="E232" s="1" t="s">
        <v>723</v>
      </c>
      <c r="F232" s="4"/>
      <c r="G232" s="9">
        <f>Table5[[#This Row],[Order Quantity]]</f>
        <v>589</v>
      </c>
    </row>
    <row r="233" spans="1:7" ht="16" x14ac:dyDescent="0.2">
      <c r="A233" s="1" t="s">
        <v>5725</v>
      </c>
      <c r="B233" s="1">
        <v>29</v>
      </c>
      <c r="C233" s="5">
        <v>588</v>
      </c>
      <c r="D233" s="1" t="s">
        <v>506</v>
      </c>
      <c r="E233" s="1" t="s">
        <v>5219</v>
      </c>
      <c r="F233" s="1" t="s">
        <v>7668</v>
      </c>
      <c r="G233" s="11">
        <f>Table5[[#This Row],[Order Quantity]]</f>
        <v>588</v>
      </c>
    </row>
    <row r="234" spans="1:7" ht="16" hidden="1" x14ac:dyDescent="0.2">
      <c r="A234" s="1" t="s">
        <v>837</v>
      </c>
      <c r="B234" s="1">
        <v>196</v>
      </c>
      <c r="C234" s="1">
        <v>587</v>
      </c>
      <c r="D234" s="1" t="s">
        <v>743</v>
      </c>
      <c r="E234" t="s">
        <v>78</v>
      </c>
      <c r="F234" s="4"/>
      <c r="G234" s="9">
        <f>Table5[[#This Row],[Order Quantity]]</f>
        <v>587</v>
      </c>
    </row>
    <row r="235" spans="1:7" ht="16" hidden="1" x14ac:dyDescent="0.2">
      <c r="A235" s="1" t="s">
        <v>7302</v>
      </c>
      <c r="B235" s="1">
        <v>166</v>
      </c>
      <c r="C235" s="1">
        <v>585</v>
      </c>
      <c r="D235" s="1" t="s">
        <v>65</v>
      </c>
      <c r="E235" s="1" t="s">
        <v>4810</v>
      </c>
      <c r="F235" s="4"/>
      <c r="G235" s="9">
        <f>Table5[[#This Row],[Order Quantity]]</f>
        <v>585</v>
      </c>
    </row>
    <row r="236" spans="1:7" ht="16" hidden="1" x14ac:dyDescent="0.2">
      <c r="A236" t="s">
        <v>3643</v>
      </c>
      <c r="B236">
        <v>122</v>
      </c>
      <c r="C236">
        <v>585</v>
      </c>
      <c r="D236" t="s">
        <v>442</v>
      </c>
      <c r="E236" t="s">
        <v>1694</v>
      </c>
      <c r="F236" s="4"/>
      <c r="G236" s="9">
        <f>Table5[[#This Row],[Order Quantity]]</f>
        <v>585</v>
      </c>
    </row>
    <row r="237" spans="1:7" ht="16" hidden="1" x14ac:dyDescent="0.2">
      <c r="A237" s="1" t="s">
        <v>7661</v>
      </c>
      <c r="B237" s="1">
        <v>5</v>
      </c>
      <c r="C237" s="1">
        <v>584</v>
      </c>
      <c r="D237" s="1" t="s">
        <v>13</v>
      </c>
      <c r="E237" s="1" t="s">
        <v>4046</v>
      </c>
      <c r="F237" s="4"/>
      <c r="G237" s="9">
        <f>Table5[[#This Row],[Order Quantity]]</f>
        <v>584</v>
      </c>
    </row>
    <row r="238" spans="1:7" ht="16" x14ac:dyDescent="0.2">
      <c r="A238" t="s">
        <v>5278</v>
      </c>
      <c r="B238">
        <v>52</v>
      </c>
      <c r="C238" s="6">
        <v>583.08000000000004</v>
      </c>
      <c r="D238" t="s">
        <v>684</v>
      </c>
      <c r="E238" t="s">
        <v>4086</v>
      </c>
      <c r="F238" s="1" t="s">
        <v>7667</v>
      </c>
      <c r="G238" s="9">
        <f>Table5[[#This Row],[Order Quantity]]</f>
        <v>583.08000000000004</v>
      </c>
    </row>
    <row r="239" spans="1:7" ht="16" x14ac:dyDescent="0.2">
      <c r="A239" s="1" t="s">
        <v>5229</v>
      </c>
      <c r="B239" s="1">
        <v>86</v>
      </c>
      <c r="C239" s="5">
        <v>581.21</v>
      </c>
      <c r="D239" s="1" t="s">
        <v>684</v>
      </c>
      <c r="E239" s="1" t="s">
        <v>5219</v>
      </c>
      <c r="F239" s="1" t="s">
        <v>7668</v>
      </c>
      <c r="G239" s="9">
        <f>Table5[[#This Row],[Order Quantity]]</f>
        <v>581.21</v>
      </c>
    </row>
    <row r="240" spans="1:7" ht="16" hidden="1" x14ac:dyDescent="0.2">
      <c r="A240" s="1" t="s">
        <v>7304</v>
      </c>
      <c r="B240" s="1">
        <v>120</v>
      </c>
      <c r="C240" s="1">
        <v>577</v>
      </c>
      <c r="D240" s="1" t="s">
        <v>7303</v>
      </c>
      <c r="E240" s="1" t="s">
        <v>4832</v>
      </c>
      <c r="F240" s="4"/>
      <c r="G240" s="9">
        <f>Table5[[#This Row],[Order Quantity]]</f>
        <v>577</v>
      </c>
    </row>
    <row r="241" spans="1:7" ht="16" hidden="1" x14ac:dyDescent="0.2">
      <c r="A241" t="s">
        <v>1313</v>
      </c>
      <c r="B241">
        <v>29</v>
      </c>
      <c r="C241">
        <v>577</v>
      </c>
      <c r="D241" t="s">
        <v>1314</v>
      </c>
      <c r="E241" t="s">
        <v>1278</v>
      </c>
      <c r="F241" s="4"/>
      <c r="G241" s="9">
        <f>Table5[[#This Row],[Order Quantity]]</f>
        <v>577</v>
      </c>
    </row>
    <row r="242" spans="1:7" ht="16" hidden="1" x14ac:dyDescent="0.2">
      <c r="A242" s="1" t="s">
        <v>4587</v>
      </c>
      <c r="B242" s="1">
        <v>223</v>
      </c>
      <c r="C242" s="1">
        <v>566</v>
      </c>
      <c r="D242" s="1" t="s">
        <v>65</v>
      </c>
      <c r="E242" s="1" t="s">
        <v>4588</v>
      </c>
      <c r="F242" s="4"/>
      <c r="G242" s="9">
        <f>Table5[[#This Row],[Order Quantity]]</f>
        <v>566</v>
      </c>
    </row>
    <row r="243" spans="1:7" ht="16" hidden="1" x14ac:dyDescent="0.2">
      <c r="A243" s="1" t="s">
        <v>5825</v>
      </c>
      <c r="B243" s="1">
        <v>60</v>
      </c>
      <c r="C243" s="1">
        <v>564</v>
      </c>
      <c r="D243" s="1" t="s">
        <v>1028</v>
      </c>
      <c r="E243" s="1" t="s">
        <v>5750</v>
      </c>
      <c r="F243" s="4"/>
      <c r="G243" s="9">
        <f>Table5[[#This Row],[Order Quantity]]</f>
        <v>564</v>
      </c>
    </row>
    <row r="244" spans="1:7" ht="16" hidden="1" x14ac:dyDescent="0.2">
      <c r="A244" s="1" t="s">
        <v>4863</v>
      </c>
      <c r="B244" s="1">
        <v>215</v>
      </c>
      <c r="C244" s="1">
        <v>556</v>
      </c>
      <c r="D244" s="1" t="s">
        <v>65</v>
      </c>
      <c r="E244" s="1" t="s">
        <v>4579</v>
      </c>
      <c r="F244" s="4"/>
      <c r="G244" s="9">
        <f>Table5[[#This Row],[Order Quantity]]</f>
        <v>556</v>
      </c>
    </row>
    <row r="245" spans="1:7" ht="16" hidden="1" x14ac:dyDescent="0.2">
      <c r="A245" t="s">
        <v>7315</v>
      </c>
      <c r="B245">
        <v>124</v>
      </c>
      <c r="C245">
        <v>553</v>
      </c>
      <c r="D245" t="s">
        <v>7316</v>
      </c>
      <c r="E245" t="s">
        <v>4810</v>
      </c>
      <c r="F245" s="4"/>
      <c r="G245" s="9">
        <f>Table5[[#This Row],[Order Quantity]]</f>
        <v>553</v>
      </c>
    </row>
    <row r="246" spans="1:7" ht="16" hidden="1" x14ac:dyDescent="0.2">
      <c r="A246" s="1" t="s">
        <v>2548</v>
      </c>
      <c r="B246" s="1">
        <v>330</v>
      </c>
      <c r="C246" s="1">
        <v>552</v>
      </c>
      <c r="D246" s="1" t="s">
        <v>286</v>
      </c>
      <c r="E246" s="1" t="s">
        <v>1542</v>
      </c>
      <c r="F246" s="4"/>
      <c r="G246" s="9">
        <f>Table5[[#This Row],[Order Quantity]]</f>
        <v>552</v>
      </c>
    </row>
    <row r="247" spans="1:7" ht="16" x14ac:dyDescent="0.2">
      <c r="A247" s="1" t="s">
        <v>5282</v>
      </c>
      <c r="B247" s="1">
        <v>36</v>
      </c>
      <c r="C247" s="5">
        <v>551</v>
      </c>
      <c r="D247" s="1" t="s">
        <v>684</v>
      </c>
      <c r="E247" s="1" t="s">
        <v>4118</v>
      </c>
      <c r="F247" s="1" t="s">
        <v>1303</v>
      </c>
      <c r="G247" s="9">
        <f>Table5[[#This Row],[Order Quantity]]</f>
        <v>551</v>
      </c>
    </row>
    <row r="248" spans="1:7" ht="16" hidden="1" x14ac:dyDescent="0.2">
      <c r="A248" s="1" t="s">
        <v>5429</v>
      </c>
      <c r="B248" s="1">
        <v>5</v>
      </c>
      <c r="C248" s="1">
        <v>550</v>
      </c>
      <c r="D248" s="1" t="s">
        <v>65</v>
      </c>
      <c r="E248" s="1" t="s">
        <v>1766</v>
      </c>
      <c r="F248" s="4"/>
      <c r="G248" s="9">
        <f>Table5[[#This Row],[Order Quantity]]</f>
        <v>550</v>
      </c>
    </row>
    <row r="249" spans="1:7" ht="16" hidden="1" x14ac:dyDescent="0.2">
      <c r="A249" t="s">
        <v>4938</v>
      </c>
      <c r="B249">
        <v>93</v>
      </c>
      <c r="C249">
        <v>549</v>
      </c>
      <c r="D249" t="s">
        <v>65</v>
      </c>
      <c r="E249" t="s">
        <v>4810</v>
      </c>
      <c r="F249" s="4"/>
      <c r="G249" s="9">
        <f>Table5[[#This Row],[Order Quantity]]</f>
        <v>549</v>
      </c>
    </row>
    <row r="250" spans="1:7" ht="16" hidden="1" x14ac:dyDescent="0.2">
      <c r="A250" s="1" t="s">
        <v>826</v>
      </c>
      <c r="B250" s="1">
        <v>183</v>
      </c>
      <c r="C250" s="1">
        <v>548</v>
      </c>
      <c r="D250" s="1" t="s">
        <v>743</v>
      </c>
      <c r="E250" t="s">
        <v>78</v>
      </c>
      <c r="F250" s="4"/>
      <c r="G250" s="9">
        <f>Table5[[#This Row],[Order Quantity]]</f>
        <v>548</v>
      </c>
    </row>
    <row r="251" spans="1:7" ht="16" hidden="1" x14ac:dyDescent="0.2">
      <c r="A251" t="s">
        <v>1633</v>
      </c>
      <c r="B251">
        <v>60</v>
      </c>
      <c r="C251">
        <v>545</v>
      </c>
      <c r="D251" t="s">
        <v>113</v>
      </c>
      <c r="E251" t="s">
        <v>1276</v>
      </c>
      <c r="F251" s="4"/>
      <c r="G251" s="9">
        <f>Table5[[#This Row],[Order Quantity]]</f>
        <v>545</v>
      </c>
    </row>
    <row r="252" spans="1:7" ht="16" hidden="1" x14ac:dyDescent="0.2">
      <c r="A252" s="1" t="s">
        <v>4748</v>
      </c>
      <c r="B252" s="1">
        <v>7</v>
      </c>
      <c r="C252" s="1">
        <v>544</v>
      </c>
      <c r="D252" s="1" t="s">
        <v>65</v>
      </c>
      <c r="E252" s="1" t="s">
        <v>1477</v>
      </c>
      <c r="F252" s="4"/>
      <c r="G252" s="9">
        <f>Table5[[#This Row],[Order Quantity]]</f>
        <v>544</v>
      </c>
    </row>
    <row r="253" spans="1:7" ht="16" hidden="1" x14ac:dyDescent="0.2">
      <c r="A253" s="1" t="s">
        <v>7311</v>
      </c>
      <c r="B253" s="1">
        <v>107</v>
      </c>
      <c r="C253" s="1">
        <v>540</v>
      </c>
      <c r="D253" s="1" t="s">
        <v>7312</v>
      </c>
      <c r="E253" s="1" t="s">
        <v>4810</v>
      </c>
      <c r="F253" s="4"/>
      <c r="G253" s="9">
        <f>Table5[[#This Row],[Order Quantity]]</f>
        <v>540</v>
      </c>
    </row>
    <row r="254" spans="1:7" ht="16" hidden="1" x14ac:dyDescent="0.2">
      <c r="A254" t="s">
        <v>3804</v>
      </c>
      <c r="B254">
        <v>123</v>
      </c>
      <c r="C254">
        <v>537</v>
      </c>
      <c r="D254" t="s">
        <v>1212</v>
      </c>
      <c r="E254" t="s">
        <v>1285</v>
      </c>
      <c r="F254" s="4"/>
      <c r="G254" s="9">
        <f>Table5[[#This Row],[Order Quantity]]</f>
        <v>537</v>
      </c>
    </row>
    <row r="255" spans="1:7" ht="16" hidden="1" x14ac:dyDescent="0.2">
      <c r="A255" t="s">
        <v>1632</v>
      </c>
      <c r="B255">
        <v>37</v>
      </c>
      <c r="C255">
        <v>534</v>
      </c>
      <c r="D255" t="s">
        <v>65</v>
      </c>
      <c r="E255" t="s">
        <v>1336</v>
      </c>
      <c r="F255" s="4"/>
      <c r="G255" s="9">
        <f>Table5[[#This Row],[Order Quantity]]</f>
        <v>534</v>
      </c>
    </row>
    <row r="256" spans="1:7" ht="16" hidden="1" x14ac:dyDescent="0.2">
      <c r="A256" s="1" t="s">
        <v>7435</v>
      </c>
      <c r="B256" s="1">
        <v>32</v>
      </c>
      <c r="C256" s="1">
        <v>534</v>
      </c>
      <c r="D256" s="1" t="s">
        <v>65</v>
      </c>
      <c r="E256" s="1" t="s">
        <v>1477</v>
      </c>
      <c r="F256" s="4"/>
      <c r="G256" s="9">
        <f>Table5[[#This Row],[Order Quantity]]</f>
        <v>534</v>
      </c>
    </row>
    <row r="257" spans="1:7" ht="16" hidden="1" x14ac:dyDescent="0.2">
      <c r="A257" t="s">
        <v>7212</v>
      </c>
      <c r="B257">
        <v>53</v>
      </c>
      <c r="C257">
        <v>530</v>
      </c>
      <c r="D257" t="s">
        <v>1342</v>
      </c>
      <c r="E257" t="s">
        <v>1594</v>
      </c>
      <c r="F257" s="4"/>
      <c r="G257" s="9">
        <f>Table5[[#This Row],[Order Quantity]]</f>
        <v>530</v>
      </c>
    </row>
    <row r="258" spans="1:7" ht="16" hidden="1" x14ac:dyDescent="0.2">
      <c r="A258" s="1" t="s">
        <v>3999</v>
      </c>
      <c r="B258" s="1">
        <v>7</v>
      </c>
      <c r="C258" s="1">
        <v>526</v>
      </c>
      <c r="D258" s="1" t="s">
        <v>3974</v>
      </c>
      <c r="E258" s="1" t="s">
        <v>2180</v>
      </c>
      <c r="F258" s="4"/>
      <c r="G258" s="9">
        <f>Table5[[#This Row],[Order Quantity]]</f>
        <v>526</v>
      </c>
    </row>
    <row r="259" spans="1:7" ht="16" hidden="1" x14ac:dyDescent="0.2">
      <c r="A259" s="1" t="s">
        <v>2975</v>
      </c>
      <c r="B259" s="1">
        <v>94</v>
      </c>
      <c r="C259" s="1">
        <v>521</v>
      </c>
      <c r="D259" s="1" t="s">
        <v>77</v>
      </c>
      <c r="E259" s="1" t="s">
        <v>1302</v>
      </c>
      <c r="F259" s="4"/>
      <c r="G259" s="9">
        <f>Table5[[#This Row],[Order Quantity]]</f>
        <v>521</v>
      </c>
    </row>
    <row r="260" spans="1:7" ht="16" hidden="1" x14ac:dyDescent="0.2">
      <c r="A260" s="1" t="s">
        <v>7290</v>
      </c>
      <c r="B260" s="1">
        <v>160</v>
      </c>
      <c r="C260" s="1">
        <v>519</v>
      </c>
      <c r="D260" s="1" t="s">
        <v>7291</v>
      </c>
      <c r="E260" s="1" t="s">
        <v>4810</v>
      </c>
      <c r="F260" s="4"/>
      <c r="G260" s="9">
        <f>Table5[[#This Row],[Order Quantity]]</f>
        <v>519</v>
      </c>
    </row>
    <row r="261" spans="1:7" ht="16" hidden="1" x14ac:dyDescent="0.2">
      <c r="A261" s="1" t="s">
        <v>723</v>
      </c>
      <c r="B261" s="1">
        <v>102</v>
      </c>
      <c r="C261" s="1">
        <v>519</v>
      </c>
      <c r="D261" s="1" t="s">
        <v>1442</v>
      </c>
      <c r="E261" s="1" t="s">
        <v>723</v>
      </c>
      <c r="F261" s="4"/>
      <c r="G261" s="9">
        <f>Table5[[#This Row],[Order Quantity]]</f>
        <v>519</v>
      </c>
    </row>
    <row r="262" spans="1:7" ht="16" hidden="1" x14ac:dyDescent="0.2">
      <c r="A262" s="1" t="s">
        <v>7276</v>
      </c>
      <c r="B262" s="1">
        <v>142</v>
      </c>
      <c r="C262" s="1">
        <v>515</v>
      </c>
      <c r="D262" s="1" t="s">
        <v>1195</v>
      </c>
      <c r="E262" s="1" t="s">
        <v>4810</v>
      </c>
      <c r="F262" s="4"/>
      <c r="G262" s="9">
        <f>Table5[[#This Row],[Order Quantity]]</f>
        <v>515</v>
      </c>
    </row>
    <row r="263" spans="1:7" ht="16" hidden="1" x14ac:dyDescent="0.2">
      <c r="A263" s="1" t="s">
        <v>7301</v>
      </c>
      <c r="B263" s="1">
        <v>101</v>
      </c>
      <c r="C263" s="1">
        <v>511</v>
      </c>
      <c r="D263" s="1" t="s">
        <v>7253</v>
      </c>
      <c r="E263" s="1" t="s">
        <v>4832</v>
      </c>
      <c r="F263" s="4"/>
      <c r="G263" s="9">
        <f>Table5[[#This Row],[Order Quantity]]</f>
        <v>511</v>
      </c>
    </row>
    <row r="264" spans="1:7" ht="16" hidden="1" x14ac:dyDescent="0.2">
      <c r="A264" s="1" t="s">
        <v>1967</v>
      </c>
      <c r="B264" s="1">
        <v>346</v>
      </c>
      <c r="C264" s="1">
        <v>509</v>
      </c>
      <c r="D264" s="1" t="s">
        <v>1404</v>
      </c>
      <c r="E264" s="1" t="s">
        <v>1579</v>
      </c>
      <c r="F264" s="4"/>
      <c r="G264" s="9">
        <f>Table5[[#This Row],[Order Quantity]]</f>
        <v>509</v>
      </c>
    </row>
    <row r="265" spans="1:7" ht="16" hidden="1" x14ac:dyDescent="0.2">
      <c r="A265" s="1" t="s">
        <v>298</v>
      </c>
      <c r="B265" s="1">
        <v>47</v>
      </c>
      <c r="C265" s="1">
        <v>507</v>
      </c>
      <c r="D265" s="1" t="s">
        <v>65</v>
      </c>
      <c r="E265" s="1" t="s">
        <v>1336</v>
      </c>
      <c r="F265" s="4"/>
      <c r="G265" s="9">
        <f>Table5[[#This Row],[Order Quantity]]</f>
        <v>507</v>
      </c>
    </row>
    <row r="266" spans="1:7" ht="16" hidden="1" x14ac:dyDescent="0.2">
      <c r="A266" t="s">
        <v>4918</v>
      </c>
      <c r="B266">
        <v>2</v>
      </c>
      <c r="C266">
        <v>505</v>
      </c>
      <c r="D266" t="s">
        <v>4887</v>
      </c>
      <c r="E266" t="s">
        <v>2180</v>
      </c>
      <c r="F266" s="4"/>
      <c r="G266" s="9">
        <f>Table5[[#This Row],[Order Quantity]]</f>
        <v>505</v>
      </c>
    </row>
    <row r="267" spans="1:7" ht="16" hidden="1" x14ac:dyDescent="0.2">
      <c r="A267" t="s">
        <v>3598</v>
      </c>
      <c r="B267">
        <v>60</v>
      </c>
      <c r="C267">
        <v>504</v>
      </c>
      <c r="D267" t="s">
        <v>187</v>
      </c>
      <c r="E267" t="s">
        <v>2978</v>
      </c>
      <c r="F267" s="4"/>
      <c r="G267" s="9">
        <f>Table5[[#This Row],[Order Quantity]]</f>
        <v>504</v>
      </c>
    </row>
    <row r="268" spans="1:7" ht="16" x14ac:dyDescent="0.2">
      <c r="A268" s="1" t="s">
        <v>5277</v>
      </c>
      <c r="B268" s="1">
        <v>41</v>
      </c>
      <c r="C268" s="5">
        <v>499.64</v>
      </c>
      <c r="D268" s="1" t="s">
        <v>684</v>
      </c>
      <c r="E268" s="1" t="s">
        <v>5219</v>
      </c>
      <c r="F268" s="1" t="s">
        <v>7668</v>
      </c>
      <c r="G268" s="9">
        <f>Table5[[#This Row],[Order Quantity]]</f>
        <v>499.64</v>
      </c>
    </row>
    <row r="269" spans="1:7" ht="16" hidden="1" x14ac:dyDescent="0.2">
      <c r="A269" s="1" t="s">
        <v>5163</v>
      </c>
      <c r="B269" s="1">
        <v>77</v>
      </c>
      <c r="C269" s="1">
        <v>495</v>
      </c>
      <c r="D269" s="1" t="s">
        <v>1272</v>
      </c>
      <c r="E269" s="1" t="s">
        <v>5094</v>
      </c>
      <c r="F269" s="4"/>
      <c r="G269" s="9">
        <f>Table5[[#This Row],[Order Quantity]]</f>
        <v>495</v>
      </c>
    </row>
    <row r="270" spans="1:7" ht="16" hidden="1" x14ac:dyDescent="0.2">
      <c r="A270" t="s">
        <v>3117</v>
      </c>
      <c r="B270">
        <v>273</v>
      </c>
      <c r="C270">
        <v>493</v>
      </c>
      <c r="D270" t="s">
        <v>286</v>
      </c>
      <c r="E270" t="s">
        <v>287</v>
      </c>
      <c r="F270" s="4"/>
      <c r="G270" s="9">
        <f>Table5[[#This Row],[Order Quantity]]</f>
        <v>493</v>
      </c>
    </row>
    <row r="271" spans="1:7" ht="16" hidden="1" x14ac:dyDescent="0.2">
      <c r="A271" t="s">
        <v>4910</v>
      </c>
      <c r="B271">
        <v>74</v>
      </c>
      <c r="C271">
        <v>492</v>
      </c>
      <c r="D271" t="s">
        <v>65</v>
      </c>
      <c r="E271" t="s">
        <v>4579</v>
      </c>
      <c r="F271" s="4"/>
      <c r="G271" s="9">
        <f>Table5[[#This Row],[Order Quantity]]</f>
        <v>492</v>
      </c>
    </row>
    <row r="272" spans="1:7" ht="16" x14ac:dyDescent="0.2">
      <c r="A272" s="1" t="s">
        <v>5293</v>
      </c>
      <c r="B272" s="1">
        <v>9</v>
      </c>
      <c r="C272" s="5">
        <v>491.22</v>
      </c>
      <c r="D272" s="1" t="s">
        <v>684</v>
      </c>
      <c r="E272" s="1" t="s">
        <v>3178</v>
      </c>
      <c r="F272" s="1" t="s">
        <v>7668</v>
      </c>
      <c r="G272" s="9">
        <f>Table5[[#This Row],[Order Quantity]]</f>
        <v>491.22</v>
      </c>
    </row>
    <row r="273" spans="1:7" ht="16" hidden="1" x14ac:dyDescent="0.2">
      <c r="A273" s="1" t="s">
        <v>650</v>
      </c>
      <c r="B273" s="1">
        <v>42</v>
      </c>
      <c r="C273" s="1">
        <v>491</v>
      </c>
      <c r="D273" s="1" t="s">
        <v>651</v>
      </c>
      <c r="E273" t="s">
        <v>118</v>
      </c>
      <c r="F273" s="4"/>
      <c r="G273" s="9">
        <f>Table5[[#This Row],[Order Quantity]]</f>
        <v>491</v>
      </c>
    </row>
    <row r="274" spans="1:7" ht="16" hidden="1" x14ac:dyDescent="0.2">
      <c r="A274" s="1" t="s">
        <v>2811</v>
      </c>
      <c r="B274" s="1">
        <v>23</v>
      </c>
      <c r="C274" s="1">
        <v>486</v>
      </c>
      <c r="D274" s="1" t="s">
        <v>136</v>
      </c>
      <c r="E274" s="1" t="s">
        <v>2812</v>
      </c>
      <c r="F274" s="4"/>
      <c r="G274" s="9">
        <f>Table5[[#This Row],[Order Quantity]]</f>
        <v>486</v>
      </c>
    </row>
    <row r="275" spans="1:7" ht="16" hidden="1" x14ac:dyDescent="0.2">
      <c r="A275" s="1" t="s">
        <v>7295</v>
      </c>
      <c r="B275" s="1">
        <v>167</v>
      </c>
      <c r="C275" s="1">
        <v>483</v>
      </c>
      <c r="D275" s="1" t="s">
        <v>65</v>
      </c>
      <c r="E275" s="1" t="s">
        <v>4810</v>
      </c>
      <c r="F275" s="4"/>
      <c r="G275" s="9">
        <f>Table5[[#This Row],[Order Quantity]]</f>
        <v>483</v>
      </c>
    </row>
    <row r="276" spans="1:7" ht="16" hidden="1" x14ac:dyDescent="0.2">
      <c r="A276" s="1" t="s">
        <v>4851</v>
      </c>
      <c r="B276" s="1">
        <v>102</v>
      </c>
      <c r="C276" s="1">
        <v>482</v>
      </c>
      <c r="D276" s="1" t="s">
        <v>7303</v>
      </c>
      <c r="E276" s="1" t="s">
        <v>4832</v>
      </c>
      <c r="F276" s="4"/>
      <c r="G276" s="9">
        <f>Table5[[#This Row],[Order Quantity]]</f>
        <v>482</v>
      </c>
    </row>
    <row r="277" spans="1:7" ht="16" hidden="1" x14ac:dyDescent="0.2">
      <c r="A277" t="s">
        <v>4865</v>
      </c>
      <c r="B277">
        <v>218</v>
      </c>
      <c r="C277">
        <v>479</v>
      </c>
      <c r="D277" t="s">
        <v>65</v>
      </c>
      <c r="E277" t="s">
        <v>4579</v>
      </c>
      <c r="F277" s="4"/>
      <c r="G277" s="9">
        <f>Table5[[#This Row],[Order Quantity]]</f>
        <v>479</v>
      </c>
    </row>
    <row r="278" spans="1:7" ht="16" hidden="1" x14ac:dyDescent="0.2">
      <c r="A278" t="s">
        <v>4895</v>
      </c>
      <c r="B278">
        <v>148</v>
      </c>
      <c r="C278">
        <v>478</v>
      </c>
      <c r="D278" t="s">
        <v>65</v>
      </c>
      <c r="E278" t="s">
        <v>4579</v>
      </c>
      <c r="F278" s="4"/>
      <c r="G278" s="9">
        <f>Table5[[#This Row],[Order Quantity]]</f>
        <v>478</v>
      </c>
    </row>
    <row r="279" spans="1:7" ht="16" hidden="1" x14ac:dyDescent="0.2">
      <c r="A279" s="1" t="s">
        <v>2090</v>
      </c>
      <c r="B279" s="1">
        <v>119</v>
      </c>
      <c r="C279" s="1">
        <v>476</v>
      </c>
      <c r="D279" s="1" t="s">
        <v>4213</v>
      </c>
      <c r="E279" s="1" t="s">
        <v>1519</v>
      </c>
      <c r="F279" s="4"/>
      <c r="G279" s="9">
        <f>Table5[[#This Row],[Order Quantity]]</f>
        <v>476</v>
      </c>
    </row>
    <row r="280" spans="1:7" ht="16" hidden="1" x14ac:dyDescent="0.2">
      <c r="A280" t="s">
        <v>3603</v>
      </c>
      <c r="B280">
        <v>73</v>
      </c>
      <c r="C280">
        <v>476</v>
      </c>
      <c r="D280" t="s">
        <v>1314</v>
      </c>
      <c r="E280" t="s">
        <v>1343</v>
      </c>
      <c r="F280" s="4"/>
      <c r="G280" s="9">
        <f>Table5[[#This Row],[Order Quantity]]</f>
        <v>476</v>
      </c>
    </row>
    <row r="281" spans="1:7" ht="16" hidden="1" x14ac:dyDescent="0.2">
      <c r="A281" t="s">
        <v>3834</v>
      </c>
      <c r="B281">
        <v>63</v>
      </c>
      <c r="C281">
        <v>474</v>
      </c>
      <c r="D281" t="s">
        <v>113</v>
      </c>
      <c r="E281" t="s">
        <v>1373</v>
      </c>
      <c r="F281" s="4"/>
      <c r="G281" s="9">
        <f>Table5[[#This Row],[Order Quantity]]</f>
        <v>474</v>
      </c>
    </row>
    <row r="282" spans="1:7" ht="16" hidden="1" x14ac:dyDescent="0.2">
      <c r="A282" s="1" t="s">
        <v>4599</v>
      </c>
      <c r="B282" s="1">
        <v>171</v>
      </c>
      <c r="C282" s="1">
        <v>472</v>
      </c>
      <c r="D282" s="1" t="s">
        <v>65</v>
      </c>
      <c r="E282" s="1" t="s">
        <v>4562</v>
      </c>
      <c r="F282" s="4"/>
      <c r="G282" s="9">
        <f>Table5[[#This Row],[Order Quantity]]</f>
        <v>472</v>
      </c>
    </row>
    <row r="283" spans="1:7" ht="16" hidden="1" x14ac:dyDescent="0.2">
      <c r="A283" s="1" t="s">
        <v>4892</v>
      </c>
      <c r="B283" s="1">
        <v>144</v>
      </c>
      <c r="C283" s="1">
        <v>472</v>
      </c>
      <c r="D283" s="1" t="s">
        <v>533</v>
      </c>
      <c r="E283" s="1" t="s">
        <v>4579</v>
      </c>
      <c r="F283" s="4"/>
      <c r="G283" s="9">
        <f>Table5[[#This Row],[Order Quantity]]</f>
        <v>472</v>
      </c>
    </row>
    <row r="284" spans="1:7" ht="16" hidden="1" x14ac:dyDescent="0.2">
      <c r="A284" s="1" t="s">
        <v>4893</v>
      </c>
      <c r="B284" s="1">
        <v>200</v>
      </c>
      <c r="C284" s="1">
        <v>471</v>
      </c>
      <c r="D284" s="1" t="s">
        <v>533</v>
      </c>
      <c r="E284" s="1" t="s">
        <v>4579</v>
      </c>
      <c r="F284" s="4"/>
      <c r="G284" s="9">
        <f>Table5[[#This Row],[Order Quantity]]</f>
        <v>471</v>
      </c>
    </row>
    <row r="285" spans="1:7" ht="16" hidden="1" x14ac:dyDescent="0.2">
      <c r="A285" t="s">
        <v>1673</v>
      </c>
      <c r="B285">
        <v>221</v>
      </c>
      <c r="C285">
        <v>469</v>
      </c>
      <c r="D285" t="s">
        <v>103</v>
      </c>
      <c r="E285" t="s">
        <v>1674</v>
      </c>
      <c r="F285" s="4"/>
      <c r="G285" s="9">
        <f>Table5[[#This Row],[Order Quantity]]</f>
        <v>469</v>
      </c>
    </row>
    <row r="286" spans="1:7" ht="16" hidden="1" x14ac:dyDescent="0.2">
      <c r="A286" s="1" t="s">
        <v>2773</v>
      </c>
      <c r="B286" s="1">
        <v>96</v>
      </c>
      <c r="C286" s="1">
        <v>466</v>
      </c>
      <c r="D286" s="1" t="s">
        <v>2774</v>
      </c>
      <c r="E286" s="1" t="s">
        <v>1647</v>
      </c>
      <c r="F286" s="4"/>
      <c r="G286" s="9">
        <f>Table5[[#This Row],[Order Quantity]]</f>
        <v>466</v>
      </c>
    </row>
    <row r="287" spans="1:7" ht="16" hidden="1" x14ac:dyDescent="0.2">
      <c r="A287" s="1" t="s">
        <v>7321</v>
      </c>
      <c r="B287" s="1">
        <v>100</v>
      </c>
      <c r="C287" s="1">
        <v>465</v>
      </c>
      <c r="D287" s="1" t="s">
        <v>65</v>
      </c>
      <c r="E287" s="1" t="s">
        <v>4810</v>
      </c>
      <c r="F287" s="4"/>
      <c r="G287" s="9">
        <f>Table5[[#This Row],[Order Quantity]]</f>
        <v>465</v>
      </c>
    </row>
    <row r="288" spans="1:7" ht="16" hidden="1" x14ac:dyDescent="0.2">
      <c r="A288" t="s">
        <v>4937</v>
      </c>
      <c r="B288">
        <v>57</v>
      </c>
      <c r="C288">
        <v>464</v>
      </c>
      <c r="D288" t="s">
        <v>51</v>
      </c>
      <c r="E288" t="s">
        <v>2180</v>
      </c>
      <c r="F288" s="4"/>
      <c r="G288" s="9">
        <f>Table5[[#This Row],[Order Quantity]]</f>
        <v>464</v>
      </c>
    </row>
    <row r="289" spans="1:7" ht="16" hidden="1" x14ac:dyDescent="0.2">
      <c r="A289" s="1" t="s">
        <v>2935</v>
      </c>
      <c r="B289" s="1">
        <v>143</v>
      </c>
      <c r="C289" s="1">
        <v>460</v>
      </c>
      <c r="D289" s="1" t="s">
        <v>385</v>
      </c>
      <c r="E289" s="1" t="s">
        <v>1905</v>
      </c>
      <c r="F289" s="4"/>
      <c r="G289" s="9">
        <f>Table5[[#This Row],[Order Quantity]]</f>
        <v>460</v>
      </c>
    </row>
    <row r="290" spans="1:7" ht="16" hidden="1" x14ac:dyDescent="0.2">
      <c r="A290" s="1" t="s">
        <v>3846</v>
      </c>
      <c r="B290" s="1">
        <v>114</v>
      </c>
      <c r="C290" s="1">
        <v>459</v>
      </c>
      <c r="D290" s="1" t="s">
        <v>1199</v>
      </c>
      <c r="E290" s="1" t="s">
        <v>1336</v>
      </c>
      <c r="F290" s="4"/>
      <c r="G290" s="9">
        <f>Table5[[#This Row],[Order Quantity]]</f>
        <v>459</v>
      </c>
    </row>
    <row r="291" spans="1:7" ht="16" hidden="1" x14ac:dyDescent="0.2">
      <c r="A291" t="s">
        <v>3409</v>
      </c>
      <c r="B291">
        <v>263</v>
      </c>
      <c r="C291">
        <v>458</v>
      </c>
      <c r="D291" t="s">
        <v>286</v>
      </c>
      <c r="E291" t="s">
        <v>287</v>
      </c>
      <c r="F291" s="4"/>
      <c r="G291" s="9">
        <f>Table5[[#This Row],[Order Quantity]]</f>
        <v>458</v>
      </c>
    </row>
    <row r="292" spans="1:7" ht="16" hidden="1" x14ac:dyDescent="0.2">
      <c r="A292" t="s">
        <v>2057</v>
      </c>
      <c r="B292">
        <v>51</v>
      </c>
      <c r="C292">
        <v>457</v>
      </c>
      <c r="D292" t="s">
        <v>136</v>
      </c>
      <c r="E292" t="s">
        <v>2057</v>
      </c>
      <c r="F292" s="4"/>
      <c r="G292" s="9">
        <f>Table5[[#This Row],[Order Quantity]]</f>
        <v>457</v>
      </c>
    </row>
    <row r="293" spans="1:7" ht="16" hidden="1" x14ac:dyDescent="0.2">
      <c r="A293" t="s">
        <v>3525</v>
      </c>
      <c r="B293">
        <v>39</v>
      </c>
      <c r="C293" s="6">
        <v>451</v>
      </c>
      <c r="D293" t="s">
        <v>262</v>
      </c>
      <c r="E293" t="s">
        <v>1265</v>
      </c>
      <c r="F293" s="1"/>
      <c r="G293" s="9"/>
    </row>
    <row r="294" spans="1:7" ht="16" x14ac:dyDescent="0.2">
      <c r="A294" s="1" t="s">
        <v>5711</v>
      </c>
      <c r="B294" s="1">
        <v>26</v>
      </c>
      <c r="C294" s="5">
        <v>446</v>
      </c>
      <c r="D294" s="1" t="s">
        <v>506</v>
      </c>
      <c r="E294" s="1" t="s">
        <v>5219</v>
      </c>
      <c r="F294" s="1" t="s">
        <v>7668</v>
      </c>
      <c r="G294" s="11">
        <f>Table5[[#This Row],[Order Quantity]]</f>
        <v>446</v>
      </c>
    </row>
    <row r="295" spans="1:7" ht="16" hidden="1" x14ac:dyDescent="0.2">
      <c r="A295" s="1" t="s">
        <v>6992</v>
      </c>
      <c r="B295" s="1">
        <v>125</v>
      </c>
      <c r="C295" s="1">
        <v>445</v>
      </c>
      <c r="D295" s="1" t="s">
        <v>136</v>
      </c>
      <c r="E295" s="1" t="s">
        <v>1652</v>
      </c>
      <c r="F295" s="4"/>
      <c r="G295" s="9">
        <f>Table5[[#This Row],[Order Quantity]]</f>
        <v>445</v>
      </c>
    </row>
    <row r="296" spans="1:7" ht="16" hidden="1" x14ac:dyDescent="0.2">
      <c r="A296" s="1" t="s">
        <v>3079</v>
      </c>
      <c r="B296" s="1">
        <v>28</v>
      </c>
      <c r="C296" s="1">
        <v>444</v>
      </c>
      <c r="D296" s="1" t="s">
        <v>65</v>
      </c>
      <c r="E296" s="1" t="s">
        <v>3079</v>
      </c>
      <c r="F296" s="4"/>
      <c r="G296" s="9">
        <f>Table5[[#This Row],[Order Quantity]]</f>
        <v>444</v>
      </c>
    </row>
    <row r="297" spans="1:7" ht="16" x14ac:dyDescent="0.2">
      <c r="A297" s="1" t="s">
        <v>5272</v>
      </c>
      <c r="B297" s="1">
        <v>9</v>
      </c>
      <c r="C297" s="5">
        <v>443.52</v>
      </c>
      <c r="D297" s="1" t="s">
        <v>684</v>
      </c>
      <c r="E297" s="1" t="s">
        <v>4086</v>
      </c>
      <c r="F297" s="1" t="s">
        <v>7667</v>
      </c>
      <c r="G297" s="9">
        <f>Table5[[#This Row],[Order Quantity]]</f>
        <v>443.52</v>
      </c>
    </row>
    <row r="298" spans="1:7" ht="16" hidden="1" x14ac:dyDescent="0.2">
      <c r="A298" s="1" t="s">
        <v>7283</v>
      </c>
      <c r="B298" s="1">
        <v>158</v>
      </c>
      <c r="C298" s="1">
        <v>443</v>
      </c>
      <c r="D298" s="1" t="s">
        <v>65</v>
      </c>
      <c r="E298" s="1" t="s">
        <v>4810</v>
      </c>
      <c r="F298" s="4"/>
      <c r="G298" s="9">
        <f>Table5[[#This Row],[Order Quantity]]</f>
        <v>443</v>
      </c>
    </row>
    <row r="299" spans="1:7" ht="16" hidden="1" x14ac:dyDescent="0.2">
      <c r="A299" s="1" t="s">
        <v>7285</v>
      </c>
      <c r="B299" s="1">
        <v>83</v>
      </c>
      <c r="C299" s="1">
        <v>442</v>
      </c>
      <c r="D299" s="1" t="s">
        <v>354</v>
      </c>
      <c r="E299" s="1" t="s">
        <v>4832</v>
      </c>
      <c r="F299" s="4"/>
      <c r="G299" s="9">
        <f>Table5[[#This Row],[Order Quantity]]</f>
        <v>442</v>
      </c>
    </row>
    <row r="300" spans="1:7" ht="16" hidden="1" x14ac:dyDescent="0.2">
      <c r="A300" s="1" t="s">
        <v>5017</v>
      </c>
      <c r="B300" s="1">
        <v>67</v>
      </c>
      <c r="C300" s="1">
        <v>441</v>
      </c>
      <c r="D300" s="1" t="s">
        <v>533</v>
      </c>
      <c r="E300" s="1" t="s">
        <v>5018</v>
      </c>
      <c r="F300" s="4"/>
      <c r="G300" s="9">
        <f>Table5[[#This Row],[Order Quantity]]</f>
        <v>441</v>
      </c>
    </row>
    <row r="301" spans="1:7" ht="16" hidden="1" x14ac:dyDescent="0.2">
      <c r="A301" s="1" t="s">
        <v>6766</v>
      </c>
      <c r="B301" s="1">
        <v>245</v>
      </c>
      <c r="C301" s="1">
        <v>440</v>
      </c>
      <c r="D301" s="1" t="s">
        <v>6767</v>
      </c>
      <c r="E301" s="1" t="s">
        <v>2273</v>
      </c>
      <c r="F301" s="4"/>
      <c r="G301" s="9">
        <f>Table5[[#This Row],[Order Quantity]]</f>
        <v>440</v>
      </c>
    </row>
    <row r="302" spans="1:7" ht="16" hidden="1" x14ac:dyDescent="0.2">
      <c r="A302" s="1" t="s">
        <v>3768</v>
      </c>
      <c r="B302" s="1">
        <v>52</v>
      </c>
      <c r="C302" s="1">
        <v>439</v>
      </c>
      <c r="D302" s="1" t="s">
        <v>3769</v>
      </c>
      <c r="E302" s="1" t="s">
        <v>1652</v>
      </c>
      <c r="F302" s="4"/>
      <c r="G302" s="9">
        <f>Table5[[#This Row],[Order Quantity]]</f>
        <v>439</v>
      </c>
    </row>
    <row r="303" spans="1:7" ht="16" hidden="1" x14ac:dyDescent="0.2">
      <c r="A303" t="s">
        <v>3584</v>
      </c>
      <c r="B303">
        <v>12</v>
      </c>
      <c r="C303">
        <v>439</v>
      </c>
      <c r="D303" t="s">
        <v>1314</v>
      </c>
      <c r="E303" t="s">
        <v>3585</v>
      </c>
      <c r="F303" s="4"/>
      <c r="G303" s="9">
        <f>Table5[[#This Row],[Order Quantity]]</f>
        <v>439</v>
      </c>
    </row>
    <row r="304" spans="1:7" ht="16" hidden="1" x14ac:dyDescent="0.2">
      <c r="A304" s="1" t="s">
        <v>7289</v>
      </c>
      <c r="B304" s="1">
        <v>151</v>
      </c>
      <c r="C304" s="1">
        <v>438</v>
      </c>
      <c r="D304" s="1" t="s">
        <v>65</v>
      </c>
      <c r="E304" s="1" t="s">
        <v>4810</v>
      </c>
      <c r="F304" s="4"/>
      <c r="G304" s="9">
        <f>Table5[[#This Row],[Order Quantity]]</f>
        <v>438</v>
      </c>
    </row>
    <row r="305" spans="1:7" ht="16" x14ac:dyDescent="0.2">
      <c r="A305" s="1" t="s">
        <v>5718</v>
      </c>
      <c r="B305" s="1">
        <v>20</v>
      </c>
      <c r="C305" s="5">
        <v>438</v>
      </c>
      <c r="D305" s="1" t="s">
        <v>506</v>
      </c>
      <c r="E305" s="1" t="s">
        <v>5219</v>
      </c>
      <c r="F305" s="1" t="s">
        <v>7668</v>
      </c>
      <c r="G305" s="11">
        <f>Table5[[#This Row],[Order Quantity]]</f>
        <v>438</v>
      </c>
    </row>
    <row r="306" spans="1:7" ht="16" hidden="1" x14ac:dyDescent="0.2">
      <c r="A306" t="s">
        <v>4901</v>
      </c>
      <c r="B306">
        <v>95</v>
      </c>
      <c r="C306">
        <v>437</v>
      </c>
      <c r="D306" t="s">
        <v>506</v>
      </c>
      <c r="E306" t="s">
        <v>4810</v>
      </c>
      <c r="F306" s="4"/>
      <c r="G306" s="9">
        <f>Table5[[#This Row],[Order Quantity]]</f>
        <v>437</v>
      </c>
    </row>
    <row r="307" spans="1:7" ht="16" hidden="1" x14ac:dyDescent="0.2">
      <c r="A307" t="s">
        <v>4915</v>
      </c>
      <c r="B307">
        <v>10</v>
      </c>
      <c r="C307">
        <v>433</v>
      </c>
      <c r="D307" t="s">
        <v>65</v>
      </c>
      <c r="E307" t="s">
        <v>4579</v>
      </c>
      <c r="F307" s="4"/>
      <c r="G307" s="9">
        <f>Table5[[#This Row],[Order Quantity]]</f>
        <v>433</v>
      </c>
    </row>
    <row r="308" spans="1:7" ht="16" x14ac:dyDescent="0.2">
      <c r="A308" s="1" t="s">
        <v>5244</v>
      </c>
      <c r="B308" s="1">
        <v>53</v>
      </c>
      <c r="C308" s="5">
        <v>431</v>
      </c>
      <c r="D308" s="1" t="s">
        <v>5211</v>
      </c>
      <c r="E308" s="1" t="s">
        <v>4086</v>
      </c>
      <c r="F308" s="1" t="s">
        <v>7667</v>
      </c>
      <c r="G308" s="9">
        <f>Table5[[#This Row],[Order Quantity]]</f>
        <v>431</v>
      </c>
    </row>
    <row r="309" spans="1:7" ht="16" hidden="1" x14ac:dyDescent="0.2">
      <c r="A309" t="s">
        <v>1188</v>
      </c>
      <c r="B309">
        <v>38</v>
      </c>
      <c r="C309">
        <v>430</v>
      </c>
      <c r="D309" t="s">
        <v>113</v>
      </c>
      <c r="E309" t="s">
        <v>1240</v>
      </c>
      <c r="F309" s="4"/>
      <c r="G309" s="9">
        <f>Table5[[#This Row],[Order Quantity]]</f>
        <v>430</v>
      </c>
    </row>
    <row r="310" spans="1:7" ht="16" hidden="1" x14ac:dyDescent="0.2">
      <c r="A310" s="1" t="s">
        <v>7273</v>
      </c>
      <c r="B310" s="1">
        <v>150</v>
      </c>
      <c r="C310" s="1">
        <v>428</v>
      </c>
      <c r="D310" s="1" t="s">
        <v>3932</v>
      </c>
      <c r="E310" s="1" t="s">
        <v>4810</v>
      </c>
      <c r="F310" s="4"/>
      <c r="G310" s="9">
        <f>Table5[[#This Row],[Order Quantity]]</f>
        <v>428</v>
      </c>
    </row>
    <row r="311" spans="1:7" ht="16" hidden="1" x14ac:dyDescent="0.2">
      <c r="A311" s="1" t="s">
        <v>189</v>
      </c>
      <c r="B311" s="1">
        <v>129</v>
      </c>
      <c r="C311" s="1">
        <v>428</v>
      </c>
      <c r="D311" s="1" t="s">
        <v>190</v>
      </c>
      <c r="E311" s="1" t="s">
        <v>1440</v>
      </c>
      <c r="F311" s="4"/>
      <c r="G311" s="9">
        <f>Table5[[#This Row],[Order Quantity]]</f>
        <v>428</v>
      </c>
    </row>
    <row r="312" spans="1:7" ht="16" hidden="1" x14ac:dyDescent="0.2">
      <c r="A312" s="1" t="s">
        <v>7641</v>
      </c>
      <c r="B312" s="1">
        <v>33</v>
      </c>
      <c r="C312" s="1">
        <v>427</v>
      </c>
      <c r="D312" s="1" t="s">
        <v>2405</v>
      </c>
      <c r="E312" s="1" t="s">
        <v>4043</v>
      </c>
      <c r="F312" s="4"/>
      <c r="G312" s="9">
        <f>Table5[[#This Row],[Order Quantity]]</f>
        <v>427</v>
      </c>
    </row>
    <row r="313" spans="1:7" ht="16" hidden="1" x14ac:dyDescent="0.2">
      <c r="A313" t="s">
        <v>3669</v>
      </c>
      <c r="B313">
        <v>76</v>
      </c>
      <c r="C313">
        <v>424</v>
      </c>
      <c r="D313" t="s">
        <v>1515</v>
      </c>
      <c r="E313" t="s">
        <v>1655</v>
      </c>
      <c r="F313" s="4"/>
      <c r="G313" s="9">
        <f>Table5[[#This Row],[Order Quantity]]</f>
        <v>424</v>
      </c>
    </row>
    <row r="314" spans="1:7" ht="16" hidden="1" x14ac:dyDescent="0.2">
      <c r="A314" s="1" t="s">
        <v>7284</v>
      </c>
      <c r="B314" s="1">
        <v>145</v>
      </c>
      <c r="C314" s="1">
        <v>423</v>
      </c>
      <c r="D314" s="1" t="s">
        <v>65</v>
      </c>
      <c r="E314" s="1" t="s">
        <v>4810</v>
      </c>
      <c r="F314" s="4"/>
      <c r="G314" s="9">
        <f>Table5[[#This Row],[Order Quantity]]</f>
        <v>423</v>
      </c>
    </row>
    <row r="315" spans="1:7" ht="16" hidden="1" x14ac:dyDescent="0.2">
      <c r="A315" t="s">
        <v>1305</v>
      </c>
      <c r="B315">
        <v>111</v>
      </c>
      <c r="C315">
        <v>423</v>
      </c>
      <c r="D315" t="s">
        <v>555</v>
      </c>
      <c r="E315" t="s">
        <v>874</v>
      </c>
      <c r="F315" s="4"/>
      <c r="G315" s="9">
        <f>Table5[[#This Row],[Order Quantity]]</f>
        <v>423</v>
      </c>
    </row>
    <row r="316" spans="1:7" ht="16" hidden="1" x14ac:dyDescent="0.2">
      <c r="A316" t="s">
        <v>775</v>
      </c>
      <c r="B316">
        <v>26</v>
      </c>
      <c r="C316">
        <v>420</v>
      </c>
      <c r="D316" t="s">
        <v>65</v>
      </c>
      <c r="E316" t="s">
        <v>775</v>
      </c>
      <c r="F316" s="4"/>
      <c r="G316" s="9">
        <f>Table5[[#This Row],[Order Quantity]]</f>
        <v>420</v>
      </c>
    </row>
    <row r="317" spans="1:7" ht="16" x14ac:dyDescent="0.2">
      <c r="A317" t="s">
        <v>4111</v>
      </c>
      <c r="B317">
        <v>22</v>
      </c>
      <c r="C317" s="6">
        <v>420</v>
      </c>
      <c r="D317" t="s">
        <v>4112</v>
      </c>
      <c r="E317" t="s">
        <v>3178</v>
      </c>
      <c r="F317" s="1" t="s">
        <v>7668</v>
      </c>
      <c r="G317" s="9">
        <f>420*0.154</f>
        <v>64.679999999999993</v>
      </c>
    </row>
    <row r="318" spans="1:7" ht="16" hidden="1" x14ac:dyDescent="0.2">
      <c r="A318" s="1" t="s">
        <v>5843</v>
      </c>
      <c r="B318" s="1">
        <v>17</v>
      </c>
      <c r="C318" s="1">
        <v>415</v>
      </c>
      <c r="D318" s="1" t="s">
        <v>1028</v>
      </c>
      <c r="E318" s="1" t="s">
        <v>5750</v>
      </c>
      <c r="F318" s="4"/>
      <c r="G318" s="9">
        <f>Table5[[#This Row],[Order Quantity]]</f>
        <v>415</v>
      </c>
    </row>
    <row r="319" spans="1:7" ht="16" hidden="1" x14ac:dyDescent="0.2">
      <c r="A319" s="1" t="s">
        <v>5358</v>
      </c>
      <c r="B319" s="1">
        <v>5</v>
      </c>
      <c r="C319" s="1">
        <v>414</v>
      </c>
      <c r="D319" s="1" t="s">
        <v>65</v>
      </c>
      <c r="E319" s="1" t="s">
        <v>1361</v>
      </c>
      <c r="F319" s="4"/>
      <c r="G319" s="9">
        <f>Table5[[#This Row],[Order Quantity]]</f>
        <v>414</v>
      </c>
    </row>
    <row r="320" spans="1:7" ht="16" hidden="1" x14ac:dyDescent="0.2">
      <c r="A320" s="1" t="s">
        <v>8</v>
      </c>
      <c r="B320" s="1">
        <v>10</v>
      </c>
      <c r="C320" s="1">
        <v>411</v>
      </c>
      <c r="D320" s="1" t="s">
        <v>6</v>
      </c>
      <c r="E320" t="s">
        <v>7</v>
      </c>
      <c r="F320" s="4"/>
      <c r="G320" s="9">
        <f>Table5[[#This Row],[Order Quantity]]</f>
        <v>411</v>
      </c>
    </row>
    <row r="321" spans="1:7" ht="16" hidden="1" x14ac:dyDescent="0.2">
      <c r="A321" s="1" t="s">
        <v>3997</v>
      </c>
      <c r="B321" s="1">
        <v>6</v>
      </c>
      <c r="C321" s="1">
        <v>410</v>
      </c>
      <c r="D321" s="1" t="s">
        <v>3974</v>
      </c>
      <c r="E321" s="1" t="s">
        <v>3975</v>
      </c>
      <c r="F321" s="4"/>
      <c r="G321" s="9">
        <f>Table5[[#This Row],[Order Quantity]]</f>
        <v>410</v>
      </c>
    </row>
    <row r="322" spans="1:7" ht="16" hidden="1" x14ac:dyDescent="0.2">
      <c r="A322" s="1" t="s">
        <v>4590</v>
      </c>
      <c r="B322" s="1">
        <v>168</v>
      </c>
      <c r="C322" s="1">
        <v>409</v>
      </c>
      <c r="D322" s="1" t="s">
        <v>65</v>
      </c>
      <c r="E322" s="1" t="s">
        <v>4562</v>
      </c>
      <c r="F322" s="4"/>
      <c r="G322" s="9">
        <f>Table5[[#This Row],[Order Quantity]]</f>
        <v>409</v>
      </c>
    </row>
    <row r="323" spans="1:7" ht="16" hidden="1" x14ac:dyDescent="0.2">
      <c r="A323" s="1" t="s">
        <v>7306</v>
      </c>
      <c r="B323" s="1">
        <v>87</v>
      </c>
      <c r="C323" s="1">
        <v>408</v>
      </c>
      <c r="D323" s="1" t="s">
        <v>7307</v>
      </c>
      <c r="E323" s="1" t="s">
        <v>4810</v>
      </c>
      <c r="F323" s="4"/>
      <c r="G323" s="9">
        <f>Table5[[#This Row],[Order Quantity]]</f>
        <v>408</v>
      </c>
    </row>
    <row r="324" spans="1:7" ht="16" hidden="1" x14ac:dyDescent="0.2">
      <c r="A324" s="1" t="s">
        <v>5064</v>
      </c>
      <c r="B324" s="1">
        <v>81</v>
      </c>
      <c r="C324" s="1">
        <v>407</v>
      </c>
      <c r="D324" s="1" t="s">
        <v>47</v>
      </c>
      <c r="E324" s="1" t="s">
        <v>5065</v>
      </c>
      <c r="F324" s="4"/>
      <c r="G324" s="9">
        <f>Table5[[#This Row],[Order Quantity]]</f>
        <v>407</v>
      </c>
    </row>
    <row r="325" spans="1:7" ht="16" x14ac:dyDescent="0.2">
      <c r="A325" t="s">
        <v>115</v>
      </c>
      <c r="B325">
        <v>128</v>
      </c>
      <c r="C325" s="6">
        <v>406</v>
      </c>
      <c r="D325" t="s">
        <v>116</v>
      </c>
      <c r="E325" t="s">
        <v>1377</v>
      </c>
      <c r="F325" s="1" t="s">
        <v>7665</v>
      </c>
      <c r="G325" s="9">
        <f>406*2.27</f>
        <v>921.62</v>
      </c>
    </row>
    <row r="326" spans="1:7" ht="16" hidden="1" x14ac:dyDescent="0.2">
      <c r="A326" t="s">
        <v>1540</v>
      </c>
      <c r="B326">
        <v>103</v>
      </c>
      <c r="C326">
        <v>405</v>
      </c>
      <c r="D326" t="s">
        <v>422</v>
      </c>
      <c r="E326" t="s">
        <v>1285</v>
      </c>
      <c r="F326" s="4"/>
      <c r="G326" s="9">
        <f>Table5[[#This Row],[Order Quantity]]</f>
        <v>405</v>
      </c>
    </row>
    <row r="327" spans="1:7" ht="16" hidden="1" x14ac:dyDescent="0.2">
      <c r="A327" s="1" t="s">
        <v>6522</v>
      </c>
      <c r="B327" s="1">
        <v>39</v>
      </c>
      <c r="C327" s="1">
        <v>405</v>
      </c>
      <c r="D327" s="1" t="s">
        <v>385</v>
      </c>
      <c r="E327" s="1" t="s">
        <v>1343</v>
      </c>
      <c r="F327" s="4"/>
      <c r="G327" s="9">
        <f>Table5[[#This Row],[Order Quantity]]</f>
        <v>405</v>
      </c>
    </row>
    <row r="328" spans="1:7" ht="16" hidden="1" x14ac:dyDescent="0.2">
      <c r="A328" s="1" t="s">
        <v>4814</v>
      </c>
      <c r="B328" s="1">
        <v>89</v>
      </c>
      <c r="C328" s="1">
        <v>404</v>
      </c>
      <c r="D328" s="1" t="s">
        <v>7294</v>
      </c>
      <c r="E328" s="1" t="s">
        <v>4810</v>
      </c>
      <c r="F328" s="4"/>
      <c r="G328" s="9">
        <f>Table5[[#This Row],[Order Quantity]]</f>
        <v>404</v>
      </c>
    </row>
    <row r="329" spans="1:7" ht="16" hidden="1" x14ac:dyDescent="0.2">
      <c r="A329" t="s">
        <v>295</v>
      </c>
      <c r="B329">
        <v>67</v>
      </c>
      <c r="C329">
        <v>402</v>
      </c>
      <c r="D329" t="s">
        <v>65</v>
      </c>
      <c r="E329" t="s">
        <v>295</v>
      </c>
      <c r="F329" s="4"/>
      <c r="G329" s="9">
        <f>Table5[[#This Row],[Order Quantity]]</f>
        <v>402</v>
      </c>
    </row>
    <row r="330" spans="1:7" ht="16" hidden="1" x14ac:dyDescent="0.2">
      <c r="A330" s="1" t="s">
        <v>7296</v>
      </c>
      <c r="B330" s="1">
        <v>130</v>
      </c>
      <c r="C330" s="1">
        <v>400</v>
      </c>
      <c r="D330" s="1" t="s">
        <v>4474</v>
      </c>
      <c r="E330" s="1" t="s">
        <v>4810</v>
      </c>
      <c r="F330" s="4"/>
      <c r="G330" s="9">
        <f>Table5[[#This Row],[Order Quantity]]</f>
        <v>400</v>
      </c>
    </row>
    <row r="331" spans="1:7" ht="16" hidden="1" x14ac:dyDescent="0.2">
      <c r="A331" s="1" t="s">
        <v>2853</v>
      </c>
      <c r="B331" s="1">
        <v>84</v>
      </c>
      <c r="C331" s="1">
        <v>399</v>
      </c>
      <c r="D331" s="1" t="s">
        <v>193</v>
      </c>
      <c r="E331" s="1" t="s">
        <v>1419</v>
      </c>
      <c r="F331" s="4"/>
      <c r="G331" s="9">
        <f>Table5[[#This Row],[Order Quantity]]</f>
        <v>399</v>
      </c>
    </row>
    <row r="332" spans="1:7" ht="16" hidden="1" x14ac:dyDescent="0.2">
      <c r="A332" t="s">
        <v>3520</v>
      </c>
      <c r="B332">
        <v>61</v>
      </c>
      <c r="C332">
        <v>399</v>
      </c>
      <c r="D332" t="s">
        <v>136</v>
      </c>
      <c r="E332" t="s">
        <v>2252</v>
      </c>
      <c r="F332" s="4"/>
      <c r="G332" s="9">
        <f>Table5[[#This Row],[Order Quantity]]</f>
        <v>399</v>
      </c>
    </row>
    <row r="333" spans="1:7" ht="16" hidden="1" x14ac:dyDescent="0.2">
      <c r="A333" s="1" t="s">
        <v>5826</v>
      </c>
      <c r="B333" s="1">
        <v>13</v>
      </c>
      <c r="C333" s="1">
        <v>399</v>
      </c>
      <c r="D333" s="1" t="s">
        <v>1028</v>
      </c>
      <c r="E333" s="1" t="s">
        <v>5750</v>
      </c>
      <c r="F333" s="4"/>
      <c r="G333" s="9">
        <f>Table5[[#This Row],[Order Quantity]]</f>
        <v>399</v>
      </c>
    </row>
    <row r="334" spans="1:7" ht="16" hidden="1" x14ac:dyDescent="0.2">
      <c r="A334" t="s">
        <v>2257</v>
      </c>
      <c r="B334">
        <v>65</v>
      </c>
      <c r="C334">
        <v>395</v>
      </c>
      <c r="D334" t="s">
        <v>6172</v>
      </c>
      <c r="E334" t="s">
        <v>2059</v>
      </c>
      <c r="F334" s="4"/>
      <c r="G334" s="9">
        <f>Table5[[#This Row],[Order Quantity]]</f>
        <v>395</v>
      </c>
    </row>
    <row r="335" spans="1:7" ht="16" x14ac:dyDescent="0.2">
      <c r="A335" t="s">
        <v>5197</v>
      </c>
      <c r="B335">
        <v>10</v>
      </c>
      <c r="C335" s="6">
        <v>395</v>
      </c>
      <c r="D335" t="s">
        <v>1505</v>
      </c>
      <c r="E335" t="s">
        <v>3178</v>
      </c>
      <c r="F335" s="1" t="s">
        <v>7668</v>
      </c>
      <c r="G335" s="11">
        <f>395*0.5</f>
        <v>197.5</v>
      </c>
    </row>
    <row r="336" spans="1:7" ht="16" hidden="1" x14ac:dyDescent="0.2">
      <c r="A336" t="s">
        <v>2090</v>
      </c>
      <c r="B336">
        <v>38</v>
      </c>
      <c r="C336">
        <v>392</v>
      </c>
      <c r="D336" t="s">
        <v>65</v>
      </c>
      <c r="E336" t="s">
        <v>1519</v>
      </c>
      <c r="F336" s="4"/>
      <c r="G336" s="9">
        <f>Table5[[#This Row],[Order Quantity]]</f>
        <v>392</v>
      </c>
    </row>
    <row r="337" spans="1:7" ht="16" hidden="1" x14ac:dyDescent="0.2">
      <c r="A337" t="s">
        <v>2512</v>
      </c>
      <c r="B337">
        <v>112</v>
      </c>
      <c r="C337">
        <v>391</v>
      </c>
      <c r="D337" t="s">
        <v>2286</v>
      </c>
      <c r="E337" t="s">
        <v>2513</v>
      </c>
      <c r="F337" s="4"/>
      <c r="G337" s="9">
        <f>Table5[[#This Row],[Order Quantity]]</f>
        <v>391</v>
      </c>
    </row>
    <row r="338" spans="1:7" ht="16" hidden="1" x14ac:dyDescent="0.2">
      <c r="A338" t="s">
        <v>7001</v>
      </c>
      <c r="B338">
        <v>100</v>
      </c>
      <c r="C338">
        <v>391</v>
      </c>
      <c r="D338" t="s">
        <v>2401</v>
      </c>
      <c r="E338" t="s">
        <v>3064</v>
      </c>
      <c r="F338" s="4"/>
      <c r="G338" s="9">
        <f>Table5[[#This Row],[Order Quantity]]</f>
        <v>391</v>
      </c>
    </row>
    <row r="339" spans="1:7" ht="16" hidden="1" x14ac:dyDescent="0.2">
      <c r="A339" s="1" t="s">
        <v>3830</v>
      </c>
      <c r="B339" s="1">
        <v>64</v>
      </c>
      <c r="C339" s="1">
        <v>390</v>
      </c>
      <c r="D339" s="1" t="s">
        <v>1442</v>
      </c>
      <c r="E339" s="1" t="s">
        <v>3830</v>
      </c>
      <c r="F339" s="4"/>
      <c r="G339" s="9">
        <f>Table5[[#This Row],[Order Quantity]]</f>
        <v>390</v>
      </c>
    </row>
    <row r="340" spans="1:7" ht="16" hidden="1" x14ac:dyDescent="0.2">
      <c r="A340" s="1" t="s">
        <v>4004</v>
      </c>
      <c r="B340" s="1">
        <v>6</v>
      </c>
      <c r="C340" s="1">
        <v>389</v>
      </c>
      <c r="D340" s="1" t="s">
        <v>3974</v>
      </c>
      <c r="E340" s="1" t="s">
        <v>2180</v>
      </c>
      <c r="F340" s="4"/>
      <c r="G340" s="9">
        <f>Table5[[#This Row],[Order Quantity]]</f>
        <v>389</v>
      </c>
    </row>
    <row r="341" spans="1:7" ht="16" hidden="1" x14ac:dyDescent="0.2">
      <c r="A341" t="s">
        <v>2557</v>
      </c>
      <c r="B341">
        <v>218</v>
      </c>
      <c r="C341">
        <v>387</v>
      </c>
      <c r="D341" t="s">
        <v>286</v>
      </c>
      <c r="E341" t="s">
        <v>1542</v>
      </c>
      <c r="F341" s="4"/>
      <c r="G341" s="9">
        <f>Table5[[#This Row],[Order Quantity]]</f>
        <v>387</v>
      </c>
    </row>
    <row r="342" spans="1:7" ht="16" hidden="1" x14ac:dyDescent="0.2">
      <c r="A342" s="1" t="s">
        <v>7323</v>
      </c>
      <c r="B342" s="1">
        <v>98</v>
      </c>
      <c r="C342" s="1">
        <v>387</v>
      </c>
      <c r="D342" s="1" t="s">
        <v>65</v>
      </c>
      <c r="E342" s="1" t="s">
        <v>4810</v>
      </c>
      <c r="F342" s="4"/>
      <c r="G342" s="9">
        <f>Table5[[#This Row],[Order Quantity]]</f>
        <v>387</v>
      </c>
    </row>
    <row r="343" spans="1:7" ht="16" hidden="1" x14ac:dyDescent="0.2">
      <c r="A343" s="1" t="s">
        <v>7288</v>
      </c>
      <c r="B343" s="1">
        <v>81</v>
      </c>
      <c r="C343" s="1">
        <v>387</v>
      </c>
      <c r="D343" s="1" t="s">
        <v>7266</v>
      </c>
      <c r="E343" s="1" t="s">
        <v>4810</v>
      </c>
      <c r="F343" s="4"/>
      <c r="G343" s="9">
        <f>Table5[[#This Row],[Order Quantity]]</f>
        <v>387</v>
      </c>
    </row>
    <row r="344" spans="1:7" ht="16" hidden="1" x14ac:dyDescent="0.2">
      <c r="A344" t="s">
        <v>4582</v>
      </c>
      <c r="B344">
        <v>152</v>
      </c>
      <c r="C344">
        <v>380</v>
      </c>
      <c r="D344" t="s">
        <v>65</v>
      </c>
      <c r="E344" t="s">
        <v>4562</v>
      </c>
      <c r="F344" s="4"/>
      <c r="G344" s="9">
        <f>Table5[[#This Row],[Order Quantity]]</f>
        <v>380</v>
      </c>
    </row>
    <row r="345" spans="1:7" ht="16" hidden="1" x14ac:dyDescent="0.2">
      <c r="A345" s="1" t="s">
        <v>1158</v>
      </c>
      <c r="B345" s="1">
        <v>76</v>
      </c>
      <c r="C345" s="1">
        <v>379</v>
      </c>
      <c r="D345" s="1" t="s">
        <v>464</v>
      </c>
      <c r="E345" s="1" t="s">
        <v>1302</v>
      </c>
      <c r="F345" s="4"/>
      <c r="G345" s="9">
        <f>Table5[[#This Row],[Order Quantity]]</f>
        <v>379</v>
      </c>
    </row>
    <row r="346" spans="1:7" ht="16" hidden="1" x14ac:dyDescent="0.2">
      <c r="A346" t="s">
        <v>6527</v>
      </c>
      <c r="B346">
        <v>34</v>
      </c>
      <c r="C346">
        <v>378</v>
      </c>
      <c r="D346" t="s">
        <v>208</v>
      </c>
      <c r="E346" t="s">
        <v>1385</v>
      </c>
      <c r="F346" s="4"/>
      <c r="G346" s="9">
        <f>Table5[[#This Row],[Order Quantity]]</f>
        <v>378</v>
      </c>
    </row>
    <row r="347" spans="1:7" ht="16" hidden="1" x14ac:dyDescent="0.2">
      <c r="A347" s="1" t="s">
        <v>742</v>
      </c>
      <c r="B347" s="1">
        <v>139</v>
      </c>
      <c r="C347" s="1">
        <v>375</v>
      </c>
      <c r="D347" s="1" t="s">
        <v>743</v>
      </c>
      <c r="E347" t="s">
        <v>78</v>
      </c>
      <c r="F347" s="4"/>
      <c r="G347" s="9">
        <f>Table5[[#This Row],[Order Quantity]]</f>
        <v>375</v>
      </c>
    </row>
    <row r="348" spans="1:7" ht="16" hidden="1" x14ac:dyDescent="0.2">
      <c r="A348" s="1" t="s">
        <v>4408</v>
      </c>
      <c r="B348" s="1">
        <v>39</v>
      </c>
      <c r="C348" s="1">
        <v>375</v>
      </c>
      <c r="D348" s="1" t="s">
        <v>1515</v>
      </c>
      <c r="E348" s="1" t="s">
        <v>1285</v>
      </c>
      <c r="F348" s="4"/>
      <c r="G348" s="9">
        <f>Table5[[#This Row],[Order Quantity]]</f>
        <v>375</v>
      </c>
    </row>
    <row r="349" spans="1:7" ht="16" hidden="1" x14ac:dyDescent="0.2">
      <c r="A349" t="s">
        <v>1343</v>
      </c>
      <c r="B349">
        <v>169</v>
      </c>
      <c r="C349">
        <v>374</v>
      </c>
      <c r="D349" t="s">
        <v>2999</v>
      </c>
      <c r="E349" t="s">
        <v>1343</v>
      </c>
      <c r="F349" s="4"/>
      <c r="G349" s="9">
        <f>Table5[[#This Row],[Order Quantity]]</f>
        <v>374</v>
      </c>
    </row>
    <row r="350" spans="1:7" ht="16" x14ac:dyDescent="0.2">
      <c r="A350" s="1" t="s">
        <v>6589</v>
      </c>
      <c r="B350" s="1">
        <v>75</v>
      </c>
      <c r="C350" s="5">
        <v>373</v>
      </c>
      <c r="D350" s="1" t="s">
        <v>6529</v>
      </c>
      <c r="E350" s="1" t="s">
        <v>6590</v>
      </c>
      <c r="F350" s="1" t="s">
        <v>7667</v>
      </c>
      <c r="G350" s="9">
        <f>373*2*1.4</f>
        <v>1044.3999999999999</v>
      </c>
    </row>
    <row r="351" spans="1:7" ht="16" hidden="1" x14ac:dyDescent="0.2">
      <c r="A351" s="1" t="s">
        <v>2997</v>
      </c>
      <c r="B351" s="1">
        <v>63</v>
      </c>
      <c r="C351" s="1">
        <v>373</v>
      </c>
      <c r="D351" s="1" t="s">
        <v>77</v>
      </c>
      <c r="E351" s="1" t="s">
        <v>1302</v>
      </c>
      <c r="F351" s="4"/>
      <c r="G351" s="9">
        <f>Table5[[#This Row],[Order Quantity]]</f>
        <v>373</v>
      </c>
    </row>
    <row r="352" spans="1:7" ht="16" hidden="1" x14ac:dyDescent="0.2">
      <c r="A352" s="1" t="s">
        <v>882</v>
      </c>
      <c r="B352" s="1">
        <v>61</v>
      </c>
      <c r="C352" s="1">
        <v>371</v>
      </c>
      <c r="D352" s="1" t="s">
        <v>883</v>
      </c>
      <c r="E352" t="s">
        <v>185</v>
      </c>
      <c r="F352" s="4"/>
      <c r="G352" s="9">
        <f>Table5[[#This Row],[Order Quantity]]</f>
        <v>371</v>
      </c>
    </row>
    <row r="353" spans="1:7" ht="16" hidden="1" x14ac:dyDescent="0.2">
      <c r="A353" s="1" t="s">
        <v>3079</v>
      </c>
      <c r="B353" s="1">
        <v>29</v>
      </c>
      <c r="C353" s="1">
        <v>370.57</v>
      </c>
      <c r="D353" s="1" t="s">
        <v>684</v>
      </c>
      <c r="E353" s="1" t="s">
        <v>3079</v>
      </c>
      <c r="F353" s="4"/>
      <c r="G353" s="9">
        <f>Table5[[#This Row],[Order Quantity]]</f>
        <v>370.57</v>
      </c>
    </row>
    <row r="354" spans="1:7" ht="16" x14ac:dyDescent="0.2">
      <c r="A354" s="1" t="s">
        <v>5284</v>
      </c>
      <c r="B354" s="1">
        <v>108</v>
      </c>
      <c r="C354" s="5">
        <v>370.12</v>
      </c>
      <c r="D354" s="1" t="s">
        <v>684</v>
      </c>
      <c r="E354" s="1" t="s">
        <v>2928</v>
      </c>
      <c r="F354" s="1" t="s">
        <v>7666</v>
      </c>
      <c r="G354" s="9">
        <f>Table5[[#This Row],[Order Quantity]]</f>
        <v>370.12</v>
      </c>
    </row>
    <row r="355" spans="1:7" ht="16" hidden="1" x14ac:dyDescent="0.2">
      <c r="A355" s="1" t="s">
        <v>2281</v>
      </c>
      <c r="B355" s="1">
        <v>15</v>
      </c>
      <c r="C355" s="1">
        <v>370</v>
      </c>
      <c r="D355" s="1" t="s">
        <v>262</v>
      </c>
      <c r="E355" s="1" t="s">
        <v>2281</v>
      </c>
      <c r="F355" s="4"/>
      <c r="G355" s="9">
        <f>Table5[[#This Row],[Order Quantity]]</f>
        <v>370</v>
      </c>
    </row>
    <row r="356" spans="1:7" ht="16" hidden="1" x14ac:dyDescent="0.2">
      <c r="A356" t="s">
        <v>4927</v>
      </c>
      <c r="B356">
        <v>9</v>
      </c>
      <c r="C356">
        <v>370</v>
      </c>
      <c r="D356" t="s">
        <v>65</v>
      </c>
      <c r="E356" t="s">
        <v>4579</v>
      </c>
      <c r="F356" s="4"/>
      <c r="G356" s="9">
        <f>Table5[[#This Row],[Order Quantity]]</f>
        <v>370</v>
      </c>
    </row>
    <row r="357" spans="1:7" ht="16" hidden="1" x14ac:dyDescent="0.2">
      <c r="A357" s="1" t="s">
        <v>5404</v>
      </c>
      <c r="B357" s="1">
        <v>4</v>
      </c>
      <c r="C357" s="1">
        <v>370</v>
      </c>
      <c r="D357" s="1" t="s">
        <v>65</v>
      </c>
      <c r="E357" s="1" t="s">
        <v>5362</v>
      </c>
      <c r="F357" s="4"/>
      <c r="G357" s="9">
        <f>Table5[[#This Row],[Order Quantity]]</f>
        <v>370</v>
      </c>
    </row>
    <row r="358" spans="1:7" ht="16" hidden="1" x14ac:dyDescent="0.2">
      <c r="A358" t="s">
        <v>1841</v>
      </c>
      <c r="B358">
        <v>46</v>
      </c>
      <c r="C358">
        <v>368</v>
      </c>
      <c r="D358" t="s">
        <v>1083</v>
      </c>
      <c r="E358" t="s">
        <v>1430</v>
      </c>
      <c r="F358" s="4"/>
      <c r="G358" s="9">
        <f>Table5[[#This Row],[Order Quantity]]</f>
        <v>368</v>
      </c>
    </row>
    <row r="359" spans="1:7" ht="16" hidden="1" x14ac:dyDescent="0.2">
      <c r="A359" s="1" t="s">
        <v>6163</v>
      </c>
      <c r="B359" s="1">
        <v>49</v>
      </c>
      <c r="C359" s="1">
        <v>367</v>
      </c>
      <c r="D359" s="1" t="s">
        <v>136</v>
      </c>
      <c r="E359" s="1" t="s">
        <v>2871</v>
      </c>
      <c r="F359" s="4"/>
      <c r="G359" s="9">
        <f>Table5[[#This Row],[Order Quantity]]</f>
        <v>367</v>
      </c>
    </row>
    <row r="360" spans="1:7" ht="16" hidden="1" x14ac:dyDescent="0.2">
      <c r="A360" s="1" t="s">
        <v>5166</v>
      </c>
      <c r="B360" s="1">
        <v>8</v>
      </c>
      <c r="C360" s="1">
        <v>364</v>
      </c>
      <c r="D360" s="1" t="s">
        <v>51</v>
      </c>
      <c r="E360" s="1" t="s">
        <v>1815</v>
      </c>
      <c r="F360" s="4"/>
      <c r="G360" s="9">
        <f>Table5[[#This Row],[Order Quantity]]</f>
        <v>364</v>
      </c>
    </row>
    <row r="361" spans="1:7" ht="16" hidden="1" x14ac:dyDescent="0.2">
      <c r="A361" t="s">
        <v>4862</v>
      </c>
      <c r="B361">
        <v>204</v>
      </c>
      <c r="C361">
        <v>363</v>
      </c>
      <c r="D361" t="s">
        <v>65</v>
      </c>
      <c r="E361" t="s">
        <v>4579</v>
      </c>
      <c r="F361" s="4"/>
      <c r="G361" s="9">
        <f>Table5[[#This Row],[Order Quantity]]</f>
        <v>363</v>
      </c>
    </row>
    <row r="362" spans="1:7" ht="16" hidden="1" x14ac:dyDescent="0.2">
      <c r="A362" s="1" t="s">
        <v>4604</v>
      </c>
      <c r="B362" s="1">
        <v>162</v>
      </c>
      <c r="C362" s="1">
        <v>363</v>
      </c>
      <c r="D362" s="1" t="s">
        <v>65</v>
      </c>
      <c r="E362" s="1" t="s">
        <v>4562</v>
      </c>
      <c r="F362" s="4"/>
      <c r="G362" s="9">
        <f>Table5[[#This Row],[Order Quantity]]</f>
        <v>363</v>
      </c>
    </row>
    <row r="363" spans="1:7" ht="16" hidden="1" x14ac:dyDescent="0.2">
      <c r="A363" s="1" t="s">
        <v>5844</v>
      </c>
      <c r="B363" s="1">
        <v>13</v>
      </c>
      <c r="C363" s="1">
        <v>363</v>
      </c>
      <c r="D363" s="1" t="s">
        <v>1028</v>
      </c>
      <c r="E363" s="1" t="s">
        <v>3213</v>
      </c>
      <c r="F363" s="4"/>
      <c r="G363" s="9">
        <f>Table5[[#This Row],[Order Quantity]]</f>
        <v>363</v>
      </c>
    </row>
    <row r="364" spans="1:7" ht="16" x14ac:dyDescent="0.2">
      <c r="A364" s="1" t="s">
        <v>5238</v>
      </c>
      <c r="B364" s="1">
        <v>78</v>
      </c>
      <c r="C364" s="5">
        <v>362</v>
      </c>
      <c r="D364" s="1" t="s">
        <v>2004</v>
      </c>
      <c r="E364" s="1" t="s">
        <v>2928</v>
      </c>
      <c r="F364" s="1" t="s">
        <v>7666</v>
      </c>
      <c r="G364" s="9">
        <f>362*2.27</f>
        <v>821.74</v>
      </c>
    </row>
    <row r="365" spans="1:7" ht="16" hidden="1" x14ac:dyDescent="0.2">
      <c r="A365" t="s">
        <v>4874</v>
      </c>
      <c r="B365">
        <v>133</v>
      </c>
      <c r="C365">
        <v>361</v>
      </c>
      <c r="D365" t="s">
        <v>65</v>
      </c>
      <c r="E365" t="s">
        <v>4579</v>
      </c>
      <c r="F365" s="4"/>
      <c r="G365" s="9">
        <f>Table5[[#This Row],[Order Quantity]]</f>
        <v>361</v>
      </c>
    </row>
    <row r="366" spans="1:7" ht="16" hidden="1" x14ac:dyDescent="0.2">
      <c r="A366" s="1" t="s">
        <v>4597</v>
      </c>
      <c r="B366" s="1">
        <v>176</v>
      </c>
      <c r="C366" s="1">
        <v>358</v>
      </c>
      <c r="D366" s="1" t="s">
        <v>65</v>
      </c>
      <c r="E366" s="1" t="s">
        <v>4562</v>
      </c>
      <c r="F366" s="4"/>
      <c r="G366" s="9">
        <f>Table5[[#This Row],[Order Quantity]]</f>
        <v>358</v>
      </c>
    </row>
    <row r="367" spans="1:7" ht="16" hidden="1" x14ac:dyDescent="0.2">
      <c r="A367" s="1" t="s">
        <v>1440</v>
      </c>
      <c r="B367" s="1">
        <v>116</v>
      </c>
      <c r="C367" s="1">
        <v>357</v>
      </c>
      <c r="D367" s="1" t="s">
        <v>2392</v>
      </c>
      <c r="E367" s="1" t="s">
        <v>1440</v>
      </c>
      <c r="F367" s="4"/>
      <c r="G367" s="9">
        <f>Table5[[#This Row],[Order Quantity]]</f>
        <v>357</v>
      </c>
    </row>
    <row r="368" spans="1:7" ht="16" hidden="1" x14ac:dyDescent="0.2">
      <c r="A368" t="s">
        <v>4943</v>
      </c>
      <c r="B368">
        <v>5</v>
      </c>
      <c r="C368">
        <v>355.65</v>
      </c>
      <c r="D368" t="s">
        <v>4944</v>
      </c>
      <c r="E368" t="s">
        <v>2180</v>
      </c>
      <c r="F368" s="4"/>
      <c r="G368" s="9">
        <f>Table5[[#This Row],[Order Quantity]]</f>
        <v>355.65</v>
      </c>
    </row>
    <row r="369" spans="1:7" ht="16" hidden="1" x14ac:dyDescent="0.2">
      <c r="A369" t="s">
        <v>6110</v>
      </c>
      <c r="B369">
        <v>41</v>
      </c>
      <c r="C369">
        <v>355.39</v>
      </c>
      <c r="D369" t="s">
        <v>136</v>
      </c>
      <c r="E369" t="s">
        <v>295</v>
      </c>
      <c r="F369" s="4"/>
      <c r="G369" s="9">
        <f>Table5[[#This Row],[Order Quantity]]</f>
        <v>355.39</v>
      </c>
    </row>
    <row r="370" spans="1:7" ht="16" hidden="1" x14ac:dyDescent="0.2">
      <c r="A370" s="1" t="s">
        <v>608</v>
      </c>
      <c r="B370" s="1">
        <v>99</v>
      </c>
      <c r="C370" s="1">
        <v>355</v>
      </c>
      <c r="D370" s="1" t="s">
        <v>1442</v>
      </c>
      <c r="E370" s="1" t="s">
        <v>608</v>
      </c>
      <c r="F370" s="4"/>
      <c r="G370" s="9">
        <f>Table5[[#This Row],[Order Quantity]]</f>
        <v>355</v>
      </c>
    </row>
    <row r="371" spans="1:7" ht="16" hidden="1" x14ac:dyDescent="0.2">
      <c r="A371" t="s">
        <v>2468</v>
      </c>
      <c r="B371">
        <v>60</v>
      </c>
      <c r="C371">
        <v>355</v>
      </c>
      <c r="D371" t="s">
        <v>65</v>
      </c>
      <c r="E371" t="s">
        <v>1815</v>
      </c>
      <c r="F371" s="4"/>
      <c r="G371" s="9">
        <f>Table5[[#This Row],[Order Quantity]]</f>
        <v>355</v>
      </c>
    </row>
    <row r="372" spans="1:7" ht="16" hidden="1" x14ac:dyDescent="0.2">
      <c r="A372" t="s">
        <v>4929</v>
      </c>
      <c r="B372">
        <v>15</v>
      </c>
      <c r="C372">
        <v>353</v>
      </c>
      <c r="D372" t="s">
        <v>65</v>
      </c>
      <c r="E372" t="s">
        <v>4579</v>
      </c>
      <c r="F372" s="4"/>
      <c r="G372" s="9">
        <f>Table5[[#This Row],[Order Quantity]]</f>
        <v>353</v>
      </c>
    </row>
    <row r="373" spans="1:7" ht="16" x14ac:dyDescent="0.2">
      <c r="A373" s="1" t="s">
        <v>4600</v>
      </c>
      <c r="B373" s="1">
        <v>101</v>
      </c>
      <c r="C373" s="5">
        <v>352</v>
      </c>
      <c r="D373" s="1" t="s">
        <v>65</v>
      </c>
      <c r="E373" s="1" t="s">
        <v>3509</v>
      </c>
      <c r="F373" s="1" t="s">
        <v>7668</v>
      </c>
      <c r="G373" s="11">
        <f>352*0.33</f>
        <v>116.16000000000001</v>
      </c>
    </row>
    <row r="374" spans="1:7" ht="16" x14ac:dyDescent="0.2">
      <c r="A374" s="1" t="s">
        <v>4596</v>
      </c>
      <c r="B374" s="1">
        <v>93</v>
      </c>
      <c r="C374" s="5">
        <v>351</v>
      </c>
      <c r="D374" s="1" t="s">
        <v>65</v>
      </c>
      <c r="E374" s="1" t="s">
        <v>3509</v>
      </c>
      <c r="F374" s="1" t="s">
        <v>7668</v>
      </c>
      <c r="G374" s="11">
        <f>351*0.33</f>
        <v>115.83000000000001</v>
      </c>
    </row>
    <row r="375" spans="1:7" ht="16" hidden="1" x14ac:dyDescent="0.2">
      <c r="A375" t="s">
        <v>3521</v>
      </c>
      <c r="B375">
        <v>35</v>
      </c>
      <c r="C375">
        <v>350</v>
      </c>
      <c r="D375" t="s">
        <v>65</v>
      </c>
      <c r="E375" t="s">
        <v>2095</v>
      </c>
      <c r="F375" s="4"/>
      <c r="G375" s="9">
        <f>Table5[[#This Row],[Order Quantity]]</f>
        <v>350</v>
      </c>
    </row>
    <row r="376" spans="1:7" ht="16" hidden="1" x14ac:dyDescent="0.2">
      <c r="A376" s="1" t="s">
        <v>4591</v>
      </c>
      <c r="B376" s="1">
        <v>103</v>
      </c>
      <c r="C376" s="1">
        <v>349</v>
      </c>
      <c r="D376" s="1" t="s">
        <v>65</v>
      </c>
      <c r="E376" s="1" t="s">
        <v>4562</v>
      </c>
      <c r="F376" s="4"/>
      <c r="G376" s="9">
        <f>Table5[[#This Row],[Order Quantity]]</f>
        <v>349</v>
      </c>
    </row>
    <row r="377" spans="1:7" ht="16" x14ac:dyDescent="0.2">
      <c r="A377" s="1" t="s">
        <v>3575</v>
      </c>
      <c r="B377" s="1">
        <v>41</v>
      </c>
      <c r="C377" s="5">
        <v>349</v>
      </c>
      <c r="D377" s="1" t="s">
        <v>388</v>
      </c>
      <c r="E377" s="1" t="s">
        <v>1539</v>
      </c>
      <c r="F377" s="1" t="s">
        <v>7669</v>
      </c>
      <c r="G377" s="9">
        <f>349*20*0.185</f>
        <v>1291.3</v>
      </c>
    </row>
    <row r="378" spans="1:7" ht="16" hidden="1" x14ac:dyDescent="0.2">
      <c r="A378" t="s">
        <v>4896</v>
      </c>
      <c r="B378">
        <v>97</v>
      </c>
      <c r="C378">
        <v>345</v>
      </c>
      <c r="D378" t="s">
        <v>65</v>
      </c>
      <c r="E378" t="s">
        <v>4579</v>
      </c>
      <c r="F378" s="4"/>
      <c r="G378" s="9">
        <f>Table5[[#This Row],[Order Quantity]]</f>
        <v>345</v>
      </c>
    </row>
    <row r="379" spans="1:7" ht="16" hidden="1" x14ac:dyDescent="0.2">
      <c r="A379" s="1" t="s">
        <v>3079</v>
      </c>
      <c r="B379" s="1">
        <v>54</v>
      </c>
      <c r="C379" s="1">
        <v>343.6</v>
      </c>
      <c r="D379" s="1" t="s">
        <v>65</v>
      </c>
      <c r="E379" s="1" t="s">
        <v>3079</v>
      </c>
      <c r="F379" s="4"/>
      <c r="G379" s="9">
        <f>Table5[[#This Row],[Order Quantity]]</f>
        <v>343.6</v>
      </c>
    </row>
    <row r="380" spans="1:7" ht="16" hidden="1" x14ac:dyDescent="0.2">
      <c r="A380" s="1" t="s">
        <v>6043</v>
      </c>
      <c r="B380" s="1">
        <v>17</v>
      </c>
      <c r="C380" s="1">
        <v>343</v>
      </c>
      <c r="D380" s="1" t="s">
        <v>171</v>
      </c>
      <c r="E380" s="1" t="s">
        <v>1278</v>
      </c>
      <c r="F380" s="4"/>
      <c r="G380" s="9">
        <f>Table5[[#This Row],[Order Quantity]]</f>
        <v>343</v>
      </c>
    </row>
    <row r="381" spans="1:7" ht="16" hidden="1" x14ac:dyDescent="0.2">
      <c r="A381" s="1" t="s">
        <v>6789</v>
      </c>
      <c r="B381" s="1">
        <v>153</v>
      </c>
      <c r="C381" s="1">
        <v>340</v>
      </c>
      <c r="D381" s="1" t="s">
        <v>65</v>
      </c>
      <c r="E381" s="1" t="s">
        <v>1449</v>
      </c>
      <c r="F381" s="4"/>
      <c r="G381" s="9">
        <f>Table5[[#This Row],[Order Quantity]]</f>
        <v>340</v>
      </c>
    </row>
    <row r="382" spans="1:7" ht="16" hidden="1" x14ac:dyDescent="0.2">
      <c r="A382" s="1" t="s">
        <v>4068</v>
      </c>
      <c r="B382" s="1">
        <v>87</v>
      </c>
      <c r="C382" s="1">
        <v>340</v>
      </c>
      <c r="D382" s="1" t="s">
        <v>922</v>
      </c>
      <c r="E382" s="1" t="s">
        <v>1302</v>
      </c>
      <c r="F382" s="4"/>
      <c r="G382" s="9">
        <f>Table5[[#This Row],[Order Quantity]]</f>
        <v>340</v>
      </c>
    </row>
    <row r="383" spans="1:7" ht="16" hidden="1" x14ac:dyDescent="0.2">
      <c r="A383" s="1" t="s">
        <v>838</v>
      </c>
      <c r="B383" s="1">
        <v>127</v>
      </c>
      <c r="C383" s="1">
        <v>339</v>
      </c>
      <c r="D383" s="1" t="s">
        <v>743</v>
      </c>
      <c r="E383" t="s">
        <v>78</v>
      </c>
      <c r="F383" s="4"/>
      <c r="G383" s="9">
        <f>Table5[[#This Row],[Order Quantity]]</f>
        <v>339</v>
      </c>
    </row>
    <row r="384" spans="1:7" ht="16" hidden="1" x14ac:dyDescent="0.2">
      <c r="A384" t="s">
        <v>1858</v>
      </c>
      <c r="B384">
        <v>59</v>
      </c>
      <c r="C384">
        <v>339</v>
      </c>
      <c r="D384" t="s">
        <v>900</v>
      </c>
      <c r="E384" t="s">
        <v>1858</v>
      </c>
      <c r="F384" s="4"/>
      <c r="G384" s="9">
        <f>Table5[[#This Row],[Order Quantity]]</f>
        <v>339</v>
      </c>
    </row>
    <row r="385" spans="1:7" ht="16" hidden="1" x14ac:dyDescent="0.2">
      <c r="A385" t="s">
        <v>529</v>
      </c>
      <c r="B385">
        <v>48</v>
      </c>
      <c r="C385">
        <v>339</v>
      </c>
      <c r="D385" t="s">
        <v>1083</v>
      </c>
      <c r="E385" t="s">
        <v>1380</v>
      </c>
      <c r="F385" s="4"/>
      <c r="G385" s="9">
        <f>Table5[[#This Row],[Order Quantity]]</f>
        <v>339</v>
      </c>
    </row>
    <row r="386" spans="1:7" ht="16" hidden="1" x14ac:dyDescent="0.2">
      <c r="A386" t="s">
        <v>3627</v>
      </c>
      <c r="B386">
        <v>75</v>
      </c>
      <c r="C386">
        <v>338</v>
      </c>
      <c r="D386" t="s">
        <v>609</v>
      </c>
      <c r="E386" t="s">
        <v>723</v>
      </c>
      <c r="F386" s="4"/>
      <c r="G386" s="9">
        <f>Table5[[#This Row],[Order Quantity]]</f>
        <v>338</v>
      </c>
    </row>
    <row r="387" spans="1:7" ht="16" hidden="1" x14ac:dyDescent="0.2">
      <c r="A387" s="1" t="s">
        <v>6794</v>
      </c>
      <c r="B387" s="1">
        <v>100</v>
      </c>
      <c r="C387" s="1">
        <v>336</v>
      </c>
      <c r="D387" s="1" t="s">
        <v>65</v>
      </c>
      <c r="E387" s="1" t="s">
        <v>2432</v>
      </c>
      <c r="F387" s="4"/>
      <c r="G387" s="9">
        <f>Table5[[#This Row],[Order Quantity]]</f>
        <v>336</v>
      </c>
    </row>
    <row r="388" spans="1:7" ht="16" hidden="1" x14ac:dyDescent="0.2">
      <c r="A388" s="1" t="s">
        <v>6163</v>
      </c>
      <c r="B388" s="1">
        <v>88</v>
      </c>
      <c r="C388" s="1">
        <v>333</v>
      </c>
      <c r="D388" s="1" t="s">
        <v>2399</v>
      </c>
      <c r="E388" s="1" t="s">
        <v>2871</v>
      </c>
      <c r="F388" s="4"/>
      <c r="G388" s="9">
        <f>Table5[[#This Row],[Order Quantity]]</f>
        <v>333</v>
      </c>
    </row>
    <row r="389" spans="1:7" ht="16" hidden="1" x14ac:dyDescent="0.2">
      <c r="A389" s="1" t="s">
        <v>3887</v>
      </c>
      <c r="B389" s="1">
        <v>49</v>
      </c>
      <c r="C389" s="1">
        <v>332</v>
      </c>
      <c r="D389" s="1" t="s">
        <v>333</v>
      </c>
      <c r="E389" s="1" t="s">
        <v>3888</v>
      </c>
      <c r="F389" s="4"/>
      <c r="G389" s="9">
        <f>Table5[[#This Row],[Order Quantity]]</f>
        <v>332</v>
      </c>
    </row>
    <row r="390" spans="1:7" ht="16" x14ac:dyDescent="0.2">
      <c r="A390" s="1" t="s">
        <v>4113</v>
      </c>
      <c r="B390" s="1">
        <v>6</v>
      </c>
      <c r="C390" s="5">
        <v>332</v>
      </c>
      <c r="D390" s="1" t="s">
        <v>65</v>
      </c>
      <c r="E390" s="1" t="s">
        <v>3945</v>
      </c>
      <c r="F390" s="1" t="s">
        <v>7669</v>
      </c>
      <c r="G390" s="11">
        <f>332*0.5</f>
        <v>166</v>
      </c>
    </row>
    <row r="391" spans="1:7" ht="16" hidden="1" x14ac:dyDescent="0.2">
      <c r="A391" s="1" t="s">
        <v>1399</v>
      </c>
      <c r="B391" s="1">
        <v>31</v>
      </c>
      <c r="C391" s="1">
        <v>331</v>
      </c>
      <c r="D391" s="1" t="s">
        <v>65</v>
      </c>
      <c r="E391" s="1" t="s">
        <v>1399</v>
      </c>
      <c r="F391" s="4"/>
      <c r="G391" s="9">
        <f>Table5[[#This Row],[Order Quantity]]</f>
        <v>331</v>
      </c>
    </row>
    <row r="392" spans="1:7" ht="16" hidden="1" x14ac:dyDescent="0.2">
      <c r="A392" s="1" t="s">
        <v>5056</v>
      </c>
      <c r="B392" s="1">
        <v>78</v>
      </c>
      <c r="C392" s="1">
        <v>326</v>
      </c>
      <c r="D392" s="1" t="s">
        <v>47</v>
      </c>
      <c r="E392" s="1" t="s">
        <v>11</v>
      </c>
      <c r="F392" s="4"/>
      <c r="G392" s="9">
        <f>Table5[[#This Row],[Order Quantity]]</f>
        <v>326</v>
      </c>
    </row>
    <row r="393" spans="1:7" ht="16" x14ac:dyDescent="0.2">
      <c r="A393" s="1" t="s">
        <v>3564</v>
      </c>
      <c r="B393" s="1">
        <v>137</v>
      </c>
      <c r="C393" s="5">
        <v>325</v>
      </c>
      <c r="D393" s="1" t="s">
        <v>3565</v>
      </c>
      <c r="E393" s="1" t="s">
        <v>1501</v>
      </c>
      <c r="F393" s="1" t="s">
        <v>7667</v>
      </c>
      <c r="G393" s="9">
        <f>325*24*0.17</f>
        <v>1326</v>
      </c>
    </row>
    <row r="394" spans="1:7" ht="16" hidden="1" x14ac:dyDescent="0.2">
      <c r="A394" t="s">
        <v>4911</v>
      </c>
      <c r="B394">
        <v>107</v>
      </c>
      <c r="C394">
        <v>323</v>
      </c>
      <c r="D394" t="s">
        <v>65</v>
      </c>
      <c r="E394" t="s">
        <v>4579</v>
      </c>
      <c r="F394" s="4"/>
      <c r="G394" s="9">
        <f>Table5[[#This Row],[Order Quantity]]</f>
        <v>323</v>
      </c>
    </row>
    <row r="395" spans="1:7" ht="16" hidden="1" x14ac:dyDescent="0.2">
      <c r="A395" t="s">
        <v>2614</v>
      </c>
      <c r="B395">
        <v>55</v>
      </c>
      <c r="C395">
        <v>323</v>
      </c>
      <c r="D395" t="s">
        <v>971</v>
      </c>
      <c r="E395" t="s">
        <v>287</v>
      </c>
      <c r="F395" s="4"/>
      <c r="G395" s="9">
        <f>Table5[[#This Row],[Order Quantity]]</f>
        <v>323</v>
      </c>
    </row>
    <row r="396" spans="1:7" ht="16" hidden="1" x14ac:dyDescent="0.2">
      <c r="A396" t="s">
        <v>6671</v>
      </c>
      <c r="B396">
        <v>189</v>
      </c>
      <c r="C396">
        <v>322</v>
      </c>
      <c r="D396" t="s">
        <v>65</v>
      </c>
      <c r="E396" t="s">
        <v>1449</v>
      </c>
      <c r="F396" s="4"/>
      <c r="G396" s="9">
        <f>Table5[[#This Row],[Order Quantity]]</f>
        <v>322</v>
      </c>
    </row>
    <row r="397" spans="1:7" ht="16" hidden="1" x14ac:dyDescent="0.2">
      <c r="A397" t="s">
        <v>4849</v>
      </c>
      <c r="B397">
        <v>140</v>
      </c>
      <c r="C397">
        <v>321</v>
      </c>
      <c r="D397" t="s">
        <v>65</v>
      </c>
      <c r="E397" t="s">
        <v>4579</v>
      </c>
      <c r="F397" s="4"/>
      <c r="G397" s="9">
        <f>Table5[[#This Row],[Order Quantity]]</f>
        <v>321</v>
      </c>
    </row>
    <row r="398" spans="1:7" ht="16" hidden="1" x14ac:dyDescent="0.2">
      <c r="A398" t="s">
        <v>2507</v>
      </c>
      <c r="B398">
        <v>18</v>
      </c>
      <c r="C398">
        <v>321</v>
      </c>
      <c r="D398" t="s">
        <v>65</v>
      </c>
      <c r="E398" t="s">
        <v>1477</v>
      </c>
      <c r="F398" s="4"/>
      <c r="G398" s="9">
        <f>Table5[[#This Row],[Order Quantity]]</f>
        <v>321</v>
      </c>
    </row>
    <row r="399" spans="1:7" ht="16" hidden="1" x14ac:dyDescent="0.2">
      <c r="A399" t="s">
        <v>3434</v>
      </c>
      <c r="B399">
        <v>93</v>
      </c>
      <c r="C399">
        <v>320</v>
      </c>
      <c r="D399" t="s">
        <v>3435</v>
      </c>
      <c r="E399" t="s">
        <v>1788</v>
      </c>
      <c r="F399" s="4"/>
      <c r="G399" s="9">
        <f>Table5[[#This Row],[Order Quantity]]</f>
        <v>320</v>
      </c>
    </row>
    <row r="400" spans="1:7" ht="16" hidden="1" x14ac:dyDescent="0.2">
      <c r="A400" t="s">
        <v>3871</v>
      </c>
      <c r="B400">
        <v>6</v>
      </c>
      <c r="C400">
        <v>320</v>
      </c>
      <c r="D400" t="s">
        <v>1473</v>
      </c>
      <c r="E400" t="s">
        <v>1467</v>
      </c>
      <c r="F400" s="4"/>
      <c r="G400" s="9">
        <f>Table5[[#This Row],[Order Quantity]]</f>
        <v>320</v>
      </c>
    </row>
    <row r="401" spans="1:7" ht="16" hidden="1" x14ac:dyDescent="0.2">
      <c r="A401" s="1" t="s">
        <v>6163</v>
      </c>
      <c r="B401" s="1">
        <v>67</v>
      </c>
      <c r="C401" s="1">
        <v>319</v>
      </c>
      <c r="D401" s="1" t="s">
        <v>262</v>
      </c>
      <c r="E401" s="1" t="s">
        <v>2871</v>
      </c>
      <c r="F401" s="4"/>
      <c r="G401" s="9">
        <f>Table5[[#This Row],[Order Quantity]]</f>
        <v>319</v>
      </c>
    </row>
    <row r="402" spans="1:7" ht="16" hidden="1" x14ac:dyDescent="0.2">
      <c r="A402" s="1" t="s">
        <v>710</v>
      </c>
      <c r="B402" s="1">
        <v>254</v>
      </c>
      <c r="C402" s="1">
        <v>316</v>
      </c>
      <c r="D402" s="1" t="s">
        <v>124</v>
      </c>
      <c r="E402" s="1" t="s">
        <v>1467</v>
      </c>
      <c r="F402" s="4"/>
      <c r="G402" s="9">
        <f>Table5[[#This Row],[Order Quantity]]</f>
        <v>316</v>
      </c>
    </row>
    <row r="403" spans="1:7" ht="16" x14ac:dyDescent="0.2">
      <c r="A403" s="1" t="s">
        <v>4581</v>
      </c>
      <c r="B403" s="1">
        <v>80</v>
      </c>
      <c r="C403" s="5">
        <v>316</v>
      </c>
      <c r="D403" s="1" t="s">
        <v>65</v>
      </c>
      <c r="E403" s="1" t="s">
        <v>3509</v>
      </c>
      <c r="F403" s="1" t="s">
        <v>7668</v>
      </c>
      <c r="G403" s="11">
        <f>316*0.33</f>
        <v>104.28</v>
      </c>
    </row>
    <row r="404" spans="1:7" ht="16" hidden="1" x14ac:dyDescent="0.2">
      <c r="A404" s="1" t="s">
        <v>5815</v>
      </c>
      <c r="B404" s="1">
        <v>10</v>
      </c>
      <c r="C404" s="1">
        <v>316</v>
      </c>
      <c r="D404" s="1" t="s">
        <v>5758</v>
      </c>
      <c r="E404" s="1" t="s">
        <v>5744</v>
      </c>
      <c r="F404" s="4"/>
      <c r="G404" s="9">
        <f>Table5[[#This Row],[Order Quantity]]</f>
        <v>316</v>
      </c>
    </row>
    <row r="405" spans="1:7" ht="16" hidden="1" x14ac:dyDescent="0.2">
      <c r="A405" t="s">
        <v>3797</v>
      </c>
      <c r="B405">
        <v>33</v>
      </c>
      <c r="C405">
        <v>315.58</v>
      </c>
      <c r="D405" t="s">
        <v>684</v>
      </c>
      <c r="E405" t="s">
        <v>3797</v>
      </c>
      <c r="F405" s="4"/>
      <c r="G405" s="9">
        <f>Table5[[#This Row],[Order Quantity]]</f>
        <v>315.58</v>
      </c>
    </row>
    <row r="406" spans="1:7" ht="16" hidden="1" x14ac:dyDescent="0.2">
      <c r="A406" s="1" t="s">
        <v>7269</v>
      </c>
      <c r="B406" s="1">
        <v>63</v>
      </c>
      <c r="C406" s="1">
        <v>315</v>
      </c>
      <c r="D406" s="1" t="s">
        <v>65</v>
      </c>
      <c r="E406" s="1" t="s">
        <v>4810</v>
      </c>
      <c r="F406" s="4"/>
      <c r="G406" s="9">
        <f>Table5[[#This Row],[Order Quantity]]</f>
        <v>315</v>
      </c>
    </row>
    <row r="407" spans="1:7" ht="16" hidden="1" x14ac:dyDescent="0.2">
      <c r="A407" t="s">
        <v>530</v>
      </c>
      <c r="B407">
        <v>120</v>
      </c>
      <c r="C407">
        <v>314</v>
      </c>
      <c r="D407" t="s">
        <v>531</v>
      </c>
      <c r="E407" t="s">
        <v>1542</v>
      </c>
      <c r="F407" s="4"/>
      <c r="G407" s="9">
        <f>Table5[[#This Row],[Order Quantity]]</f>
        <v>314</v>
      </c>
    </row>
    <row r="408" spans="1:7" ht="16" hidden="1" x14ac:dyDescent="0.2">
      <c r="A408" t="s">
        <v>4950</v>
      </c>
      <c r="B408">
        <v>3</v>
      </c>
      <c r="C408">
        <v>313</v>
      </c>
      <c r="D408" t="s">
        <v>4944</v>
      </c>
      <c r="E408" t="s">
        <v>2180</v>
      </c>
      <c r="F408" s="4"/>
      <c r="G408" s="9">
        <f>Table5[[#This Row],[Order Quantity]]</f>
        <v>313</v>
      </c>
    </row>
    <row r="409" spans="1:7" ht="16" hidden="1" x14ac:dyDescent="0.2">
      <c r="A409" s="1" t="s">
        <v>4601</v>
      </c>
      <c r="B409" s="1">
        <v>78</v>
      </c>
      <c r="C409" s="1">
        <v>311</v>
      </c>
      <c r="D409" s="1" t="s">
        <v>65</v>
      </c>
      <c r="E409" s="1" t="s">
        <v>4602</v>
      </c>
      <c r="F409" s="4"/>
      <c r="G409" s="9">
        <f>Table5[[#This Row],[Order Quantity]]</f>
        <v>311</v>
      </c>
    </row>
    <row r="410" spans="1:7" ht="16" hidden="1" x14ac:dyDescent="0.2">
      <c r="A410" s="1" t="s">
        <v>5039</v>
      </c>
      <c r="B410" s="1">
        <v>36</v>
      </c>
      <c r="C410" s="1">
        <v>311</v>
      </c>
      <c r="D410" s="1" t="s">
        <v>65</v>
      </c>
      <c r="E410" s="1" t="s">
        <v>5040</v>
      </c>
      <c r="F410" s="4"/>
      <c r="G410" s="9">
        <f>Table5[[#This Row],[Order Quantity]]</f>
        <v>311</v>
      </c>
    </row>
    <row r="411" spans="1:7" ht="16" hidden="1" x14ac:dyDescent="0.2">
      <c r="A411" t="s">
        <v>6515</v>
      </c>
      <c r="B411">
        <v>34</v>
      </c>
      <c r="C411">
        <v>310</v>
      </c>
      <c r="D411" t="s">
        <v>113</v>
      </c>
      <c r="E411" t="s">
        <v>1752</v>
      </c>
      <c r="F411" s="4"/>
      <c r="G411" s="9">
        <f>Table5[[#This Row],[Order Quantity]]</f>
        <v>310</v>
      </c>
    </row>
    <row r="412" spans="1:7" ht="16" hidden="1" x14ac:dyDescent="0.2">
      <c r="A412" s="1" t="s">
        <v>7272</v>
      </c>
      <c r="B412" s="1">
        <v>75</v>
      </c>
      <c r="C412" s="1">
        <v>309</v>
      </c>
      <c r="D412" s="1" t="s">
        <v>65</v>
      </c>
      <c r="E412" s="1" t="s">
        <v>4810</v>
      </c>
      <c r="F412" s="4"/>
      <c r="G412" s="9">
        <f>Table5[[#This Row],[Order Quantity]]</f>
        <v>309</v>
      </c>
    </row>
    <row r="413" spans="1:7" ht="16" hidden="1" x14ac:dyDescent="0.2">
      <c r="A413" s="1" t="s">
        <v>4434</v>
      </c>
      <c r="B413" s="1">
        <v>25</v>
      </c>
      <c r="C413" s="1">
        <v>309</v>
      </c>
      <c r="D413" s="1" t="s">
        <v>1515</v>
      </c>
      <c r="E413" s="1" t="s">
        <v>4435</v>
      </c>
      <c r="F413" s="4"/>
      <c r="G413" s="9">
        <f>Table5[[#This Row],[Order Quantity]]</f>
        <v>309</v>
      </c>
    </row>
    <row r="414" spans="1:7" ht="16" hidden="1" x14ac:dyDescent="0.2">
      <c r="A414" s="1" t="s">
        <v>5823</v>
      </c>
      <c r="B414" s="1">
        <v>11</v>
      </c>
      <c r="C414" s="1">
        <v>307</v>
      </c>
      <c r="D414" s="1" t="s">
        <v>187</v>
      </c>
      <c r="E414" s="1" t="s">
        <v>1788</v>
      </c>
      <c r="F414" s="4"/>
      <c r="G414" s="9">
        <f>Table5[[#This Row],[Order Quantity]]</f>
        <v>307</v>
      </c>
    </row>
    <row r="415" spans="1:7" ht="16" hidden="1" x14ac:dyDescent="0.2">
      <c r="A415" s="1" t="s">
        <v>3838</v>
      </c>
      <c r="B415" s="1">
        <v>76</v>
      </c>
      <c r="C415" s="1">
        <v>305</v>
      </c>
      <c r="D415" s="1" t="s">
        <v>1442</v>
      </c>
      <c r="E415" s="1" t="s">
        <v>3838</v>
      </c>
      <c r="F415" s="4"/>
      <c r="G415" s="9">
        <f>Table5[[#This Row],[Order Quantity]]</f>
        <v>305</v>
      </c>
    </row>
    <row r="416" spans="1:7" ht="16" hidden="1" x14ac:dyDescent="0.2">
      <c r="A416" s="1" t="s">
        <v>3995</v>
      </c>
      <c r="B416" s="1">
        <v>8</v>
      </c>
      <c r="C416" s="1">
        <v>305</v>
      </c>
      <c r="D416" s="1" t="s">
        <v>65</v>
      </c>
      <c r="E416" s="1" t="s">
        <v>3985</v>
      </c>
      <c r="F416" s="4"/>
      <c r="G416" s="9">
        <f>Table5[[#This Row],[Order Quantity]]</f>
        <v>305</v>
      </c>
    </row>
    <row r="417" spans="1:7" ht="16" x14ac:dyDescent="0.2">
      <c r="A417" t="s">
        <v>5352</v>
      </c>
      <c r="B417">
        <v>5</v>
      </c>
      <c r="C417" s="6">
        <v>305</v>
      </c>
      <c r="D417" t="s">
        <v>5353</v>
      </c>
      <c r="E417" t="s">
        <v>3178</v>
      </c>
      <c r="F417" s="1" t="s">
        <v>7668</v>
      </c>
      <c r="G417" s="9">
        <f>305*0.255</f>
        <v>77.775000000000006</v>
      </c>
    </row>
    <row r="418" spans="1:7" ht="16" hidden="1" x14ac:dyDescent="0.2">
      <c r="A418" s="1" t="s">
        <v>7322</v>
      </c>
      <c r="B418" s="1">
        <v>78</v>
      </c>
      <c r="C418" s="1">
        <v>302</v>
      </c>
      <c r="D418" s="1" t="s">
        <v>65</v>
      </c>
      <c r="E418" s="1" t="s">
        <v>4810</v>
      </c>
      <c r="F418" s="4"/>
      <c r="G418" s="9">
        <f>Table5[[#This Row],[Order Quantity]]</f>
        <v>302</v>
      </c>
    </row>
    <row r="419" spans="1:7" ht="16" hidden="1" x14ac:dyDescent="0.2">
      <c r="A419" s="1" t="s">
        <v>2995</v>
      </c>
      <c r="B419" s="1">
        <v>73</v>
      </c>
      <c r="C419" s="1">
        <v>301</v>
      </c>
      <c r="D419" s="1" t="s">
        <v>2011</v>
      </c>
      <c r="E419" s="1" t="s">
        <v>1302</v>
      </c>
      <c r="F419" s="4"/>
      <c r="G419" s="9">
        <f>Table5[[#This Row],[Order Quantity]]</f>
        <v>301</v>
      </c>
    </row>
    <row r="420" spans="1:7" ht="16" hidden="1" x14ac:dyDescent="0.2">
      <c r="A420" s="1" t="s">
        <v>2034</v>
      </c>
      <c r="B420" s="1">
        <v>64</v>
      </c>
      <c r="C420" s="1">
        <v>301</v>
      </c>
      <c r="D420" s="1" t="s">
        <v>411</v>
      </c>
      <c r="E420" s="1" t="s">
        <v>1905</v>
      </c>
      <c r="F420" s="4"/>
      <c r="G420" s="9">
        <f>Table5[[#This Row],[Order Quantity]]</f>
        <v>301</v>
      </c>
    </row>
    <row r="421" spans="1:7" ht="16" hidden="1" x14ac:dyDescent="0.2">
      <c r="A421" t="s">
        <v>4812</v>
      </c>
      <c r="B421">
        <v>61</v>
      </c>
      <c r="C421">
        <v>299</v>
      </c>
      <c r="D421" t="s">
        <v>65</v>
      </c>
      <c r="E421" t="s">
        <v>4810</v>
      </c>
      <c r="F421" s="4"/>
      <c r="G421" s="9">
        <f>Table5[[#This Row],[Order Quantity]]</f>
        <v>299</v>
      </c>
    </row>
    <row r="422" spans="1:7" ht="16" hidden="1" x14ac:dyDescent="0.2">
      <c r="A422" t="s">
        <v>3642</v>
      </c>
      <c r="B422">
        <v>52</v>
      </c>
      <c r="C422">
        <v>297</v>
      </c>
      <c r="D422" t="s">
        <v>262</v>
      </c>
      <c r="E422" t="s">
        <v>2089</v>
      </c>
      <c r="F422" s="4"/>
      <c r="G422" s="9">
        <f>Table5[[#This Row],[Order Quantity]]</f>
        <v>297</v>
      </c>
    </row>
    <row r="423" spans="1:7" ht="16" hidden="1" x14ac:dyDescent="0.2">
      <c r="A423" s="1" t="s">
        <v>4580</v>
      </c>
      <c r="B423" s="1">
        <v>80</v>
      </c>
      <c r="C423" s="1">
        <v>296</v>
      </c>
      <c r="D423" s="1" t="s">
        <v>65</v>
      </c>
      <c r="E423" s="1" t="s">
        <v>4562</v>
      </c>
      <c r="F423" s="4"/>
      <c r="G423" s="9">
        <f>Table5[[#This Row],[Order Quantity]]</f>
        <v>296</v>
      </c>
    </row>
    <row r="424" spans="1:7" ht="16" hidden="1" x14ac:dyDescent="0.2">
      <c r="A424" s="1" t="s">
        <v>4608</v>
      </c>
      <c r="B424" s="1">
        <v>68</v>
      </c>
      <c r="C424" s="1">
        <v>296</v>
      </c>
      <c r="D424" s="1" t="s">
        <v>65</v>
      </c>
      <c r="E424" s="1" t="s">
        <v>4562</v>
      </c>
      <c r="F424" s="4"/>
      <c r="G424" s="9">
        <f>Table5[[#This Row],[Order Quantity]]</f>
        <v>296</v>
      </c>
    </row>
    <row r="425" spans="1:7" ht="16" hidden="1" x14ac:dyDescent="0.2">
      <c r="A425" t="s">
        <v>4948</v>
      </c>
      <c r="B425">
        <v>62</v>
      </c>
      <c r="C425">
        <v>296</v>
      </c>
      <c r="D425" t="s">
        <v>65</v>
      </c>
      <c r="E425" t="s">
        <v>4810</v>
      </c>
      <c r="F425" s="4"/>
      <c r="G425" s="9">
        <f>Table5[[#This Row],[Order Quantity]]</f>
        <v>296</v>
      </c>
    </row>
    <row r="426" spans="1:7" ht="16" hidden="1" x14ac:dyDescent="0.2">
      <c r="A426" t="s">
        <v>3553</v>
      </c>
      <c r="B426">
        <v>29</v>
      </c>
      <c r="C426">
        <v>296</v>
      </c>
      <c r="D426" t="s">
        <v>28</v>
      </c>
      <c r="E426" t="s">
        <v>1588</v>
      </c>
      <c r="F426" s="4"/>
      <c r="G426" s="9">
        <f>Table5[[#This Row],[Order Quantity]]</f>
        <v>296</v>
      </c>
    </row>
    <row r="427" spans="1:7" ht="16" hidden="1" x14ac:dyDescent="0.2">
      <c r="A427" s="1" t="s">
        <v>7292</v>
      </c>
      <c r="B427" s="1">
        <v>69</v>
      </c>
      <c r="C427" s="1">
        <v>295</v>
      </c>
      <c r="D427" s="1" t="s">
        <v>7293</v>
      </c>
      <c r="E427" s="1" t="s">
        <v>4810</v>
      </c>
      <c r="F427" s="4"/>
      <c r="G427" s="9">
        <f>Table5[[#This Row],[Order Quantity]]</f>
        <v>295</v>
      </c>
    </row>
    <row r="428" spans="1:7" ht="16" hidden="1" x14ac:dyDescent="0.2">
      <c r="A428" t="s">
        <v>5239</v>
      </c>
      <c r="B428">
        <v>29</v>
      </c>
      <c r="C428">
        <v>293.10000000000002</v>
      </c>
      <c r="D428" t="s">
        <v>5240</v>
      </c>
      <c r="E428" t="s">
        <v>2338</v>
      </c>
      <c r="F428" s="4"/>
      <c r="G428" s="9">
        <f>Table5[[#This Row],[Order Quantity]]</f>
        <v>293.10000000000002</v>
      </c>
    </row>
    <row r="429" spans="1:7" ht="16" hidden="1" x14ac:dyDescent="0.2">
      <c r="A429" s="1" t="s">
        <v>4755</v>
      </c>
      <c r="B429" s="1">
        <v>53</v>
      </c>
      <c r="C429" s="1">
        <v>292</v>
      </c>
      <c r="D429" s="1" t="s">
        <v>733</v>
      </c>
      <c r="E429" s="1" t="s">
        <v>1361</v>
      </c>
      <c r="F429" s="4"/>
      <c r="G429" s="9">
        <f>Table5[[#This Row],[Order Quantity]]</f>
        <v>292</v>
      </c>
    </row>
    <row r="430" spans="1:7" ht="16" hidden="1" x14ac:dyDescent="0.2">
      <c r="A430" s="1" t="s">
        <v>2971</v>
      </c>
      <c r="B430" s="1">
        <v>219</v>
      </c>
      <c r="C430" s="1">
        <v>291</v>
      </c>
      <c r="D430" s="1" t="s">
        <v>162</v>
      </c>
      <c r="E430" s="1" t="s">
        <v>2815</v>
      </c>
      <c r="F430" s="4"/>
      <c r="G430" s="9">
        <f>Table5[[#This Row],[Order Quantity]]</f>
        <v>291</v>
      </c>
    </row>
    <row r="431" spans="1:7" ht="16" hidden="1" x14ac:dyDescent="0.2">
      <c r="A431" t="s">
        <v>2741</v>
      </c>
      <c r="B431">
        <v>200</v>
      </c>
      <c r="C431">
        <v>291</v>
      </c>
      <c r="D431" t="s">
        <v>103</v>
      </c>
      <c r="E431" t="s">
        <v>1674</v>
      </c>
      <c r="F431" s="4"/>
      <c r="G431" s="9">
        <f>Table5[[#This Row],[Order Quantity]]</f>
        <v>291</v>
      </c>
    </row>
    <row r="432" spans="1:7" ht="16" hidden="1" x14ac:dyDescent="0.2">
      <c r="A432" t="s">
        <v>3599</v>
      </c>
      <c r="B432">
        <v>54</v>
      </c>
      <c r="C432">
        <v>291</v>
      </c>
      <c r="D432" t="s">
        <v>908</v>
      </c>
      <c r="E432" t="s">
        <v>1594</v>
      </c>
      <c r="F432" s="4"/>
      <c r="G432" s="9">
        <f>Table5[[#This Row],[Order Quantity]]</f>
        <v>291</v>
      </c>
    </row>
    <row r="433" spans="1:7" ht="16" hidden="1" x14ac:dyDescent="0.2">
      <c r="A433" s="1" t="s">
        <v>3808</v>
      </c>
      <c r="B433" s="1">
        <v>15</v>
      </c>
      <c r="C433" s="1">
        <v>291</v>
      </c>
      <c r="D433" s="1" t="s">
        <v>3809</v>
      </c>
      <c r="E433" s="1" t="s">
        <v>2338</v>
      </c>
      <c r="F433" s="4"/>
      <c r="G433" s="9">
        <f>Table5[[#This Row],[Order Quantity]]</f>
        <v>291</v>
      </c>
    </row>
    <row r="434" spans="1:7" ht="16" hidden="1" x14ac:dyDescent="0.2">
      <c r="A434" s="1" t="s">
        <v>5432</v>
      </c>
      <c r="B434" s="1">
        <v>5</v>
      </c>
      <c r="C434" s="1">
        <v>290</v>
      </c>
      <c r="D434" s="1" t="s">
        <v>65</v>
      </c>
      <c r="E434" s="1" t="s">
        <v>5362</v>
      </c>
      <c r="F434" s="4"/>
      <c r="G434" s="9">
        <f>Table5[[#This Row],[Order Quantity]]</f>
        <v>290</v>
      </c>
    </row>
    <row r="435" spans="1:7" ht="16" hidden="1" x14ac:dyDescent="0.2">
      <c r="A435" s="1" t="s">
        <v>7267</v>
      </c>
      <c r="B435" s="1">
        <v>57</v>
      </c>
      <c r="C435" s="1">
        <v>289</v>
      </c>
      <c r="D435" s="1" t="s">
        <v>65</v>
      </c>
      <c r="E435" s="1" t="s">
        <v>4810</v>
      </c>
      <c r="F435" s="4"/>
      <c r="G435" s="9">
        <f>Table5[[#This Row],[Order Quantity]]</f>
        <v>289</v>
      </c>
    </row>
    <row r="436" spans="1:7" ht="16" hidden="1" x14ac:dyDescent="0.2">
      <c r="A436" s="1" t="s">
        <v>5402</v>
      </c>
      <c r="B436" s="1">
        <v>42</v>
      </c>
      <c r="C436" s="1">
        <v>289</v>
      </c>
      <c r="D436" s="1" t="s">
        <v>65</v>
      </c>
      <c r="E436" s="1" t="s">
        <v>3569</v>
      </c>
      <c r="F436" s="4"/>
      <c r="G436" s="9">
        <f>Table5[[#This Row],[Order Quantity]]</f>
        <v>289</v>
      </c>
    </row>
    <row r="437" spans="1:7" ht="16" hidden="1" x14ac:dyDescent="0.2">
      <c r="A437" t="s">
        <v>3914</v>
      </c>
      <c r="B437">
        <v>63</v>
      </c>
      <c r="C437">
        <v>288</v>
      </c>
      <c r="D437" t="s">
        <v>1979</v>
      </c>
      <c r="E437" t="s">
        <v>1980</v>
      </c>
      <c r="F437" s="4"/>
      <c r="G437" s="9">
        <f>Table5[[#This Row],[Order Quantity]]</f>
        <v>288</v>
      </c>
    </row>
    <row r="438" spans="1:7" ht="16" x14ac:dyDescent="0.2">
      <c r="A438" s="1" t="s">
        <v>2125</v>
      </c>
      <c r="B438" s="1">
        <v>123</v>
      </c>
      <c r="C438" s="5">
        <v>287</v>
      </c>
      <c r="D438" s="1" t="s">
        <v>697</v>
      </c>
      <c r="E438" s="1" t="s">
        <v>1265</v>
      </c>
      <c r="F438" s="1" t="s">
        <v>7665</v>
      </c>
      <c r="G438" s="9">
        <f>287*5</f>
        <v>1435</v>
      </c>
    </row>
    <row r="439" spans="1:7" ht="16" hidden="1" x14ac:dyDescent="0.2">
      <c r="A439" t="s">
        <v>4956</v>
      </c>
      <c r="B439">
        <v>60</v>
      </c>
      <c r="C439">
        <v>287</v>
      </c>
      <c r="D439" t="s">
        <v>65</v>
      </c>
      <c r="E439" t="s">
        <v>4810</v>
      </c>
      <c r="F439" s="4"/>
      <c r="G439" s="9">
        <f>Table5[[#This Row],[Order Quantity]]</f>
        <v>287</v>
      </c>
    </row>
    <row r="440" spans="1:7" ht="16" x14ac:dyDescent="0.2">
      <c r="A440" s="1" t="s">
        <v>5221</v>
      </c>
      <c r="B440" s="1">
        <v>15</v>
      </c>
      <c r="C440" s="5">
        <v>286.14100000000002</v>
      </c>
      <c r="D440" s="1" t="s">
        <v>684</v>
      </c>
      <c r="E440" s="1" t="s">
        <v>4118</v>
      </c>
      <c r="F440" s="1" t="s">
        <v>1303</v>
      </c>
      <c r="G440" s="9">
        <f>Table5[[#This Row],[Order Quantity]]</f>
        <v>286.14100000000002</v>
      </c>
    </row>
    <row r="441" spans="1:7" ht="16" hidden="1" x14ac:dyDescent="0.2">
      <c r="A441" s="1" t="s">
        <v>4585</v>
      </c>
      <c r="B441" s="1">
        <v>127</v>
      </c>
      <c r="C441" s="1">
        <v>286</v>
      </c>
      <c r="D441" s="1" t="s">
        <v>65</v>
      </c>
      <c r="E441" s="1" t="s">
        <v>4562</v>
      </c>
      <c r="F441" s="4"/>
      <c r="G441" s="9">
        <f>Table5[[#This Row],[Order Quantity]]</f>
        <v>286</v>
      </c>
    </row>
    <row r="442" spans="1:7" ht="16" hidden="1" x14ac:dyDescent="0.2">
      <c r="A442" t="s">
        <v>3604</v>
      </c>
      <c r="B442">
        <v>66</v>
      </c>
      <c r="C442">
        <v>285</v>
      </c>
      <c r="D442" t="s">
        <v>782</v>
      </c>
      <c r="E442" t="s">
        <v>3604</v>
      </c>
      <c r="F442" s="4"/>
      <c r="G442" s="9">
        <f>Table5[[#This Row],[Order Quantity]]</f>
        <v>285</v>
      </c>
    </row>
    <row r="443" spans="1:7" ht="16" hidden="1" x14ac:dyDescent="0.2">
      <c r="A443" t="s">
        <v>3846</v>
      </c>
      <c r="B443">
        <v>79</v>
      </c>
      <c r="C443">
        <v>284</v>
      </c>
      <c r="D443" t="s">
        <v>3847</v>
      </c>
      <c r="E443" t="s">
        <v>1336</v>
      </c>
      <c r="F443" s="4"/>
      <c r="G443" s="9">
        <f>Table5[[#This Row],[Order Quantity]]</f>
        <v>284</v>
      </c>
    </row>
    <row r="444" spans="1:7" ht="16" hidden="1" x14ac:dyDescent="0.2">
      <c r="A444" s="1" t="s">
        <v>7414</v>
      </c>
      <c r="B444" s="1">
        <v>21</v>
      </c>
      <c r="C444" s="1">
        <v>283</v>
      </c>
      <c r="D444" s="1" t="s">
        <v>136</v>
      </c>
      <c r="E444" s="1" t="s">
        <v>7414</v>
      </c>
      <c r="F444" s="4"/>
      <c r="G444" s="9">
        <f>Table5[[#This Row],[Order Quantity]]</f>
        <v>283</v>
      </c>
    </row>
    <row r="445" spans="1:7" ht="16" hidden="1" x14ac:dyDescent="0.2">
      <c r="A445" s="1" t="s">
        <v>6677</v>
      </c>
      <c r="B445" s="1">
        <v>164</v>
      </c>
      <c r="C445" s="1">
        <v>282</v>
      </c>
      <c r="D445" s="1" t="s">
        <v>65</v>
      </c>
      <c r="E445" s="1" t="s">
        <v>1757</v>
      </c>
      <c r="F445" s="4"/>
      <c r="G445" s="9">
        <f>Table5[[#This Row],[Order Quantity]]</f>
        <v>282</v>
      </c>
    </row>
    <row r="446" spans="1:7" ht="16" hidden="1" x14ac:dyDescent="0.2">
      <c r="A446" s="1" t="s">
        <v>4038</v>
      </c>
      <c r="B446" s="1">
        <v>2</v>
      </c>
      <c r="C446" s="1">
        <v>280</v>
      </c>
      <c r="D446" s="1" t="s">
        <v>3974</v>
      </c>
      <c r="E446" s="1" t="s">
        <v>3975</v>
      </c>
      <c r="F446" s="4"/>
      <c r="G446" s="9">
        <f>Table5[[#This Row],[Order Quantity]]</f>
        <v>280</v>
      </c>
    </row>
    <row r="447" spans="1:7" ht="16" hidden="1" x14ac:dyDescent="0.2">
      <c r="A447" s="1" t="s">
        <v>5174</v>
      </c>
      <c r="B447" s="1">
        <v>2</v>
      </c>
      <c r="C447" s="1">
        <v>280</v>
      </c>
      <c r="D447" s="1" t="s">
        <v>65</v>
      </c>
      <c r="E447" s="1" t="s">
        <v>5170</v>
      </c>
      <c r="F447" s="4"/>
      <c r="G447" s="9">
        <f>Table5[[#This Row],[Order Quantity]]</f>
        <v>280</v>
      </c>
    </row>
    <row r="448" spans="1:7" ht="16" hidden="1" x14ac:dyDescent="0.2">
      <c r="A448" s="1" t="s">
        <v>1800</v>
      </c>
      <c r="B448" s="1">
        <v>54</v>
      </c>
      <c r="C448" s="1">
        <v>279</v>
      </c>
      <c r="D448" s="1" t="s">
        <v>1801</v>
      </c>
      <c r="E448" s="1" t="s">
        <v>1467</v>
      </c>
      <c r="F448" s="4"/>
      <c r="G448" s="9">
        <f>Table5[[#This Row],[Order Quantity]]</f>
        <v>279</v>
      </c>
    </row>
    <row r="449" spans="1:7" ht="16" hidden="1" x14ac:dyDescent="0.2">
      <c r="A449" s="1" t="s">
        <v>6933</v>
      </c>
      <c r="B449" s="1">
        <v>105</v>
      </c>
      <c r="C449" s="1">
        <v>276</v>
      </c>
      <c r="D449" s="1" t="s">
        <v>136</v>
      </c>
      <c r="E449" s="1" t="s">
        <v>1486</v>
      </c>
      <c r="F449" s="4"/>
      <c r="G449" s="9">
        <f>Table5[[#This Row],[Order Quantity]]</f>
        <v>276</v>
      </c>
    </row>
    <row r="450" spans="1:7" ht="16" hidden="1" x14ac:dyDescent="0.2">
      <c r="A450" s="1" t="s">
        <v>3538</v>
      </c>
      <c r="B450" s="1">
        <v>50</v>
      </c>
      <c r="C450" s="1">
        <v>274</v>
      </c>
      <c r="D450" s="1" t="s">
        <v>3539</v>
      </c>
      <c r="E450" s="1" t="s">
        <v>3540</v>
      </c>
      <c r="F450" s="4"/>
      <c r="G450" s="9">
        <f>Table5[[#This Row],[Order Quantity]]</f>
        <v>274</v>
      </c>
    </row>
    <row r="451" spans="1:7" ht="16" hidden="1" x14ac:dyDescent="0.2">
      <c r="A451" t="s">
        <v>4871</v>
      </c>
      <c r="B451">
        <v>130</v>
      </c>
      <c r="C451">
        <v>273</v>
      </c>
      <c r="D451" t="s">
        <v>65</v>
      </c>
      <c r="E451" t="s">
        <v>4579</v>
      </c>
      <c r="F451" s="4"/>
      <c r="G451" s="9">
        <f>Table5[[#This Row],[Order Quantity]]</f>
        <v>273</v>
      </c>
    </row>
    <row r="452" spans="1:7" ht="16" hidden="1" x14ac:dyDescent="0.2">
      <c r="A452" t="s">
        <v>6597</v>
      </c>
      <c r="B452">
        <v>45</v>
      </c>
      <c r="C452">
        <v>272</v>
      </c>
      <c r="D452" t="s">
        <v>113</v>
      </c>
      <c r="E452" t="s">
        <v>1752</v>
      </c>
      <c r="F452" s="4"/>
      <c r="G452" s="9">
        <f>Table5[[#This Row],[Order Quantity]]</f>
        <v>272</v>
      </c>
    </row>
    <row r="453" spans="1:7" ht="16" hidden="1" x14ac:dyDescent="0.2">
      <c r="A453" s="1" t="s">
        <v>5848</v>
      </c>
      <c r="B453" s="1">
        <v>1</v>
      </c>
      <c r="C453" s="1">
        <v>270</v>
      </c>
      <c r="D453" s="1" t="s">
        <v>5758</v>
      </c>
      <c r="E453" s="1" t="s">
        <v>5750</v>
      </c>
      <c r="F453" s="4"/>
      <c r="G453" s="9">
        <f>Table5[[#This Row],[Order Quantity]]</f>
        <v>270</v>
      </c>
    </row>
    <row r="454" spans="1:7" ht="16" hidden="1" x14ac:dyDescent="0.2">
      <c r="A454" s="1" t="s">
        <v>5849</v>
      </c>
      <c r="B454" s="1">
        <v>1</v>
      </c>
      <c r="C454" s="1">
        <v>270</v>
      </c>
      <c r="D454" s="1" t="s">
        <v>1028</v>
      </c>
      <c r="E454" s="1" t="s">
        <v>5796</v>
      </c>
      <c r="F454" s="4"/>
      <c r="G454" s="9">
        <f>Table5[[#This Row],[Order Quantity]]</f>
        <v>270</v>
      </c>
    </row>
    <row r="455" spans="1:7" ht="16" hidden="1" x14ac:dyDescent="0.2">
      <c r="A455" s="1" t="s">
        <v>3058</v>
      </c>
      <c r="B455" s="1">
        <v>52</v>
      </c>
      <c r="C455" s="1">
        <v>269</v>
      </c>
      <c r="D455" s="1" t="s">
        <v>3059</v>
      </c>
      <c r="E455" s="1" t="s">
        <v>1652</v>
      </c>
      <c r="F455" s="4"/>
      <c r="G455" s="9">
        <f>Table5[[#This Row],[Order Quantity]]</f>
        <v>269</v>
      </c>
    </row>
    <row r="456" spans="1:7" ht="16" hidden="1" x14ac:dyDescent="0.2">
      <c r="A456" s="1" t="s">
        <v>5584</v>
      </c>
      <c r="B456" s="1">
        <v>235</v>
      </c>
      <c r="C456" s="1">
        <v>267</v>
      </c>
      <c r="D456" s="1" t="s">
        <v>3283</v>
      </c>
      <c r="E456" s="1" t="s">
        <v>1416</v>
      </c>
      <c r="F456" s="4"/>
      <c r="G456" s="9">
        <f>Table5[[#This Row],[Order Quantity]]</f>
        <v>267</v>
      </c>
    </row>
    <row r="457" spans="1:7" ht="16" hidden="1" x14ac:dyDescent="0.2">
      <c r="A457" t="s">
        <v>6865</v>
      </c>
      <c r="B457">
        <v>97</v>
      </c>
      <c r="C457">
        <v>267</v>
      </c>
      <c r="D457" t="s">
        <v>262</v>
      </c>
      <c r="E457" t="s">
        <v>3225</v>
      </c>
      <c r="F457" s="4"/>
      <c r="G457" s="9">
        <f>Table5[[#This Row],[Order Quantity]]</f>
        <v>267</v>
      </c>
    </row>
    <row r="458" spans="1:7" ht="16" hidden="1" x14ac:dyDescent="0.2">
      <c r="A458" s="1" t="s">
        <v>2513</v>
      </c>
      <c r="B458" s="1">
        <v>67</v>
      </c>
      <c r="C458" s="1">
        <v>266</v>
      </c>
      <c r="D458" s="1" t="s">
        <v>171</v>
      </c>
      <c r="E458" s="1" t="s">
        <v>2513</v>
      </c>
      <c r="F458" s="4"/>
      <c r="G458" s="9">
        <f>Table5[[#This Row],[Order Quantity]]</f>
        <v>266</v>
      </c>
    </row>
    <row r="459" spans="1:7" ht="16" hidden="1" x14ac:dyDescent="0.2">
      <c r="A459" t="s">
        <v>3519</v>
      </c>
      <c r="B459">
        <v>62</v>
      </c>
      <c r="C459">
        <v>266</v>
      </c>
      <c r="D459" t="s">
        <v>2021</v>
      </c>
      <c r="E459" t="s">
        <v>1498</v>
      </c>
      <c r="F459" s="4"/>
      <c r="G459" s="9">
        <f>Table5[[#This Row],[Order Quantity]]</f>
        <v>266</v>
      </c>
    </row>
    <row r="460" spans="1:7" ht="16" hidden="1" x14ac:dyDescent="0.2">
      <c r="A460" t="s">
        <v>3958</v>
      </c>
      <c r="B460">
        <v>43</v>
      </c>
      <c r="C460">
        <v>266</v>
      </c>
      <c r="D460" t="s">
        <v>262</v>
      </c>
      <c r="E460" t="s">
        <v>3958</v>
      </c>
      <c r="F460" s="4"/>
      <c r="G460" s="9">
        <f>Table5[[#This Row],[Order Quantity]]</f>
        <v>266</v>
      </c>
    </row>
    <row r="461" spans="1:7" ht="16" hidden="1" x14ac:dyDescent="0.2">
      <c r="A461" t="s">
        <v>4852</v>
      </c>
      <c r="B461">
        <v>88</v>
      </c>
      <c r="C461">
        <v>264</v>
      </c>
      <c r="D461" t="s">
        <v>65</v>
      </c>
      <c r="E461" t="s">
        <v>4579</v>
      </c>
      <c r="F461" s="4"/>
      <c r="G461" s="9">
        <f>Table5[[#This Row],[Order Quantity]]</f>
        <v>264</v>
      </c>
    </row>
    <row r="462" spans="1:7" ht="16" hidden="1" x14ac:dyDescent="0.2">
      <c r="A462" t="s">
        <v>4951</v>
      </c>
      <c r="B462">
        <v>79</v>
      </c>
      <c r="C462">
        <v>264</v>
      </c>
      <c r="D462" t="s">
        <v>51</v>
      </c>
      <c r="E462" t="s">
        <v>2180</v>
      </c>
      <c r="F462" s="4"/>
      <c r="G462" s="9">
        <f>Table5[[#This Row],[Order Quantity]]</f>
        <v>264</v>
      </c>
    </row>
    <row r="463" spans="1:7" ht="16" hidden="1" x14ac:dyDescent="0.2">
      <c r="A463" s="1" t="s">
        <v>6549</v>
      </c>
      <c r="B463" s="1">
        <v>33</v>
      </c>
      <c r="C463" s="1">
        <v>264</v>
      </c>
      <c r="D463" s="1" t="s">
        <v>555</v>
      </c>
      <c r="E463" s="1" t="s">
        <v>2260</v>
      </c>
      <c r="F463" s="4"/>
      <c r="G463" s="9">
        <f>Table5[[#This Row],[Order Quantity]]</f>
        <v>264</v>
      </c>
    </row>
    <row r="464" spans="1:7" ht="16" hidden="1" x14ac:dyDescent="0.2">
      <c r="A464" t="s">
        <v>2090</v>
      </c>
      <c r="B464">
        <v>86</v>
      </c>
      <c r="C464">
        <v>263</v>
      </c>
      <c r="D464" t="s">
        <v>782</v>
      </c>
      <c r="E464" t="s">
        <v>1519</v>
      </c>
      <c r="F464" s="4"/>
      <c r="G464" s="9">
        <f>Table5[[#This Row],[Order Quantity]]</f>
        <v>263</v>
      </c>
    </row>
    <row r="465" spans="1:7" ht="16" hidden="1" x14ac:dyDescent="0.2">
      <c r="A465" t="s">
        <v>3880</v>
      </c>
      <c r="B465">
        <v>19</v>
      </c>
      <c r="C465">
        <v>263</v>
      </c>
      <c r="D465" t="s">
        <v>1083</v>
      </c>
      <c r="E465" t="s">
        <v>1240</v>
      </c>
      <c r="F465" s="4"/>
      <c r="G465" s="9">
        <f>Table5[[#This Row],[Order Quantity]]</f>
        <v>263</v>
      </c>
    </row>
    <row r="466" spans="1:7" ht="16" hidden="1" x14ac:dyDescent="0.2">
      <c r="A466" t="s">
        <v>3543</v>
      </c>
      <c r="B466">
        <v>212</v>
      </c>
      <c r="C466">
        <v>262</v>
      </c>
      <c r="D466" t="s">
        <v>2707</v>
      </c>
      <c r="E466" t="s">
        <v>1768</v>
      </c>
      <c r="F466" s="4"/>
      <c r="G466" s="9">
        <f>Table5[[#This Row],[Order Quantity]]</f>
        <v>262</v>
      </c>
    </row>
    <row r="467" spans="1:7" ht="16" hidden="1" x14ac:dyDescent="0.2">
      <c r="A467" s="1" t="s">
        <v>6650</v>
      </c>
      <c r="B467" s="1">
        <v>123</v>
      </c>
      <c r="C467" s="1">
        <v>262</v>
      </c>
      <c r="D467" s="1" t="s">
        <v>97</v>
      </c>
      <c r="E467" s="1" t="s">
        <v>1655</v>
      </c>
      <c r="F467" s="4"/>
      <c r="G467" s="9">
        <f>Table5[[#This Row],[Order Quantity]]</f>
        <v>262</v>
      </c>
    </row>
    <row r="468" spans="1:7" ht="16" hidden="1" x14ac:dyDescent="0.2">
      <c r="A468" s="1" t="s">
        <v>7340</v>
      </c>
      <c r="B468" s="1">
        <v>72</v>
      </c>
      <c r="C468" s="1">
        <v>261</v>
      </c>
      <c r="D468" s="1" t="s">
        <v>65</v>
      </c>
      <c r="E468" s="1" t="s">
        <v>4810</v>
      </c>
      <c r="F468" s="4"/>
      <c r="G468" s="9">
        <f>Table5[[#This Row],[Order Quantity]]</f>
        <v>261</v>
      </c>
    </row>
    <row r="469" spans="1:7" ht="16" hidden="1" x14ac:dyDescent="0.2">
      <c r="A469" t="s">
        <v>1786</v>
      </c>
      <c r="B469">
        <v>32</v>
      </c>
      <c r="C469">
        <v>261</v>
      </c>
      <c r="D469" t="s">
        <v>65</v>
      </c>
      <c r="E469" t="s">
        <v>1336</v>
      </c>
      <c r="F469" s="4"/>
      <c r="G469" s="9">
        <f>Table5[[#This Row],[Order Quantity]]</f>
        <v>261</v>
      </c>
    </row>
    <row r="470" spans="1:7" ht="16" hidden="1" x14ac:dyDescent="0.2">
      <c r="A470" s="1" t="s">
        <v>7277</v>
      </c>
      <c r="B470" s="1">
        <v>71</v>
      </c>
      <c r="C470" s="1">
        <v>260</v>
      </c>
      <c r="D470" s="1" t="s">
        <v>7278</v>
      </c>
      <c r="E470" s="1" t="s">
        <v>4810</v>
      </c>
      <c r="F470" s="4"/>
      <c r="G470" s="9">
        <f>Table5[[#This Row],[Order Quantity]]</f>
        <v>260</v>
      </c>
    </row>
    <row r="471" spans="1:7" ht="16" hidden="1" x14ac:dyDescent="0.2">
      <c r="A471" t="s">
        <v>4259</v>
      </c>
      <c r="B471">
        <v>36</v>
      </c>
      <c r="C471">
        <v>260</v>
      </c>
      <c r="D471" t="s">
        <v>129</v>
      </c>
      <c r="E471" t="s">
        <v>2341</v>
      </c>
      <c r="F471" s="4"/>
      <c r="G471" s="9">
        <f>Table5[[#This Row],[Order Quantity]]</f>
        <v>260</v>
      </c>
    </row>
    <row r="472" spans="1:7" ht="16" hidden="1" x14ac:dyDescent="0.2">
      <c r="A472" t="s">
        <v>7333</v>
      </c>
      <c r="B472">
        <v>67</v>
      </c>
      <c r="C472">
        <v>259</v>
      </c>
      <c r="D472" t="s">
        <v>51</v>
      </c>
      <c r="E472" t="s">
        <v>4810</v>
      </c>
      <c r="F472" s="4"/>
      <c r="G472" s="9">
        <f>Table5[[#This Row],[Order Quantity]]</f>
        <v>259</v>
      </c>
    </row>
    <row r="473" spans="1:7" ht="16" hidden="1" x14ac:dyDescent="0.2">
      <c r="A473" s="1" t="s">
        <v>7265</v>
      </c>
      <c r="B473" s="1">
        <v>54</v>
      </c>
      <c r="C473" s="1">
        <v>259</v>
      </c>
      <c r="D473" s="1" t="s">
        <v>7266</v>
      </c>
      <c r="E473" s="1" t="s">
        <v>4810</v>
      </c>
      <c r="F473" s="4"/>
      <c r="G473" s="9">
        <f>Table5[[#This Row],[Order Quantity]]</f>
        <v>259</v>
      </c>
    </row>
    <row r="474" spans="1:7" ht="16" hidden="1" x14ac:dyDescent="0.2">
      <c r="A474" s="1" t="s">
        <v>3307</v>
      </c>
      <c r="B474" s="1">
        <v>74</v>
      </c>
      <c r="C474" s="1">
        <v>257</v>
      </c>
      <c r="D474" s="1" t="s">
        <v>171</v>
      </c>
      <c r="E474" s="1" t="s">
        <v>3307</v>
      </c>
      <c r="F474" s="4"/>
      <c r="G474" s="9">
        <f>Table5[[#This Row],[Order Quantity]]</f>
        <v>257</v>
      </c>
    </row>
    <row r="475" spans="1:7" ht="16" hidden="1" x14ac:dyDescent="0.2">
      <c r="A475" t="s">
        <v>3556</v>
      </c>
      <c r="B475">
        <v>59</v>
      </c>
      <c r="C475">
        <v>257</v>
      </c>
      <c r="D475" t="s">
        <v>559</v>
      </c>
      <c r="E475" t="s">
        <v>1491</v>
      </c>
      <c r="F475" s="4"/>
      <c r="G475" s="9">
        <f>Table5[[#This Row],[Order Quantity]]</f>
        <v>257</v>
      </c>
    </row>
    <row r="476" spans="1:7" ht="16" hidden="1" x14ac:dyDescent="0.2">
      <c r="A476" s="1" t="s">
        <v>6019</v>
      </c>
      <c r="B476" s="1">
        <v>81</v>
      </c>
      <c r="C476" s="1">
        <v>256</v>
      </c>
      <c r="D476" s="1" t="s">
        <v>77</v>
      </c>
      <c r="E476" s="1" t="s">
        <v>5769</v>
      </c>
      <c r="F476" s="4"/>
      <c r="G476" s="9">
        <f>Table5[[#This Row],[Order Quantity]]</f>
        <v>256</v>
      </c>
    </row>
    <row r="477" spans="1:7" ht="16" hidden="1" x14ac:dyDescent="0.2">
      <c r="A477" t="s">
        <v>4827</v>
      </c>
      <c r="B477">
        <v>80</v>
      </c>
      <c r="C477">
        <v>256</v>
      </c>
      <c r="D477" t="s">
        <v>51</v>
      </c>
      <c r="E477" t="s">
        <v>2180</v>
      </c>
      <c r="F477" s="4"/>
      <c r="G477" s="9">
        <f>Table5[[#This Row],[Order Quantity]]</f>
        <v>256</v>
      </c>
    </row>
    <row r="478" spans="1:7" ht="16" hidden="1" x14ac:dyDescent="0.2">
      <c r="A478" t="s">
        <v>6101</v>
      </c>
      <c r="B478">
        <v>63</v>
      </c>
      <c r="C478">
        <v>255</v>
      </c>
      <c r="D478" t="s">
        <v>3038</v>
      </c>
      <c r="E478" t="s">
        <v>400</v>
      </c>
      <c r="F478" s="4"/>
      <c r="G478" s="9">
        <f>Table5[[#This Row],[Order Quantity]]</f>
        <v>255</v>
      </c>
    </row>
    <row r="479" spans="1:7" ht="16" hidden="1" x14ac:dyDescent="0.2">
      <c r="A479" t="s">
        <v>4945</v>
      </c>
      <c r="B479">
        <v>5</v>
      </c>
      <c r="C479">
        <v>255</v>
      </c>
      <c r="D479" t="s">
        <v>65</v>
      </c>
      <c r="E479" t="s">
        <v>4579</v>
      </c>
      <c r="F479" s="4"/>
      <c r="G479" s="9">
        <f>Table5[[#This Row],[Order Quantity]]</f>
        <v>255</v>
      </c>
    </row>
    <row r="480" spans="1:7" ht="16" hidden="1" x14ac:dyDescent="0.2">
      <c r="A480" t="s">
        <v>7270</v>
      </c>
      <c r="B480">
        <v>55</v>
      </c>
      <c r="C480">
        <v>254</v>
      </c>
      <c r="D480" t="s">
        <v>65</v>
      </c>
      <c r="E480" t="s">
        <v>4810</v>
      </c>
      <c r="F480" s="4"/>
      <c r="G480" s="9">
        <f>Table5[[#This Row],[Order Quantity]]</f>
        <v>254</v>
      </c>
    </row>
    <row r="481" spans="1:7" ht="16" hidden="1" x14ac:dyDescent="0.2">
      <c r="A481" t="s">
        <v>4867</v>
      </c>
      <c r="B481">
        <v>109</v>
      </c>
      <c r="C481">
        <v>253</v>
      </c>
      <c r="D481" t="s">
        <v>65</v>
      </c>
      <c r="E481" t="s">
        <v>4579</v>
      </c>
      <c r="F481" s="4"/>
      <c r="G481" s="9">
        <f>Table5[[#This Row],[Order Quantity]]</f>
        <v>253</v>
      </c>
    </row>
    <row r="482" spans="1:7" ht="16" hidden="1" x14ac:dyDescent="0.2">
      <c r="A482" t="s">
        <v>896</v>
      </c>
      <c r="B482">
        <v>38</v>
      </c>
      <c r="C482">
        <v>253</v>
      </c>
      <c r="D482" t="s">
        <v>325</v>
      </c>
      <c r="E482" t="s">
        <v>1498</v>
      </c>
      <c r="F482" s="4"/>
      <c r="G482" s="9">
        <f>Table5[[#This Row],[Order Quantity]]</f>
        <v>253</v>
      </c>
    </row>
    <row r="483" spans="1:7" ht="16" hidden="1" x14ac:dyDescent="0.2">
      <c r="A483" t="s">
        <v>3882</v>
      </c>
      <c r="B483">
        <v>20</v>
      </c>
      <c r="C483">
        <v>253</v>
      </c>
      <c r="D483" t="s">
        <v>2483</v>
      </c>
      <c r="E483" t="s">
        <v>2484</v>
      </c>
      <c r="F483" s="4"/>
      <c r="G483" s="9">
        <f>Table5[[#This Row],[Order Quantity]]</f>
        <v>253</v>
      </c>
    </row>
    <row r="484" spans="1:7" ht="16" hidden="1" x14ac:dyDescent="0.2">
      <c r="A484" t="s">
        <v>3451</v>
      </c>
      <c r="B484">
        <v>16</v>
      </c>
      <c r="C484">
        <v>252</v>
      </c>
      <c r="D484" t="s">
        <v>3452</v>
      </c>
      <c r="E484" t="s">
        <v>1456</v>
      </c>
      <c r="F484" s="4"/>
      <c r="G484" s="9">
        <f>Table5[[#This Row],[Order Quantity]]</f>
        <v>252</v>
      </c>
    </row>
    <row r="485" spans="1:7" ht="16" hidden="1" x14ac:dyDescent="0.2">
      <c r="A485" t="s">
        <v>4953</v>
      </c>
      <c r="B485">
        <v>75</v>
      </c>
      <c r="C485">
        <v>251</v>
      </c>
      <c r="D485" t="s">
        <v>51</v>
      </c>
      <c r="E485" t="s">
        <v>2180</v>
      </c>
      <c r="F485" s="4"/>
      <c r="G485" s="9">
        <f>Table5[[#This Row],[Order Quantity]]</f>
        <v>251</v>
      </c>
    </row>
    <row r="486" spans="1:7" ht="16" hidden="1" x14ac:dyDescent="0.2">
      <c r="A486" t="s">
        <v>6558</v>
      </c>
      <c r="B486">
        <v>50</v>
      </c>
      <c r="C486">
        <v>251</v>
      </c>
      <c r="D486" t="s">
        <v>1186</v>
      </c>
      <c r="E486" t="s">
        <v>2495</v>
      </c>
      <c r="F486" s="4"/>
      <c r="G486" s="9">
        <f>Table5[[#This Row],[Order Quantity]]</f>
        <v>251</v>
      </c>
    </row>
    <row r="487" spans="1:7" ht="16" hidden="1" x14ac:dyDescent="0.2">
      <c r="A487" s="1" t="s">
        <v>4753</v>
      </c>
      <c r="B487" s="1">
        <v>199</v>
      </c>
      <c r="C487" s="1">
        <v>250</v>
      </c>
      <c r="D487" s="1" t="s">
        <v>2999</v>
      </c>
      <c r="E487" s="1" t="s">
        <v>575</v>
      </c>
      <c r="F487" s="4"/>
      <c r="G487" s="9">
        <f>Table5[[#This Row],[Order Quantity]]</f>
        <v>250</v>
      </c>
    </row>
    <row r="488" spans="1:7" ht="16" hidden="1" x14ac:dyDescent="0.2">
      <c r="A488" t="s">
        <v>1762</v>
      </c>
      <c r="B488">
        <v>54</v>
      </c>
      <c r="C488">
        <v>250</v>
      </c>
      <c r="D488" t="s">
        <v>442</v>
      </c>
      <c r="E488" t="s">
        <v>3902</v>
      </c>
      <c r="F488" s="4"/>
      <c r="G488" s="9">
        <f>Table5[[#This Row],[Order Quantity]]</f>
        <v>250</v>
      </c>
    </row>
    <row r="489" spans="1:7" ht="16" hidden="1" x14ac:dyDescent="0.2">
      <c r="A489" s="1" t="s">
        <v>4671</v>
      </c>
      <c r="B489" s="1">
        <v>20</v>
      </c>
      <c r="C489" s="1">
        <v>250</v>
      </c>
      <c r="D489" s="1" t="s">
        <v>684</v>
      </c>
      <c r="E489" s="1" t="s">
        <v>3907</v>
      </c>
      <c r="F489" s="4"/>
      <c r="G489" s="9">
        <f>Table5[[#This Row],[Order Quantity]]</f>
        <v>250</v>
      </c>
    </row>
    <row r="490" spans="1:7" ht="16" hidden="1" x14ac:dyDescent="0.2">
      <c r="A490" s="1" t="s">
        <v>4030</v>
      </c>
      <c r="B490" s="1">
        <v>5</v>
      </c>
      <c r="C490" s="1">
        <v>250</v>
      </c>
      <c r="D490" s="1" t="s">
        <v>3974</v>
      </c>
      <c r="E490" s="1" t="s">
        <v>3975</v>
      </c>
      <c r="F490" s="4"/>
      <c r="G490" s="9">
        <f>Table5[[#This Row],[Order Quantity]]</f>
        <v>250</v>
      </c>
    </row>
    <row r="491" spans="1:7" ht="16" hidden="1" x14ac:dyDescent="0.2">
      <c r="A491" s="1" t="s">
        <v>4039</v>
      </c>
      <c r="B491" s="1">
        <v>3</v>
      </c>
      <c r="C491" s="1">
        <v>250</v>
      </c>
      <c r="D491" s="1" t="s">
        <v>3974</v>
      </c>
      <c r="E491" s="1" t="s">
        <v>3975</v>
      </c>
      <c r="F491" s="4"/>
      <c r="G491" s="9">
        <f>Table5[[#This Row],[Order Quantity]]</f>
        <v>250</v>
      </c>
    </row>
    <row r="492" spans="1:7" ht="16" hidden="1" x14ac:dyDescent="0.2">
      <c r="A492" t="s">
        <v>5441</v>
      </c>
      <c r="B492">
        <v>1</v>
      </c>
      <c r="C492">
        <v>250</v>
      </c>
      <c r="D492" t="s">
        <v>51</v>
      </c>
      <c r="E492" t="s">
        <v>5362</v>
      </c>
      <c r="F492" s="4"/>
      <c r="G492" s="9">
        <f>Table5[[#This Row],[Order Quantity]]</f>
        <v>250</v>
      </c>
    </row>
    <row r="493" spans="1:7" ht="16" hidden="1" x14ac:dyDescent="0.2">
      <c r="A493" t="s">
        <v>915</v>
      </c>
      <c r="B493">
        <v>85</v>
      </c>
      <c r="C493">
        <v>249</v>
      </c>
      <c r="D493" t="s">
        <v>2417</v>
      </c>
      <c r="E493" t="s">
        <v>1489</v>
      </c>
      <c r="F493" s="4"/>
      <c r="G493" s="9">
        <f>Table5[[#This Row],[Order Quantity]]</f>
        <v>249</v>
      </c>
    </row>
    <row r="494" spans="1:7" ht="16" hidden="1" x14ac:dyDescent="0.2">
      <c r="A494" t="s">
        <v>913</v>
      </c>
      <c r="B494">
        <v>36</v>
      </c>
      <c r="C494">
        <v>249</v>
      </c>
      <c r="D494" t="s">
        <v>65</v>
      </c>
      <c r="E494" t="s">
        <v>913</v>
      </c>
      <c r="F494" s="4"/>
      <c r="G494" s="9">
        <f>Table5[[#This Row],[Order Quantity]]</f>
        <v>249</v>
      </c>
    </row>
    <row r="495" spans="1:7" ht="16" hidden="1" x14ac:dyDescent="0.2">
      <c r="A495" t="s">
        <v>813</v>
      </c>
      <c r="B495">
        <v>111</v>
      </c>
      <c r="C495">
        <v>247</v>
      </c>
      <c r="D495" t="s">
        <v>531</v>
      </c>
      <c r="E495" t="s">
        <v>1542</v>
      </c>
      <c r="F495" s="4"/>
      <c r="G495" s="9">
        <f>Table5[[#This Row],[Order Quantity]]</f>
        <v>247</v>
      </c>
    </row>
    <row r="496" spans="1:7" ht="16" hidden="1" x14ac:dyDescent="0.2">
      <c r="A496" s="1" t="s">
        <v>3604</v>
      </c>
      <c r="B496" s="1">
        <v>51</v>
      </c>
      <c r="C496" s="1">
        <v>247</v>
      </c>
      <c r="D496" s="1" t="s">
        <v>388</v>
      </c>
      <c r="E496" s="1" t="s">
        <v>3604</v>
      </c>
      <c r="F496" s="4"/>
      <c r="G496" s="9">
        <f>Table5[[#This Row],[Order Quantity]]</f>
        <v>247</v>
      </c>
    </row>
    <row r="497" spans="1:7" ht="16" hidden="1" x14ac:dyDescent="0.2">
      <c r="A497" s="1" t="s">
        <v>6658</v>
      </c>
      <c r="B497" s="1">
        <v>131</v>
      </c>
      <c r="C497" s="1">
        <v>246</v>
      </c>
      <c r="D497" s="1" t="s">
        <v>65</v>
      </c>
      <c r="E497" s="1" t="s">
        <v>1757</v>
      </c>
      <c r="F497" s="4"/>
      <c r="G497" s="9">
        <f>Table5[[#This Row],[Order Quantity]]</f>
        <v>246</v>
      </c>
    </row>
    <row r="498" spans="1:7" ht="16" hidden="1" x14ac:dyDescent="0.2">
      <c r="A498" t="s">
        <v>3915</v>
      </c>
      <c r="B498">
        <v>33</v>
      </c>
      <c r="C498">
        <v>245</v>
      </c>
      <c r="D498" t="s">
        <v>1593</v>
      </c>
      <c r="E498" t="s">
        <v>1276</v>
      </c>
      <c r="F498" s="4"/>
      <c r="G498" s="9">
        <f>Table5[[#This Row],[Order Quantity]]</f>
        <v>245</v>
      </c>
    </row>
    <row r="499" spans="1:7" ht="16" x14ac:dyDescent="0.2">
      <c r="A499" t="s">
        <v>5299</v>
      </c>
      <c r="B499">
        <v>5</v>
      </c>
      <c r="C499" s="6">
        <v>245</v>
      </c>
      <c r="D499" t="s">
        <v>5191</v>
      </c>
      <c r="E499" t="s">
        <v>3178</v>
      </c>
      <c r="F499" s="1" t="s">
        <v>7668</v>
      </c>
      <c r="G499" s="9">
        <f>245*0.2125</f>
        <v>52.0625</v>
      </c>
    </row>
    <row r="500" spans="1:7" ht="16" x14ac:dyDescent="0.2">
      <c r="A500" s="1" t="s">
        <v>4110</v>
      </c>
      <c r="B500" s="1">
        <v>2</v>
      </c>
      <c r="C500" s="5">
        <v>245</v>
      </c>
      <c r="D500" s="1" t="s">
        <v>201</v>
      </c>
      <c r="E500" s="1" t="s">
        <v>698</v>
      </c>
      <c r="F500" s="1" t="s">
        <v>7668</v>
      </c>
      <c r="G500" s="9">
        <f>Table5[[#This Row],[Order Quantity]]</f>
        <v>245</v>
      </c>
    </row>
    <row r="501" spans="1:7" ht="16" x14ac:dyDescent="0.2">
      <c r="A501" s="1" t="s">
        <v>5258</v>
      </c>
      <c r="B501" s="1">
        <v>6</v>
      </c>
      <c r="C501" s="5">
        <v>244.76</v>
      </c>
      <c r="D501" s="1" t="s">
        <v>684</v>
      </c>
      <c r="E501" s="1" t="s">
        <v>4086</v>
      </c>
      <c r="F501" s="1" t="s">
        <v>7667</v>
      </c>
      <c r="G501" s="9">
        <f>Table5[[#This Row],[Order Quantity]]</f>
        <v>244.76</v>
      </c>
    </row>
    <row r="502" spans="1:7" ht="16" hidden="1" x14ac:dyDescent="0.2">
      <c r="A502" t="s">
        <v>1441</v>
      </c>
      <c r="B502">
        <v>80</v>
      </c>
      <c r="C502">
        <v>244</v>
      </c>
      <c r="D502" t="s">
        <v>1442</v>
      </c>
      <c r="E502" t="s">
        <v>671</v>
      </c>
      <c r="F502" s="4"/>
      <c r="G502" s="9">
        <f>Table5[[#This Row],[Order Quantity]]</f>
        <v>244</v>
      </c>
    </row>
    <row r="503" spans="1:7" ht="16" x14ac:dyDescent="0.2">
      <c r="A503" t="s">
        <v>3621</v>
      </c>
      <c r="B503">
        <v>55</v>
      </c>
      <c r="C503" s="6">
        <v>243</v>
      </c>
      <c r="D503" t="s">
        <v>2886</v>
      </c>
      <c r="E503" t="s">
        <v>3622</v>
      </c>
      <c r="F503" s="1" t="s">
        <v>7666</v>
      </c>
      <c r="G503" s="9">
        <f>243*0.454</f>
        <v>110.322</v>
      </c>
    </row>
    <row r="504" spans="1:7" ht="16" hidden="1" x14ac:dyDescent="0.2">
      <c r="A504" s="1" t="s">
        <v>2043</v>
      </c>
      <c r="B504" s="1">
        <v>54</v>
      </c>
      <c r="C504" s="1">
        <v>241.96</v>
      </c>
      <c r="D504" s="1" t="s">
        <v>684</v>
      </c>
      <c r="E504" s="1" t="s">
        <v>1549</v>
      </c>
      <c r="F504" s="4"/>
      <c r="G504" s="9">
        <f>Table5[[#This Row],[Order Quantity]]</f>
        <v>241.96</v>
      </c>
    </row>
    <row r="505" spans="1:7" ht="16" x14ac:dyDescent="0.2">
      <c r="A505" s="1" t="s">
        <v>5292</v>
      </c>
      <c r="B505" s="1">
        <v>12</v>
      </c>
      <c r="C505" s="5">
        <v>241.17</v>
      </c>
      <c r="D505" s="1" t="s">
        <v>684</v>
      </c>
      <c r="E505" s="1" t="s">
        <v>4118</v>
      </c>
      <c r="F505" s="1" t="s">
        <v>1303</v>
      </c>
      <c r="G505" s="9">
        <f>Table5[[#This Row],[Order Quantity]]</f>
        <v>241.17</v>
      </c>
    </row>
    <row r="506" spans="1:7" ht="16" hidden="1" x14ac:dyDescent="0.2">
      <c r="A506" t="s">
        <v>4857</v>
      </c>
      <c r="B506">
        <v>120</v>
      </c>
      <c r="C506">
        <v>241</v>
      </c>
      <c r="D506" t="s">
        <v>782</v>
      </c>
      <c r="E506" t="s">
        <v>4579</v>
      </c>
      <c r="F506" s="4"/>
      <c r="G506" s="9">
        <f>Table5[[#This Row],[Order Quantity]]</f>
        <v>241</v>
      </c>
    </row>
    <row r="507" spans="1:7" ht="16" hidden="1" x14ac:dyDescent="0.2">
      <c r="A507" s="1" t="s">
        <v>4073</v>
      </c>
      <c r="B507" s="1">
        <v>66</v>
      </c>
      <c r="C507" s="1">
        <v>241</v>
      </c>
      <c r="D507" s="1" t="s">
        <v>103</v>
      </c>
      <c r="E507" s="1" t="s">
        <v>1302</v>
      </c>
      <c r="F507" s="4"/>
      <c r="G507" s="9">
        <f>Table5[[#This Row],[Order Quantity]]</f>
        <v>241</v>
      </c>
    </row>
    <row r="508" spans="1:7" ht="16" hidden="1" x14ac:dyDescent="0.2">
      <c r="A508" s="1" t="s">
        <v>309</v>
      </c>
      <c r="B508" s="1">
        <v>58</v>
      </c>
      <c r="C508" s="1">
        <v>241</v>
      </c>
      <c r="D508" s="1" t="s">
        <v>310</v>
      </c>
      <c r="E508" s="1" t="s">
        <v>309</v>
      </c>
      <c r="F508" s="4"/>
      <c r="G508" s="9">
        <f>Table5[[#This Row],[Order Quantity]]</f>
        <v>241</v>
      </c>
    </row>
    <row r="509" spans="1:7" ht="16" hidden="1" x14ac:dyDescent="0.2">
      <c r="A509" s="1" t="s">
        <v>5574</v>
      </c>
      <c r="B509" s="1">
        <v>215</v>
      </c>
      <c r="C509" s="1">
        <v>240</v>
      </c>
      <c r="D509" s="1" t="s">
        <v>3283</v>
      </c>
      <c r="E509" s="1" t="s">
        <v>1416</v>
      </c>
      <c r="F509" s="4"/>
      <c r="G509" s="9">
        <f>Table5[[#This Row],[Order Quantity]]</f>
        <v>240</v>
      </c>
    </row>
    <row r="510" spans="1:7" ht="16" hidden="1" x14ac:dyDescent="0.2">
      <c r="A510" t="s">
        <v>1681</v>
      </c>
      <c r="B510">
        <v>83</v>
      </c>
      <c r="C510">
        <v>240</v>
      </c>
      <c r="D510" t="s">
        <v>422</v>
      </c>
      <c r="E510" t="s">
        <v>1383</v>
      </c>
      <c r="F510" s="4"/>
      <c r="G510" s="9">
        <f>Table5[[#This Row],[Order Quantity]]</f>
        <v>240</v>
      </c>
    </row>
    <row r="511" spans="1:7" ht="16" hidden="1" x14ac:dyDescent="0.2">
      <c r="A511" s="1" t="s">
        <v>4013</v>
      </c>
      <c r="B511" s="1">
        <v>5</v>
      </c>
      <c r="C511" s="1">
        <v>240</v>
      </c>
      <c r="D511" s="1" t="s">
        <v>3974</v>
      </c>
      <c r="E511" s="1" t="s">
        <v>3979</v>
      </c>
      <c r="F511" s="4"/>
      <c r="G511" s="9">
        <f>Table5[[#This Row],[Order Quantity]]</f>
        <v>240</v>
      </c>
    </row>
    <row r="512" spans="1:7" ht="16" hidden="1" x14ac:dyDescent="0.2">
      <c r="A512" t="s">
        <v>402</v>
      </c>
      <c r="B512">
        <v>197</v>
      </c>
      <c r="C512">
        <v>239</v>
      </c>
      <c r="D512" t="s">
        <v>403</v>
      </c>
      <c r="E512" t="s">
        <v>1579</v>
      </c>
      <c r="F512" s="4"/>
      <c r="G512" s="9">
        <f>Table5[[#This Row],[Order Quantity]]</f>
        <v>239</v>
      </c>
    </row>
    <row r="513" spans="1:7" ht="16" hidden="1" x14ac:dyDescent="0.2">
      <c r="A513" s="1" t="s">
        <v>4573</v>
      </c>
      <c r="B513" s="1">
        <v>139</v>
      </c>
      <c r="C513" s="1">
        <v>237</v>
      </c>
      <c r="D513" s="1" t="s">
        <v>65</v>
      </c>
      <c r="E513" s="1" t="s">
        <v>4562</v>
      </c>
      <c r="F513" s="4"/>
      <c r="G513" s="9">
        <f>Table5[[#This Row],[Order Quantity]]</f>
        <v>237</v>
      </c>
    </row>
    <row r="514" spans="1:7" ht="16" hidden="1" x14ac:dyDescent="0.2">
      <c r="A514" t="s">
        <v>6981</v>
      </c>
      <c r="B514">
        <v>60</v>
      </c>
      <c r="C514">
        <v>237</v>
      </c>
      <c r="D514" t="s">
        <v>908</v>
      </c>
      <c r="E514" t="s">
        <v>1927</v>
      </c>
      <c r="F514" s="4"/>
      <c r="G514" s="9">
        <f>Table5[[#This Row],[Order Quantity]]</f>
        <v>237</v>
      </c>
    </row>
    <row r="515" spans="1:7" ht="16" hidden="1" x14ac:dyDescent="0.2">
      <c r="A515" t="s">
        <v>734</v>
      </c>
      <c r="B515">
        <v>48</v>
      </c>
      <c r="C515">
        <v>236</v>
      </c>
      <c r="D515" t="s">
        <v>569</v>
      </c>
      <c r="E515" t="s">
        <v>2092</v>
      </c>
      <c r="F515" s="4"/>
      <c r="G515" s="9">
        <f>Table5[[#This Row],[Order Quantity]]</f>
        <v>236</v>
      </c>
    </row>
    <row r="516" spans="1:7" ht="16" hidden="1" x14ac:dyDescent="0.2">
      <c r="A516" t="s">
        <v>2811</v>
      </c>
      <c r="B516">
        <v>29</v>
      </c>
      <c r="C516">
        <v>236</v>
      </c>
      <c r="D516" t="s">
        <v>684</v>
      </c>
      <c r="E516" t="s">
        <v>2812</v>
      </c>
      <c r="F516" s="4"/>
      <c r="G516" s="9">
        <f>Table5[[#This Row],[Order Quantity]]</f>
        <v>236</v>
      </c>
    </row>
    <row r="517" spans="1:7" ht="16" hidden="1" x14ac:dyDescent="0.2">
      <c r="A517" t="s">
        <v>4860</v>
      </c>
      <c r="B517">
        <v>150</v>
      </c>
      <c r="C517">
        <v>235</v>
      </c>
      <c r="D517" t="s">
        <v>65</v>
      </c>
      <c r="E517" t="s">
        <v>4579</v>
      </c>
      <c r="F517" s="4"/>
      <c r="G517" s="9">
        <f>Table5[[#This Row],[Order Quantity]]</f>
        <v>235</v>
      </c>
    </row>
    <row r="518" spans="1:7" ht="16" hidden="1" x14ac:dyDescent="0.2">
      <c r="A518" t="s">
        <v>3640</v>
      </c>
      <c r="B518">
        <v>44</v>
      </c>
      <c r="C518">
        <v>235</v>
      </c>
      <c r="D518" t="s">
        <v>385</v>
      </c>
      <c r="E518" t="s">
        <v>3640</v>
      </c>
      <c r="F518" s="4"/>
      <c r="G518" s="9">
        <f>Table5[[#This Row],[Order Quantity]]</f>
        <v>235</v>
      </c>
    </row>
    <row r="519" spans="1:7" ht="16" hidden="1" x14ac:dyDescent="0.2">
      <c r="A519" s="1" t="s">
        <v>1548</v>
      </c>
      <c r="B519" s="1">
        <v>40</v>
      </c>
      <c r="C519" s="1">
        <v>234.43</v>
      </c>
      <c r="D519" s="1" t="s">
        <v>684</v>
      </c>
      <c r="E519" s="1" t="s">
        <v>1549</v>
      </c>
      <c r="F519" s="4"/>
      <c r="G519" s="9">
        <f>Table5[[#This Row],[Order Quantity]]</f>
        <v>234.43</v>
      </c>
    </row>
    <row r="520" spans="1:7" ht="16" hidden="1" x14ac:dyDescent="0.2">
      <c r="A520" s="1" t="s">
        <v>1681</v>
      </c>
      <c r="B520" s="1">
        <v>78</v>
      </c>
      <c r="C520" s="1">
        <v>234</v>
      </c>
      <c r="D520" s="1" t="s">
        <v>136</v>
      </c>
      <c r="E520" s="1" t="s">
        <v>1383</v>
      </c>
      <c r="F520" s="4"/>
      <c r="G520" s="9">
        <f>Table5[[#This Row],[Order Quantity]]</f>
        <v>234</v>
      </c>
    </row>
    <row r="521" spans="1:7" ht="16" hidden="1" x14ac:dyDescent="0.2">
      <c r="A521" t="s">
        <v>4811</v>
      </c>
      <c r="B521">
        <v>64</v>
      </c>
      <c r="C521">
        <v>234</v>
      </c>
      <c r="D521" t="s">
        <v>65</v>
      </c>
      <c r="E521" t="s">
        <v>4810</v>
      </c>
      <c r="F521" s="4"/>
      <c r="G521" s="9">
        <f>Table5[[#This Row],[Order Quantity]]</f>
        <v>234</v>
      </c>
    </row>
    <row r="522" spans="1:7" ht="16" hidden="1" x14ac:dyDescent="0.2">
      <c r="A522" s="1" t="s">
        <v>6998</v>
      </c>
      <c r="B522" s="1">
        <v>42</v>
      </c>
      <c r="C522" s="1">
        <v>234</v>
      </c>
      <c r="D522" s="1" t="s">
        <v>6999</v>
      </c>
      <c r="E522" s="1" t="s">
        <v>1980</v>
      </c>
      <c r="F522" s="4"/>
      <c r="G522" s="9">
        <f>Table5[[#This Row],[Order Quantity]]</f>
        <v>234</v>
      </c>
    </row>
    <row r="523" spans="1:7" ht="16" hidden="1" x14ac:dyDescent="0.2">
      <c r="A523" t="s">
        <v>295</v>
      </c>
      <c r="B523">
        <v>154</v>
      </c>
      <c r="C523">
        <v>233</v>
      </c>
      <c r="D523" t="s">
        <v>697</v>
      </c>
      <c r="E523" t="s">
        <v>295</v>
      </c>
      <c r="F523" s="4"/>
      <c r="G523" s="9">
        <f>Table5[[#This Row],[Order Quantity]]</f>
        <v>233</v>
      </c>
    </row>
    <row r="524" spans="1:7" ht="16" hidden="1" x14ac:dyDescent="0.2">
      <c r="A524" s="1" t="s">
        <v>4592</v>
      </c>
      <c r="B524" s="1">
        <v>133</v>
      </c>
      <c r="C524" s="1">
        <v>233</v>
      </c>
      <c r="D524" s="1" t="s">
        <v>65</v>
      </c>
      <c r="E524" s="1" t="s">
        <v>4562</v>
      </c>
      <c r="F524" s="4"/>
      <c r="G524" s="9">
        <f>Table5[[#This Row],[Order Quantity]]</f>
        <v>233</v>
      </c>
    </row>
    <row r="525" spans="1:7" ht="16" hidden="1" x14ac:dyDescent="0.2">
      <c r="A525" t="s">
        <v>3830</v>
      </c>
      <c r="B525">
        <v>62</v>
      </c>
      <c r="C525">
        <v>233</v>
      </c>
      <c r="D525" t="s">
        <v>1442</v>
      </c>
      <c r="E525" t="s">
        <v>3830</v>
      </c>
      <c r="F525" s="4"/>
      <c r="G525" s="9">
        <f>Table5[[#This Row],[Order Quantity]]</f>
        <v>233</v>
      </c>
    </row>
    <row r="526" spans="1:7" ht="16" hidden="1" x14ac:dyDescent="0.2">
      <c r="A526" s="1" t="s">
        <v>2148</v>
      </c>
      <c r="B526" s="1">
        <v>34</v>
      </c>
      <c r="C526" s="1">
        <v>233</v>
      </c>
      <c r="D526" s="1" t="s">
        <v>1345</v>
      </c>
      <c r="E526" s="1" t="s">
        <v>37</v>
      </c>
      <c r="F526" s="4"/>
      <c r="G526" s="9">
        <f>Table5[[#This Row],[Order Quantity]]</f>
        <v>233</v>
      </c>
    </row>
    <row r="527" spans="1:7" ht="16" hidden="1" x14ac:dyDescent="0.2">
      <c r="A527" t="s">
        <v>1987</v>
      </c>
      <c r="B527">
        <v>26</v>
      </c>
      <c r="C527">
        <v>233</v>
      </c>
      <c r="D527" t="s">
        <v>136</v>
      </c>
      <c r="E527" t="s">
        <v>1927</v>
      </c>
      <c r="F527" s="4"/>
      <c r="G527" s="9">
        <f>Table5[[#This Row],[Order Quantity]]</f>
        <v>233</v>
      </c>
    </row>
    <row r="528" spans="1:7" ht="16" hidden="1" x14ac:dyDescent="0.2">
      <c r="A528" t="s">
        <v>4913</v>
      </c>
      <c r="B528">
        <v>90</v>
      </c>
      <c r="C528">
        <v>232</v>
      </c>
      <c r="D528" t="s">
        <v>4914</v>
      </c>
      <c r="E528" t="s">
        <v>4579</v>
      </c>
      <c r="F528" s="4"/>
      <c r="G528" s="9">
        <f>Table5[[#This Row],[Order Quantity]]</f>
        <v>232</v>
      </c>
    </row>
    <row r="529" spans="1:7" ht="16" hidden="1" x14ac:dyDescent="0.2">
      <c r="A529" s="1" t="s">
        <v>6785</v>
      </c>
      <c r="B529" s="1">
        <v>62</v>
      </c>
      <c r="C529" s="1">
        <v>232</v>
      </c>
      <c r="D529" s="1" t="s">
        <v>193</v>
      </c>
      <c r="E529" s="1" t="s">
        <v>1927</v>
      </c>
      <c r="F529" s="4"/>
      <c r="G529" s="9">
        <f>Table5[[#This Row],[Order Quantity]]</f>
        <v>232</v>
      </c>
    </row>
    <row r="530" spans="1:7" ht="16" x14ac:dyDescent="0.2">
      <c r="A530" t="s">
        <v>3790</v>
      </c>
      <c r="B530">
        <v>58</v>
      </c>
      <c r="C530" s="6">
        <v>232</v>
      </c>
      <c r="D530" t="s">
        <v>2107</v>
      </c>
      <c r="E530" t="s">
        <v>3791</v>
      </c>
      <c r="F530" s="1" t="s">
        <v>7666</v>
      </c>
      <c r="G530" s="9">
        <f>232*0.6</f>
        <v>139.19999999999999</v>
      </c>
    </row>
    <row r="531" spans="1:7" ht="16" hidden="1" x14ac:dyDescent="0.2">
      <c r="A531" t="s">
        <v>3767</v>
      </c>
      <c r="B531">
        <v>162</v>
      </c>
      <c r="C531">
        <v>231</v>
      </c>
      <c r="D531" t="s">
        <v>296</v>
      </c>
      <c r="E531" t="s">
        <v>1927</v>
      </c>
      <c r="F531" s="4"/>
      <c r="G531" s="9">
        <f>Table5[[#This Row],[Order Quantity]]</f>
        <v>231</v>
      </c>
    </row>
    <row r="532" spans="1:7" ht="16" hidden="1" x14ac:dyDescent="0.2">
      <c r="A532" t="s">
        <v>1371</v>
      </c>
      <c r="B532">
        <v>99</v>
      </c>
      <c r="C532">
        <v>230</v>
      </c>
      <c r="D532" t="s">
        <v>136</v>
      </c>
      <c r="E532" t="s">
        <v>1372</v>
      </c>
      <c r="F532" s="4"/>
      <c r="G532" s="9">
        <f>Table5[[#This Row],[Order Quantity]]</f>
        <v>230</v>
      </c>
    </row>
    <row r="533" spans="1:7" ht="16" hidden="1" x14ac:dyDescent="0.2">
      <c r="A533" s="1" t="s">
        <v>7268</v>
      </c>
      <c r="B533" s="1">
        <v>55</v>
      </c>
      <c r="C533" s="1">
        <v>230</v>
      </c>
      <c r="D533" s="1" t="s">
        <v>65</v>
      </c>
      <c r="E533" s="1" t="s">
        <v>4832</v>
      </c>
      <c r="F533" s="4"/>
      <c r="G533" s="9">
        <f>Table5[[#This Row],[Order Quantity]]</f>
        <v>230</v>
      </c>
    </row>
    <row r="534" spans="1:7" ht="16" x14ac:dyDescent="0.2">
      <c r="A534" s="1" t="s">
        <v>4114</v>
      </c>
      <c r="B534" s="1">
        <v>1</v>
      </c>
      <c r="C534" s="5">
        <v>230</v>
      </c>
      <c r="D534" s="1" t="s">
        <v>65</v>
      </c>
      <c r="E534" s="1" t="s">
        <v>3178</v>
      </c>
      <c r="F534" s="1" t="s">
        <v>7668</v>
      </c>
      <c r="G534" s="9">
        <f>230*0.183</f>
        <v>42.089999999999996</v>
      </c>
    </row>
    <row r="535" spans="1:7" ht="16" hidden="1" x14ac:dyDescent="0.2">
      <c r="A535" s="1" t="s">
        <v>5175</v>
      </c>
      <c r="B535" s="1">
        <v>1</v>
      </c>
      <c r="C535" s="1">
        <v>230</v>
      </c>
      <c r="D535" s="1" t="s">
        <v>51</v>
      </c>
      <c r="E535" s="1" t="s">
        <v>1603</v>
      </c>
      <c r="F535" s="4"/>
      <c r="G535" s="9">
        <f>Table5[[#This Row],[Order Quantity]]</f>
        <v>230</v>
      </c>
    </row>
    <row r="536" spans="1:7" ht="16" hidden="1" x14ac:dyDescent="0.2">
      <c r="A536" s="1" t="s">
        <v>3831</v>
      </c>
      <c r="B536" s="1">
        <v>197</v>
      </c>
      <c r="C536" s="1">
        <v>229</v>
      </c>
      <c r="D536" s="1" t="s">
        <v>450</v>
      </c>
      <c r="E536" s="1" t="s">
        <v>1579</v>
      </c>
      <c r="F536" s="4"/>
      <c r="G536" s="9">
        <f>Table5[[#This Row],[Order Quantity]]</f>
        <v>229</v>
      </c>
    </row>
    <row r="537" spans="1:7" ht="16" hidden="1" x14ac:dyDescent="0.2">
      <c r="A537" s="1" t="s">
        <v>4605</v>
      </c>
      <c r="B537" s="1">
        <v>59</v>
      </c>
      <c r="C537" s="1">
        <v>229</v>
      </c>
      <c r="D537" s="1" t="s">
        <v>65</v>
      </c>
      <c r="E537" s="1" t="s">
        <v>4579</v>
      </c>
      <c r="F537" s="4"/>
      <c r="G537" s="9">
        <f>Table5[[#This Row],[Order Quantity]]</f>
        <v>229</v>
      </c>
    </row>
    <row r="538" spans="1:7" ht="16" hidden="1" x14ac:dyDescent="0.2">
      <c r="A538" s="1" t="s">
        <v>5092</v>
      </c>
      <c r="B538" s="1">
        <v>59</v>
      </c>
      <c r="C538" s="1">
        <v>229</v>
      </c>
      <c r="D538" s="1" t="s">
        <v>47</v>
      </c>
      <c r="E538" s="1" t="s">
        <v>5081</v>
      </c>
      <c r="F538" s="4"/>
      <c r="G538" s="9">
        <f>Table5[[#This Row],[Order Quantity]]</f>
        <v>229</v>
      </c>
    </row>
    <row r="539" spans="1:7" ht="16" hidden="1" x14ac:dyDescent="0.2">
      <c r="A539" t="s">
        <v>3069</v>
      </c>
      <c r="B539">
        <v>26</v>
      </c>
      <c r="C539">
        <v>228</v>
      </c>
      <c r="D539" t="s">
        <v>216</v>
      </c>
      <c r="E539" t="s">
        <v>1739</v>
      </c>
      <c r="F539" s="4"/>
      <c r="G539" s="9">
        <f>Table5[[#This Row],[Order Quantity]]</f>
        <v>228</v>
      </c>
    </row>
    <row r="540" spans="1:7" ht="16" hidden="1" x14ac:dyDescent="0.2">
      <c r="A540" t="s">
        <v>1072</v>
      </c>
      <c r="B540">
        <v>163</v>
      </c>
      <c r="C540">
        <v>227</v>
      </c>
      <c r="D540" t="s">
        <v>1073</v>
      </c>
      <c r="E540" t="s">
        <v>1579</v>
      </c>
      <c r="F540" s="4"/>
      <c r="G540" s="9">
        <f>Table5[[#This Row],[Order Quantity]]</f>
        <v>227</v>
      </c>
    </row>
    <row r="541" spans="1:7" ht="16" hidden="1" x14ac:dyDescent="0.2">
      <c r="A541" s="1" t="s">
        <v>3307</v>
      </c>
      <c r="B541" s="1">
        <v>56</v>
      </c>
      <c r="C541" s="1">
        <v>226</v>
      </c>
      <c r="D541" s="1" t="s">
        <v>310</v>
      </c>
      <c r="E541" s="1" t="s">
        <v>3307</v>
      </c>
      <c r="F541" s="4"/>
      <c r="G541" s="9">
        <f>Table5[[#This Row],[Order Quantity]]</f>
        <v>226</v>
      </c>
    </row>
    <row r="542" spans="1:7" ht="16" x14ac:dyDescent="0.2">
      <c r="A542" t="s">
        <v>6493</v>
      </c>
      <c r="B542">
        <v>49</v>
      </c>
      <c r="C542" s="6">
        <v>226</v>
      </c>
      <c r="D542" t="s">
        <v>136</v>
      </c>
      <c r="E542" t="s">
        <v>2419</v>
      </c>
      <c r="F542" s="1" t="s">
        <v>7668</v>
      </c>
      <c r="G542" s="9">
        <f>Table5[[#This Row],[Order Quantity]]</f>
        <v>226</v>
      </c>
    </row>
    <row r="543" spans="1:7" ht="16" hidden="1" x14ac:dyDescent="0.2">
      <c r="A543" s="1" t="s">
        <v>6622</v>
      </c>
      <c r="B543" s="1">
        <v>142</v>
      </c>
      <c r="C543" s="1">
        <v>225</v>
      </c>
      <c r="D543" s="1" t="s">
        <v>65</v>
      </c>
      <c r="E543" s="1" t="s">
        <v>1449</v>
      </c>
      <c r="F543" s="4"/>
      <c r="G543" s="9">
        <f>Table5[[#This Row],[Order Quantity]]</f>
        <v>225</v>
      </c>
    </row>
    <row r="544" spans="1:7" ht="16" hidden="1" x14ac:dyDescent="0.2">
      <c r="A544" t="s">
        <v>6194</v>
      </c>
      <c r="B544">
        <v>34</v>
      </c>
      <c r="C544">
        <v>224.12</v>
      </c>
      <c r="D544" t="s">
        <v>684</v>
      </c>
      <c r="E544" t="s">
        <v>575</v>
      </c>
      <c r="F544" s="4"/>
      <c r="G544" s="9">
        <f>Table5[[#This Row],[Order Quantity]]</f>
        <v>224.12</v>
      </c>
    </row>
    <row r="545" spans="1:7" ht="16" hidden="1" x14ac:dyDescent="0.2">
      <c r="A545" t="s">
        <v>3548</v>
      </c>
      <c r="B545">
        <v>177</v>
      </c>
      <c r="C545">
        <v>224</v>
      </c>
      <c r="D545" t="s">
        <v>3549</v>
      </c>
      <c r="E545" t="s">
        <v>2061</v>
      </c>
      <c r="F545" s="4"/>
      <c r="G545" s="9">
        <f>Table5[[#This Row],[Order Quantity]]</f>
        <v>224</v>
      </c>
    </row>
    <row r="546" spans="1:7" ht="16" hidden="1" x14ac:dyDescent="0.2">
      <c r="A546" s="1" t="s">
        <v>4606</v>
      </c>
      <c r="B546" s="1">
        <v>55</v>
      </c>
      <c r="C546" s="1">
        <v>223</v>
      </c>
      <c r="D546" s="1" t="s">
        <v>65</v>
      </c>
      <c r="E546" s="1" t="s">
        <v>4562</v>
      </c>
      <c r="F546" s="4"/>
      <c r="G546" s="9">
        <f>Table5[[#This Row],[Order Quantity]]</f>
        <v>223</v>
      </c>
    </row>
    <row r="547" spans="1:7" ht="16" hidden="1" x14ac:dyDescent="0.2">
      <c r="A547" t="s">
        <v>6310</v>
      </c>
      <c r="B547">
        <v>44</v>
      </c>
      <c r="C547">
        <v>222</v>
      </c>
      <c r="D547" t="s">
        <v>385</v>
      </c>
      <c r="E547" t="s">
        <v>1250</v>
      </c>
      <c r="F547" s="4"/>
      <c r="G547" s="9">
        <f>Table5[[#This Row],[Order Quantity]]</f>
        <v>222</v>
      </c>
    </row>
    <row r="548" spans="1:7" ht="16" hidden="1" x14ac:dyDescent="0.2">
      <c r="A548" s="1" t="s">
        <v>5765</v>
      </c>
      <c r="B548" s="1">
        <v>20</v>
      </c>
      <c r="C548" s="1">
        <v>221</v>
      </c>
      <c r="D548" s="1" t="s">
        <v>5766</v>
      </c>
      <c r="E548" s="1" t="s">
        <v>5767</v>
      </c>
      <c r="F548" s="4"/>
      <c r="G548" s="9">
        <f>Table5[[#This Row],[Order Quantity]]</f>
        <v>221</v>
      </c>
    </row>
    <row r="549" spans="1:7" ht="16" hidden="1" x14ac:dyDescent="0.2">
      <c r="A549" t="s">
        <v>3586</v>
      </c>
      <c r="B549">
        <v>151</v>
      </c>
      <c r="C549">
        <v>220</v>
      </c>
      <c r="D549" t="s">
        <v>56</v>
      </c>
      <c r="E549" t="s">
        <v>287</v>
      </c>
      <c r="F549" s="4"/>
      <c r="G549" s="9">
        <f>Table5[[#This Row],[Order Quantity]]</f>
        <v>220</v>
      </c>
    </row>
    <row r="550" spans="1:7" ht="16" hidden="1" x14ac:dyDescent="0.2">
      <c r="A550" s="1" t="s">
        <v>4803</v>
      </c>
      <c r="B550" s="1">
        <v>115</v>
      </c>
      <c r="C550" s="1">
        <v>220</v>
      </c>
      <c r="D550" s="1" t="s">
        <v>388</v>
      </c>
      <c r="E550" s="1" t="s">
        <v>1694</v>
      </c>
      <c r="F550" s="4"/>
      <c r="G550" s="9">
        <f>Table5[[#This Row],[Order Quantity]]</f>
        <v>220</v>
      </c>
    </row>
    <row r="551" spans="1:7" ht="16" hidden="1" x14ac:dyDescent="0.2">
      <c r="A551" s="1" t="s">
        <v>5176</v>
      </c>
      <c r="B551" s="1">
        <v>2</v>
      </c>
      <c r="C551" s="1">
        <v>220</v>
      </c>
      <c r="D551" s="1" t="s">
        <v>65</v>
      </c>
      <c r="E551" s="1" t="s">
        <v>5172</v>
      </c>
      <c r="F551" s="4"/>
      <c r="G551" s="9">
        <f>Table5[[#This Row],[Order Quantity]]</f>
        <v>220</v>
      </c>
    </row>
    <row r="552" spans="1:7" ht="16" hidden="1" x14ac:dyDescent="0.2">
      <c r="A552" t="s">
        <v>712</v>
      </c>
      <c r="B552">
        <v>185</v>
      </c>
      <c r="C552">
        <v>219</v>
      </c>
      <c r="D552" t="s">
        <v>124</v>
      </c>
      <c r="E552" t="s">
        <v>1467</v>
      </c>
      <c r="F552" s="4"/>
      <c r="G552" s="9">
        <f>Table5[[#This Row],[Order Quantity]]</f>
        <v>219</v>
      </c>
    </row>
    <row r="553" spans="1:7" ht="16" x14ac:dyDescent="0.2">
      <c r="A553" s="1" t="s">
        <v>5288</v>
      </c>
      <c r="B553" s="1">
        <v>34</v>
      </c>
      <c r="C553" s="5">
        <v>218.32</v>
      </c>
      <c r="D553" s="1" t="s">
        <v>684</v>
      </c>
      <c r="E553" s="1" t="s">
        <v>4118</v>
      </c>
      <c r="F553" s="1" t="s">
        <v>1303</v>
      </c>
      <c r="G553" s="9">
        <f>Table5[[#This Row],[Order Quantity]]</f>
        <v>218.32</v>
      </c>
    </row>
    <row r="554" spans="1:7" ht="16" hidden="1" x14ac:dyDescent="0.2">
      <c r="A554" t="s">
        <v>1988</v>
      </c>
      <c r="B554">
        <v>65</v>
      </c>
      <c r="C554">
        <v>218</v>
      </c>
      <c r="D554" t="s">
        <v>1989</v>
      </c>
      <c r="E554" t="s">
        <v>1990</v>
      </c>
      <c r="F554" s="4"/>
      <c r="G554" s="9">
        <f>Table5[[#This Row],[Order Quantity]]</f>
        <v>218</v>
      </c>
    </row>
    <row r="555" spans="1:7" ht="16" hidden="1" x14ac:dyDescent="0.2">
      <c r="A555" t="s">
        <v>1436</v>
      </c>
      <c r="B555">
        <v>24</v>
      </c>
      <c r="C555">
        <v>218</v>
      </c>
      <c r="D555" t="s">
        <v>559</v>
      </c>
      <c r="E555" t="s">
        <v>1430</v>
      </c>
      <c r="F555" s="4"/>
      <c r="G555" s="9">
        <f>Table5[[#This Row],[Order Quantity]]</f>
        <v>218</v>
      </c>
    </row>
    <row r="556" spans="1:7" ht="16" hidden="1" x14ac:dyDescent="0.2">
      <c r="A556" s="1" t="s">
        <v>4327</v>
      </c>
      <c r="B556" s="1">
        <v>4</v>
      </c>
      <c r="C556" s="1">
        <v>218</v>
      </c>
      <c r="D556" s="1" t="s">
        <v>201</v>
      </c>
      <c r="E556" s="1" t="s">
        <v>4144</v>
      </c>
      <c r="F556" s="4"/>
      <c r="G556" s="9">
        <f>Table5[[#This Row],[Order Quantity]]</f>
        <v>218</v>
      </c>
    </row>
    <row r="557" spans="1:7" ht="16" hidden="1" x14ac:dyDescent="0.2">
      <c r="A557" s="1" t="s">
        <v>3799</v>
      </c>
      <c r="B557" s="1">
        <v>137</v>
      </c>
      <c r="C557" s="1">
        <v>216</v>
      </c>
      <c r="D557" s="1" t="s">
        <v>3800</v>
      </c>
      <c r="E557" s="1" t="s">
        <v>2061</v>
      </c>
      <c r="F557" s="4"/>
      <c r="G557" s="9">
        <f>Table5[[#This Row],[Order Quantity]]</f>
        <v>216</v>
      </c>
    </row>
    <row r="558" spans="1:7" ht="16" hidden="1" x14ac:dyDescent="0.2">
      <c r="A558" t="s">
        <v>7300</v>
      </c>
      <c r="B558">
        <v>72</v>
      </c>
      <c r="C558">
        <v>216</v>
      </c>
      <c r="D558" t="s">
        <v>65</v>
      </c>
      <c r="E558" t="s">
        <v>4810</v>
      </c>
      <c r="F558" s="4"/>
      <c r="G558" s="9">
        <f>Table5[[#This Row],[Order Quantity]]</f>
        <v>216</v>
      </c>
    </row>
    <row r="559" spans="1:7" ht="16" hidden="1" x14ac:dyDescent="0.2">
      <c r="A559" t="s">
        <v>123</v>
      </c>
      <c r="B559">
        <v>176</v>
      </c>
      <c r="C559">
        <v>215</v>
      </c>
      <c r="D559" t="s">
        <v>124</v>
      </c>
      <c r="E559" t="s">
        <v>1467</v>
      </c>
      <c r="F559" s="4"/>
      <c r="G559" s="9">
        <f>Table5[[#This Row],[Order Quantity]]</f>
        <v>215</v>
      </c>
    </row>
    <row r="560" spans="1:7" ht="16" hidden="1" x14ac:dyDescent="0.2">
      <c r="A560" s="1" t="s">
        <v>6681</v>
      </c>
      <c r="B560" s="1">
        <v>142</v>
      </c>
      <c r="C560" s="1">
        <v>215</v>
      </c>
      <c r="D560" s="1" t="s">
        <v>51</v>
      </c>
      <c r="E560" s="1" t="s">
        <v>3169</v>
      </c>
      <c r="F560" s="4"/>
      <c r="G560" s="9">
        <f>Table5[[#This Row],[Order Quantity]]</f>
        <v>215</v>
      </c>
    </row>
    <row r="561" spans="1:7" ht="16" hidden="1" x14ac:dyDescent="0.2">
      <c r="A561" t="s">
        <v>808</v>
      </c>
      <c r="B561">
        <v>118</v>
      </c>
      <c r="C561">
        <v>215</v>
      </c>
      <c r="D561" t="s">
        <v>809</v>
      </c>
      <c r="E561" t="s">
        <v>69</v>
      </c>
      <c r="F561" s="4"/>
      <c r="G561" s="9">
        <f>Table5[[#This Row],[Order Quantity]]</f>
        <v>215</v>
      </c>
    </row>
    <row r="562" spans="1:7" ht="16" hidden="1" x14ac:dyDescent="0.2">
      <c r="A562" t="s">
        <v>2491</v>
      </c>
      <c r="B562">
        <v>61</v>
      </c>
      <c r="C562">
        <v>215</v>
      </c>
      <c r="D562" t="s">
        <v>193</v>
      </c>
      <c r="E562" t="s">
        <v>1307</v>
      </c>
      <c r="F562" s="4"/>
      <c r="G562" s="9">
        <f>Table5[[#This Row],[Order Quantity]]</f>
        <v>215</v>
      </c>
    </row>
    <row r="563" spans="1:7" ht="16" hidden="1" x14ac:dyDescent="0.2">
      <c r="A563" s="1" t="s">
        <v>3998</v>
      </c>
      <c r="B563" s="1">
        <v>4</v>
      </c>
      <c r="C563" s="1">
        <v>215</v>
      </c>
      <c r="D563" s="1" t="s">
        <v>3974</v>
      </c>
      <c r="E563" s="1" t="s">
        <v>2180</v>
      </c>
      <c r="F563" s="4"/>
      <c r="G563" s="9">
        <f>Table5[[#This Row],[Order Quantity]]</f>
        <v>215</v>
      </c>
    </row>
    <row r="564" spans="1:7" ht="16" hidden="1" x14ac:dyDescent="0.2">
      <c r="A564" t="s">
        <v>1407</v>
      </c>
      <c r="B564">
        <v>58</v>
      </c>
      <c r="C564">
        <v>214</v>
      </c>
      <c r="D564" t="s">
        <v>464</v>
      </c>
      <c r="E564" t="s">
        <v>1302</v>
      </c>
      <c r="F564" s="4"/>
      <c r="G564" s="9">
        <f>Table5[[#This Row],[Order Quantity]]</f>
        <v>214</v>
      </c>
    </row>
    <row r="565" spans="1:7" ht="16" hidden="1" x14ac:dyDescent="0.2">
      <c r="A565" s="1" t="s">
        <v>1876</v>
      </c>
      <c r="B565" s="1">
        <v>58</v>
      </c>
      <c r="C565" s="1">
        <v>214</v>
      </c>
      <c r="D565" s="1" t="s">
        <v>310</v>
      </c>
      <c r="E565" s="1" t="s">
        <v>1876</v>
      </c>
      <c r="F565" s="4"/>
      <c r="G565" s="9">
        <f>Table5[[#This Row],[Order Quantity]]</f>
        <v>214</v>
      </c>
    </row>
    <row r="566" spans="1:7" ht="16" hidden="1" x14ac:dyDescent="0.2">
      <c r="A566" t="s">
        <v>4962</v>
      </c>
      <c r="B566">
        <v>59</v>
      </c>
      <c r="C566">
        <v>213</v>
      </c>
      <c r="D566" t="s">
        <v>51</v>
      </c>
      <c r="E566" t="s">
        <v>2180</v>
      </c>
      <c r="F566" s="4"/>
      <c r="G566" s="9">
        <f>Table5[[#This Row],[Order Quantity]]</f>
        <v>213</v>
      </c>
    </row>
    <row r="567" spans="1:7" ht="16" hidden="1" x14ac:dyDescent="0.2">
      <c r="A567" t="s">
        <v>6393</v>
      </c>
      <c r="B567">
        <v>19</v>
      </c>
      <c r="C567">
        <v>213</v>
      </c>
      <c r="D567" t="s">
        <v>187</v>
      </c>
      <c r="E567" t="s">
        <v>1788</v>
      </c>
      <c r="F567" s="4"/>
      <c r="G567" s="9">
        <f>Table5[[#This Row],[Order Quantity]]</f>
        <v>213</v>
      </c>
    </row>
    <row r="568" spans="1:7" ht="16" hidden="1" x14ac:dyDescent="0.2">
      <c r="A568" t="s">
        <v>1341</v>
      </c>
      <c r="B568">
        <v>9</v>
      </c>
      <c r="C568">
        <v>213</v>
      </c>
      <c r="D568" t="s">
        <v>1342</v>
      </c>
      <c r="E568" t="s">
        <v>1343</v>
      </c>
      <c r="F568" s="4"/>
      <c r="G568" s="9">
        <f>Table5[[#This Row],[Order Quantity]]</f>
        <v>213</v>
      </c>
    </row>
    <row r="569" spans="1:7" ht="16" x14ac:dyDescent="0.2">
      <c r="A569" s="1" t="s">
        <v>4595</v>
      </c>
      <c r="B569" s="1">
        <v>119</v>
      </c>
      <c r="C569" s="5">
        <v>212</v>
      </c>
      <c r="D569" s="1" t="s">
        <v>65</v>
      </c>
      <c r="E569" s="1" t="s">
        <v>3509</v>
      </c>
      <c r="F569" s="1" t="s">
        <v>7668</v>
      </c>
      <c r="G569" s="9">
        <f>212*0.1</f>
        <v>21.200000000000003</v>
      </c>
    </row>
    <row r="570" spans="1:7" ht="16" hidden="1" x14ac:dyDescent="0.2">
      <c r="A570" t="s">
        <v>3764</v>
      </c>
      <c r="B570">
        <v>152</v>
      </c>
      <c r="C570">
        <v>211</v>
      </c>
      <c r="D570" t="s">
        <v>296</v>
      </c>
      <c r="E570" t="s">
        <v>3756</v>
      </c>
      <c r="F570" s="4"/>
      <c r="G570" s="9">
        <f>Table5[[#This Row],[Order Quantity]]</f>
        <v>211</v>
      </c>
    </row>
    <row r="571" spans="1:7" ht="16" hidden="1" x14ac:dyDescent="0.2">
      <c r="A571" t="s">
        <v>2137</v>
      </c>
      <c r="B571">
        <v>77</v>
      </c>
      <c r="C571">
        <v>210</v>
      </c>
      <c r="D571" t="s">
        <v>342</v>
      </c>
      <c r="E571" t="s">
        <v>1419</v>
      </c>
      <c r="F571" s="4"/>
      <c r="G571" s="9">
        <f>Table5[[#This Row],[Order Quantity]]</f>
        <v>210</v>
      </c>
    </row>
    <row r="572" spans="1:7" ht="16" hidden="1" x14ac:dyDescent="0.2">
      <c r="A572" s="1" t="s">
        <v>5057</v>
      </c>
      <c r="B572" s="1">
        <v>61</v>
      </c>
      <c r="C572" s="1">
        <v>210</v>
      </c>
      <c r="D572" s="1" t="s">
        <v>5058</v>
      </c>
      <c r="E572" s="1" t="s">
        <v>11</v>
      </c>
      <c r="F572" s="4"/>
      <c r="G572" s="9">
        <f>Table5[[#This Row],[Order Quantity]]</f>
        <v>210</v>
      </c>
    </row>
    <row r="573" spans="1:7" ht="16" hidden="1" x14ac:dyDescent="0.2">
      <c r="A573" s="1" t="s">
        <v>4647</v>
      </c>
      <c r="B573" s="1">
        <v>23</v>
      </c>
      <c r="C573" s="1">
        <v>210</v>
      </c>
      <c r="D573" s="1" t="s">
        <v>4230</v>
      </c>
      <c r="E573" s="1" t="s">
        <v>1439</v>
      </c>
      <c r="F573" s="4"/>
      <c r="G573" s="9">
        <f>Table5[[#This Row],[Order Quantity]]</f>
        <v>210</v>
      </c>
    </row>
    <row r="574" spans="1:7" ht="16" hidden="1" x14ac:dyDescent="0.2">
      <c r="A574" t="s">
        <v>3359</v>
      </c>
      <c r="B574">
        <v>3</v>
      </c>
      <c r="C574">
        <v>210</v>
      </c>
      <c r="D574" t="s">
        <v>3934</v>
      </c>
      <c r="E574" t="s">
        <v>1788</v>
      </c>
      <c r="F574" s="4"/>
      <c r="G574" s="9">
        <f>Table5[[#This Row],[Order Quantity]]</f>
        <v>210</v>
      </c>
    </row>
    <row r="575" spans="1:7" ht="16" hidden="1" x14ac:dyDescent="0.2">
      <c r="A575" s="1" t="s">
        <v>5070</v>
      </c>
      <c r="B575" s="1">
        <v>24</v>
      </c>
      <c r="C575" s="1">
        <v>209</v>
      </c>
      <c r="D575" s="1" t="s">
        <v>1345</v>
      </c>
      <c r="E575" s="1" t="s">
        <v>5022</v>
      </c>
      <c r="F575" s="4"/>
      <c r="G575" s="9">
        <f>Table5[[#This Row],[Order Quantity]]</f>
        <v>209</v>
      </c>
    </row>
    <row r="576" spans="1:7" ht="16" hidden="1" x14ac:dyDescent="0.2">
      <c r="A576" t="s">
        <v>4960</v>
      </c>
      <c r="B576">
        <v>76</v>
      </c>
      <c r="C576">
        <v>208</v>
      </c>
      <c r="D576" t="s">
        <v>65</v>
      </c>
      <c r="E576" t="s">
        <v>4810</v>
      </c>
      <c r="F576" s="4"/>
      <c r="G576" s="9">
        <f>Table5[[#This Row],[Order Quantity]]</f>
        <v>208</v>
      </c>
    </row>
    <row r="577" spans="1:7" ht="16" x14ac:dyDescent="0.2">
      <c r="A577" t="s">
        <v>3066</v>
      </c>
      <c r="B577">
        <v>29</v>
      </c>
      <c r="C577" s="6">
        <v>208</v>
      </c>
      <c r="D577" t="s">
        <v>136</v>
      </c>
      <c r="E577" t="s">
        <v>2005</v>
      </c>
      <c r="F577" s="1" t="s">
        <v>7668</v>
      </c>
      <c r="G577" s="9">
        <f>Table5[[#This Row],[Order Quantity]]</f>
        <v>208</v>
      </c>
    </row>
    <row r="578" spans="1:7" ht="16" hidden="1" x14ac:dyDescent="0.2">
      <c r="A578" t="s">
        <v>4959</v>
      </c>
      <c r="B578">
        <v>66</v>
      </c>
      <c r="C578">
        <v>207</v>
      </c>
      <c r="D578" t="s">
        <v>65</v>
      </c>
      <c r="E578" t="s">
        <v>4810</v>
      </c>
      <c r="F578" s="4"/>
      <c r="G578" s="9">
        <f>Table5[[#This Row],[Order Quantity]]</f>
        <v>207</v>
      </c>
    </row>
    <row r="579" spans="1:7" ht="16" hidden="1" x14ac:dyDescent="0.2">
      <c r="A579" s="1" t="s">
        <v>309</v>
      </c>
      <c r="B579" s="1">
        <v>58</v>
      </c>
      <c r="C579" s="1">
        <v>207</v>
      </c>
      <c r="D579" s="1" t="s">
        <v>310</v>
      </c>
      <c r="E579" s="1" t="s">
        <v>309</v>
      </c>
      <c r="F579" s="4"/>
      <c r="G579" s="9">
        <f>Table5[[#This Row],[Order Quantity]]</f>
        <v>207</v>
      </c>
    </row>
    <row r="580" spans="1:7" ht="16" hidden="1" x14ac:dyDescent="0.2">
      <c r="A580" t="s">
        <v>2097</v>
      </c>
      <c r="B580">
        <v>24</v>
      </c>
      <c r="C580">
        <v>207</v>
      </c>
      <c r="D580" t="s">
        <v>1083</v>
      </c>
      <c r="E580" t="s">
        <v>1498</v>
      </c>
      <c r="F580" s="4"/>
      <c r="G580" s="9">
        <f>Table5[[#This Row],[Order Quantity]]</f>
        <v>207</v>
      </c>
    </row>
    <row r="581" spans="1:7" ht="16" hidden="1" x14ac:dyDescent="0.2">
      <c r="A581" t="s">
        <v>4866</v>
      </c>
      <c r="B581">
        <v>105</v>
      </c>
      <c r="C581">
        <v>206</v>
      </c>
      <c r="D581" t="s">
        <v>65</v>
      </c>
      <c r="E581" t="s">
        <v>4579</v>
      </c>
      <c r="F581" s="4"/>
      <c r="G581" s="9">
        <f>Table5[[#This Row],[Order Quantity]]</f>
        <v>206</v>
      </c>
    </row>
    <row r="582" spans="1:7" ht="16" hidden="1" x14ac:dyDescent="0.2">
      <c r="A582" t="s">
        <v>4906</v>
      </c>
      <c r="B582">
        <v>80</v>
      </c>
      <c r="C582">
        <v>206</v>
      </c>
      <c r="D582" t="s">
        <v>65</v>
      </c>
      <c r="E582" t="s">
        <v>4579</v>
      </c>
      <c r="F582" s="4"/>
      <c r="G582" s="9">
        <f>Table5[[#This Row],[Order Quantity]]</f>
        <v>206</v>
      </c>
    </row>
    <row r="583" spans="1:7" ht="16" hidden="1" x14ac:dyDescent="0.2">
      <c r="A583" t="s">
        <v>2624</v>
      </c>
      <c r="B583">
        <v>85</v>
      </c>
      <c r="C583">
        <v>205</v>
      </c>
      <c r="D583" t="s">
        <v>136</v>
      </c>
      <c r="E583" t="s">
        <v>2625</v>
      </c>
      <c r="F583" s="4"/>
      <c r="G583" s="9">
        <f>Table5[[#This Row],[Order Quantity]]</f>
        <v>205</v>
      </c>
    </row>
    <row r="584" spans="1:7" ht="16" hidden="1" x14ac:dyDescent="0.2">
      <c r="A584" t="s">
        <v>1841</v>
      </c>
      <c r="B584">
        <v>20</v>
      </c>
      <c r="C584">
        <v>205</v>
      </c>
      <c r="D584" t="s">
        <v>1083</v>
      </c>
      <c r="E584" t="s">
        <v>1430</v>
      </c>
      <c r="F584" s="4"/>
      <c r="G584" s="9">
        <f>Table5[[#This Row],[Order Quantity]]</f>
        <v>205</v>
      </c>
    </row>
    <row r="585" spans="1:7" ht="16" hidden="1" x14ac:dyDescent="0.2">
      <c r="A585" t="s">
        <v>3143</v>
      </c>
      <c r="B585">
        <v>170</v>
      </c>
      <c r="C585" s="6">
        <v>204</v>
      </c>
      <c r="D585" t="s">
        <v>336</v>
      </c>
      <c r="E585" t="s">
        <v>3092</v>
      </c>
      <c r="F585" s="1"/>
      <c r="G585" s="9"/>
    </row>
    <row r="586" spans="1:7" ht="16" hidden="1" x14ac:dyDescent="0.2">
      <c r="A586" t="s">
        <v>2517</v>
      </c>
      <c r="B586">
        <v>140</v>
      </c>
      <c r="C586">
        <v>204</v>
      </c>
      <c r="D586" t="s">
        <v>103</v>
      </c>
      <c r="E586" t="s">
        <v>1674</v>
      </c>
      <c r="F586" s="4"/>
      <c r="G586" s="9">
        <f>Table5[[#This Row],[Order Quantity]]</f>
        <v>204</v>
      </c>
    </row>
    <row r="587" spans="1:7" ht="16" hidden="1" x14ac:dyDescent="0.2">
      <c r="A587" t="s">
        <v>3561</v>
      </c>
      <c r="B587">
        <v>120</v>
      </c>
      <c r="C587">
        <v>204</v>
      </c>
      <c r="D587" t="s">
        <v>609</v>
      </c>
      <c r="E587" t="s">
        <v>3562</v>
      </c>
      <c r="F587" s="4"/>
      <c r="G587" s="9">
        <f>Table5[[#This Row],[Order Quantity]]</f>
        <v>204</v>
      </c>
    </row>
    <row r="588" spans="1:7" ht="16" hidden="1" x14ac:dyDescent="0.2">
      <c r="A588" t="s">
        <v>6827</v>
      </c>
      <c r="B588">
        <v>71</v>
      </c>
      <c r="C588">
        <v>204</v>
      </c>
      <c r="D588" t="s">
        <v>743</v>
      </c>
      <c r="E588" t="s">
        <v>3003</v>
      </c>
      <c r="F588" s="4"/>
      <c r="G588" s="9">
        <f>Table5[[#This Row],[Order Quantity]]</f>
        <v>204</v>
      </c>
    </row>
    <row r="589" spans="1:7" ht="16" hidden="1" x14ac:dyDescent="0.2">
      <c r="A589" t="s">
        <v>6855</v>
      </c>
      <c r="B589">
        <v>21</v>
      </c>
      <c r="C589">
        <v>204</v>
      </c>
      <c r="D589" t="s">
        <v>422</v>
      </c>
      <c r="E589" t="s">
        <v>1380</v>
      </c>
      <c r="F589" s="4"/>
      <c r="G589" s="9">
        <f>Table5[[#This Row],[Order Quantity]]</f>
        <v>204</v>
      </c>
    </row>
    <row r="590" spans="1:7" ht="16" hidden="1" x14ac:dyDescent="0.2">
      <c r="A590" t="s">
        <v>6771</v>
      </c>
      <c r="B590">
        <v>70</v>
      </c>
      <c r="C590">
        <v>203</v>
      </c>
      <c r="D590" t="s">
        <v>136</v>
      </c>
      <c r="E590" t="s">
        <v>2252</v>
      </c>
      <c r="F590" s="4"/>
      <c r="G590" s="9">
        <f>Table5[[#This Row],[Order Quantity]]</f>
        <v>203</v>
      </c>
    </row>
    <row r="591" spans="1:7" ht="16" hidden="1" x14ac:dyDescent="0.2">
      <c r="A591" t="s">
        <v>6897</v>
      </c>
      <c r="B591">
        <v>20</v>
      </c>
      <c r="C591">
        <v>202</v>
      </c>
      <c r="D591" t="s">
        <v>563</v>
      </c>
      <c r="E591" t="s">
        <v>1694</v>
      </c>
      <c r="F591" s="4"/>
      <c r="G591" s="9">
        <f>Table5[[#This Row],[Order Quantity]]</f>
        <v>202</v>
      </c>
    </row>
    <row r="592" spans="1:7" ht="16" hidden="1" x14ac:dyDescent="0.2">
      <c r="A592" s="1" t="s">
        <v>5044</v>
      </c>
      <c r="B592" s="1">
        <v>11</v>
      </c>
      <c r="C592" s="1">
        <v>202</v>
      </c>
      <c r="D592" s="1" t="s">
        <v>1178</v>
      </c>
      <c r="E592" s="1" t="s">
        <v>5045</v>
      </c>
      <c r="F592" s="4"/>
      <c r="G592" s="9">
        <f>Table5[[#This Row],[Order Quantity]]</f>
        <v>202</v>
      </c>
    </row>
    <row r="593" spans="1:7" ht="16" x14ac:dyDescent="0.2">
      <c r="A593" s="1" t="s">
        <v>3530</v>
      </c>
      <c r="B593" s="1">
        <v>22</v>
      </c>
      <c r="C593" s="5">
        <v>201</v>
      </c>
      <c r="D593" s="1" t="s">
        <v>97</v>
      </c>
      <c r="E593" s="1" t="s">
        <v>2345</v>
      </c>
      <c r="F593" s="1" t="s">
        <v>7666</v>
      </c>
      <c r="G593" s="9">
        <f>201*2</f>
        <v>402</v>
      </c>
    </row>
    <row r="594" spans="1:7" ht="16" hidden="1" x14ac:dyDescent="0.2">
      <c r="A594" s="1" t="s">
        <v>3897</v>
      </c>
      <c r="B594" s="1">
        <v>54</v>
      </c>
      <c r="C594" s="1">
        <v>200.01</v>
      </c>
      <c r="D594" s="1" t="s">
        <v>684</v>
      </c>
      <c r="E594" s="1" t="s">
        <v>3897</v>
      </c>
      <c r="F594" s="4"/>
      <c r="G594" s="9">
        <f>Table5[[#This Row],[Order Quantity]]</f>
        <v>200.01</v>
      </c>
    </row>
    <row r="595" spans="1:7" ht="16" hidden="1" x14ac:dyDescent="0.2">
      <c r="A595" s="1" t="s">
        <v>4603</v>
      </c>
      <c r="B595" s="1">
        <v>134</v>
      </c>
      <c r="C595" s="1">
        <v>200</v>
      </c>
      <c r="D595" s="1" t="s">
        <v>65</v>
      </c>
      <c r="E595" s="1" t="s">
        <v>4562</v>
      </c>
      <c r="F595" s="4"/>
      <c r="G595" s="9">
        <f>Table5[[#This Row],[Order Quantity]]</f>
        <v>200</v>
      </c>
    </row>
    <row r="596" spans="1:7" ht="16" hidden="1" x14ac:dyDescent="0.2">
      <c r="A596" t="s">
        <v>3107</v>
      </c>
      <c r="B596">
        <v>105</v>
      </c>
      <c r="C596">
        <v>200</v>
      </c>
      <c r="D596" t="s">
        <v>1083</v>
      </c>
      <c r="E596" t="s">
        <v>1477</v>
      </c>
      <c r="F596" s="4"/>
      <c r="G596" s="9">
        <f>Table5[[#This Row],[Order Quantity]]</f>
        <v>200</v>
      </c>
    </row>
    <row r="597" spans="1:7" ht="16" hidden="1" x14ac:dyDescent="0.2">
      <c r="A597" s="1" t="s">
        <v>4003</v>
      </c>
      <c r="B597" s="1">
        <v>3</v>
      </c>
      <c r="C597" s="1">
        <v>200</v>
      </c>
      <c r="D597" s="1" t="s">
        <v>3974</v>
      </c>
      <c r="E597" s="1" t="s">
        <v>3975</v>
      </c>
      <c r="F597" s="4"/>
      <c r="G597" s="9">
        <f>Table5[[#This Row],[Order Quantity]]</f>
        <v>200</v>
      </c>
    </row>
    <row r="598" spans="1:7" ht="16" x14ac:dyDescent="0.2">
      <c r="A598" s="1" t="s">
        <v>6040</v>
      </c>
      <c r="B598" s="1">
        <v>60</v>
      </c>
      <c r="C598" s="5">
        <v>198</v>
      </c>
      <c r="D598" s="1" t="s">
        <v>325</v>
      </c>
      <c r="E598" s="1" t="s">
        <v>1462</v>
      </c>
      <c r="F598" s="1" t="s">
        <v>7665</v>
      </c>
      <c r="G598" s="9">
        <f>198*2</f>
        <v>396</v>
      </c>
    </row>
    <row r="599" spans="1:7" ht="16" hidden="1" x14ac:dyDescent="0.2">
      <c r="A599" s="1" t="s">
        <v>4772</v>
      </c>
      <c r="B599" s="1">
        <v>131</v>
      </c>
      <c r="C599" s="1">
        <v>197</v>
      </c>
      <c r="D599" s="1" t="s">
        <v>2999</v>
      </c>
      <c r="E599" s="1" t="s">
        <v>1343</v>
      </c>
      <c r="F599" s="4"/>
      <c r="G599" s="9">
        <f>Table5[[#This Row],[Order Quantity]]</f>
        <v>197</v>
      </c>
    </row>
    <row r="600" spans="1:7" ht="16" hidden="1" x14ac:dyDescent="0.2">
      <c r="A600" s="1" t="s">
        <v>6552</v>
      </c>
      <c r="B600" s="1">
        <v>113</v>
      </c>
      <c r="C600" s="1">
        <v>197</v>
      </c>
      <c r="D600" s="1" t="s">
        <v>65</v>
      </c>
      <c r="E600" s="1" t="s">
        <v>1757</v>
      </c>
      <c r="F600" s="4"/>
      <c r="G600" s="9">
        <f>Table5[[#This Row],[Order Quantity]]</f>
        <v>197</v>
      </c>
    </row>
    <row r="601" spans="1:7" ht="16" hidden="1" x14ac:dyDescent="0.2">
      <c r="A601" t="s">
        <v>6354</v>
      </c>
      <c r="B601">
        <v>32</v>
      </c>
      <c r="C601">
        <v>197</v>
      </c>
      <c r="D601" t="s">
        <v>147</v>
      </c>
      <c r="E601" t="s">
        <v>1307</v>
      </c>
      <c r="F601" s="4"/>
      <c r="G601" s="9">
        <f>Table5[[#This Row],[Order Quantity]]</f>
        <v>197</v>
      </c>
    </row>
    <row r="602" spans="1:7" ht="16" x14ac:dyDescent="0.2">
      <c r="A602" s="1" t="s">
        <v>5708</v>
      </c>
      <c r="B602" s="1">
        <v>13</v>
      </c>
      <c r="C602" s="5">
        <v>197</v>
      </c>
      <c r="D602" s="1" t="s">
        <v>506</v>
      </c>
      <c r="E602" s="1" t="s">
        <v>2078</v>
      </c>
      <c r="F602" s="1" t="s">
        <v>7668</v>
      </c>
      <c r="G602" s="11">
        <f>Table5[[#This Row],[Order Quantity]]</f>
        <v>197</v>
      </c>
    </row>
    <row r="603" spans="1:7" ht="16" hidden="1" x14ac:dyDescent="0.2">
      <c r="A603" t="s">
        <v>5772</v>
      </c>
      <c r="B603">
        <v>15</v>
      </c>
      <c r="C603">
        <v>196</v>
      </c>
      <c r="D603" t="s">
        <v>1028</v>
      </c>
      <c r="E603" t="s">
        <v>3213</v>
      </c>
      <c r="F603" s="4"/>
      <c r="G603" s="9">
        <f>Table5[[#This Row],[Order Quantity]]</f>
        <v>196</v>
      </c>
    </row>
    <row r="604" spans="1:7" ht="16" x14ac:dyDescent="0.2">
      <c r="A604" s="1" t="s">
        <v>5705</v>
      </c>
      <c r="B604" s="1">
        <v>11</v>
      </c>
      <c r="C604" s="5">
        <v>196</v>
      </c>
      <c r="D604" s="1" t="s">
        <v>506</v>
      </c>
      <c r="E604" s="1" t="s">
        <v>5219</v>
      </c>
      <c r="F604" s="1" t="s">
        <v>7668</v>
      </c>
      <c r="G604" s="11">
        <f>Table5[[#This Row],[Order Quantity]]</f>
        <v>196</v>
      </c>
    </row>
    <row r="605" spans="1:7" ht="16" hidden="1" x14ac:dyDescent="0.2">
      <c r="A605" t="s">
        <v>2531</v>
      </c>
      <c r="B605">
        <v>34</v>
      </c>
      <c r="C605">
        <v>194</v>
      </c>
      <c r="D605" t="s">
        <v>2532</v>
      </c>
      <c r="E605" t="s">
        <v>1285</v>
      </c>
      <c r="F605" s="4"/>
      <c r="G605" s="9">
        <f>Table5[[#This Row],[Order Quantity]]</f>
        <v>194</v>
      </c>
    </row>
    <row r="606" spans="1:7" ht="16" x14ac:dyDescent="0.2">
      <c r="A606" t="s">
        <v>5193</v>
      </c>
      <c r="B606">
        <v>11</v>
      </c>
      <c r="C606" s="6">
        <v>193.81</v>
      </c>
      <c r="D606" t="s">
        <v>684</v>
      </c>
      <c r="E606" t="s">
        <v>2335</v>
      </c>
      <c r="F606" s="1" t="s">
        <v>7666</v>
      </c>
      <c r="G606" s="9">
        <f>Table5[[#This Row],[Order Quantity]]</f>
        <v>193.81</v>
      </c>
    </row>
    <row r="607" spans="1:7" ht="16" hidden="1" x14ac:dyDescent="0.2">
      <c r="A607" t="s">
        <v>4841</v>
      </c>
      <c r="B607">
        <v>106</v>
      </c>
      <c r="C607">
        <v>193</v>
      </c>
      <c r="D607" t="s">
        <v>65</v>
      </c>
      <c r="E607" t="s">
        <v>4579</v>
      </c>
      <c r="F607" s="4"/>
      <c r="G607" s="9">
        <f>Table5[[#This Row],[Order Quantity]]</f>
        <v>193</v>
      </c>
    </row>
    <row r="608" spans="1:7" ht="16" hidden="1" x14ac:dyDescent="0.2">
      <c r="A608" s="1" t="s">
        <v>2391</v>
      </c>
      <c r="B608" s="1">
        <v>104</v>
      </c>
      <c r="C608" s="1">
        <v>193</v>
      </c>
      <c r="D608" s="1" t="s">
        <v>2392</v>
      </c>
      <c r="E608" s="1" t="s">
        <v>1918</v>
      </c>
      <c r="F608" s="4"/>
      <c r="G608" s="9">
        <f>Table5[[#This Row],[Order Quantity]]</f>
        <v>193</v>
      </c>
    </row>
    <row r="609" spans="1:7" ht="16" hidden="1" x14ac:dyDescent="0.2">
      <c r="A609" s="1" t="s">
        <v>5781</v>
      </c>
      <c r="B609" s="1">
        <v>74</v>
      </c>
      <c r="C609" s="1">
        <v>193</v>
      </c>
      <c r="D609" s="1" t="s">
        <v>934</v>
      </c>
      <c r="E609" s="1" t="s">
        <v>5779</v>
      </c>
      <c r="F609" s="4"/>
      <c r="G609" s="9">
        <f>Table5[[#This Row],[Order Quantity]]</f>
        <v>193</v>
      </c>
    </row>
    <row r="610" spans="1:7" ht="16" x14ac:dyDescent="0.2">
      <c r="A610" t="s">
        <v>1522</v>
      </c>
      <c r="B610">
        <v>12</v>
      </c>
      <c r="C610" s="6">
        <v>193</v>
      </c>
      <c r="D610" t="s">
        <v>1523</v>
      </c>
      <c r="E610" t="s">
        <v>1268</v>
      </c>
      <c r="F610" s="1" t="s">
        <v>7669</v>
      </c>
      <c r="G610" s="9">
        <f>193*10*0.155</f>
        <v>299.14999999999998</v>
      </c>
    </row>
    <row r="611" spans="1:7" ht="16" hidden="1" x14ac:dyDescent="0.2">
      <c r="A611" t="s">
        <v>6820</v>
      </c>
      <c r="B611">
        <v>68</v>
      </c>
      <c r="C611">
        <v>192</v>
      </c>
      <c r="D611" t="s">
        <v>743</v>
      </c>
      <c r="E611" t="s">
        <v>3003</v>
      </c>
      <c r="F611" s="4"/>
      <c r="G611" s="9">
        <f>Table5[[#This Row],[Order Quantity]]</f>
        <v>192</v>
      </c>
    </row>
    <row r="612" spans="1:7" ht="16" hidden="1" x14ac:dyDescent="0.2">
      <c r="A612" t="s">
        <v>3545</v>
      </c>
      <c r="B612">
        <v>27</v>
      </c>
      <c r="C612">
        <v>192</v>
      </c>
      <c r="D612" t="s">
        <v>216</v>
      </c>
      <c r="E612" t="s">
        <v>1739</v>
      </c>
      <c r="F612" s="4"/>
      <c r="G612" s="9">
        <f>Table5[[#This Row],[Order Quantity]]</f>
        <v>192</v>
      </c>
    </row>
    <row r="613" spans="1:7" ht="16" hidden="1" x14ac:dyDescent="0.2">
      <c r="A613" s="1" t="s">
        <v>3952</v>
      </c>
      <c r="B613" s="1">
        <v>54</v>
      </c>
      <c r="C613" s="1">
        <v>191.29</v>
      </c>
      <c r="D613" s="1" t="s">
        <v>684</v>
      </c>
      <c r="E613" s="1" t="s">
        <v>1687</v>
      </c>
      <c r="F613" s="4"/>
      <c r="G613" s="9">
        <f>Table5[[#This Row],[Order Quantity]]</f>
        <v>191.29</v>
      </c>
    </row>
    <row r="614" spans="1:7" ht="16" hidden="1" x14ac:dyDescent="0.2">
      <c r="A614" t="s">
        <v>1687</v>
      </c>
      <c r="B614">
        <v>84</v>
      </c>
      <c r="C614">
        <v>190</v>
      </c>
      <c r="D614" t="s">
        <v>697</v>
      </c>
      <c r="E614" t="s">
        <v>1687</v>
      </c>
      <c r="F614" s="4"/>
      <c r="G614" s="9">
        <f>Table5[[#This Row],[Order Quantity]]</f>
        <v>190</v>
      </c>
    </row>
    <row r="615" spans="1:7" ht="16" hidden="1" x14ac:dyDescent="0.2">
      <c r="A615" s="1" t="s">
        <v>4745</v>
      </c>
      <c r="B615" s="1">
        <v>83</v>
      </c>
      <c r="C615" s="1">
        <v>190</v>
      </c>
      <c r="D615" s="1" t="s">
        <v>136</v>
      </c>
      <c r="E615" s="1" t="s">
        <v>2513</v>
      </c>
      <c r="F615" s="4"/>
      <c r="G615" s="9">
        <f>Table5[[#This Row],[Order Quantity]]</f>
        <v>190</v>
      </c>
    </row>
    <row r="616" spans="1:7" ht="16" hidden="1" x14ac:dyDescent="0.2">
      <c r="A616" s="1" t="s">
        <v>4211</v>
      </c>
      <c r="B616" s="1">
        <v>62</v>
      </c>
      <c r="C616" s="1">
        <v>190</v>
      </c>
      <c r="D616" s="1" t="s">
        <v>519</v>
      </c>
      <c r="E616" s="1" t="s">
        <v>4171</v>
      </c>
      <c r="F616" s="4"/>
      <c r="G616" s="9">
        <f>Table5[[#This Row],[Order Quantity]]</f>
        <v>190</v>
      </c>
    </row>
    <row r="617" spans="1:7" ht="16" hidden="1" x14ac:dyDescent="0.2">
      <c r="A617" s="1" t="s">
        <v>5033</v>
      </c>
      <c r="B617" s="1">
        <v>51</v>
      </c>
      <c r="C617" s="1">
        <v>190</v>
      </c>
      <c r="D617" s="1" t="s">
        <v>2167</v>
      </c>
      <c r="E617" s="1" t="s">
        <v>5029</v>
      </c>
      <c r="F617" s="4"/>
      <c r="G617" s="9">
        <f>Table5[[#This Row],[Order Quantity]]</f>
        <v>190</v>
      </c>
    </row>
    <row r="618" spans="1:7" ht="16" hidden="1" x14ac:dyDescent="0.2">
      <c r="A618" t="s">
        <v>3398</v>
      </c>
      <c r="B618">
        <v>78</v>
      </c>
      <c r="C618">
        <v>189</v>
      </c>
      <c r="D618" t="s">
        <v>136</v>
      </c>
      <c r="E618" t="s">
        <v>2262</v>
      </c>
      <c r="F618" s="4"/>
      <c r="G618" s="9">
        <f>Table5[[#This Row],[Order Quantity]]</f>
        <v>189</v>
      </c>
    </row>
    <row r="619" spans="1:7" ht="16" hidden="1" x14ac:dyDescent="0.2">
      <c r="A619" t="s">
        <v>1494</v>
      </c>
      <c r="B619">
        <v>63</v>
      </c>
      <c r="C619">
        <v>189</v>
      </c>
      <c r="D619" t="s">
        <v>1495</v>
      </c>
      <c r="E619" t="s">
        <v>1494</v>
      </c>
      <c r="F619" s="4"/>
      <c r="G619" s="9">
        <f>Table5[[#This Row],[Order Quantity]]</f>
        <v>189</v>
      </c>
    </row>
    <row r="620" spans="1:7" ht="16" hidden="1" x14ac:dyDescent="0.2">
      <c r="A620" s="1" t="s">
        <v>7341</v>
      </c>
      <c r="B620" s="1">
        <v>43</v>
      </c>
      <c r="C620" s="1">
        <v>189</v>
      </c>
      <c r="D620" s="1" t="s">
        <v>65</v>
      </c>
      <c r="E620" s="1" t="s">
        <v>4810</v>
      </c>
      <c r="F620" s="4"/>
      <c r="G620" s="9">
        <f>Table5[[#This Row],[Order Quantity]]</f>
        <v>189</v>
      </c>
    </row>
    <row r="621" spans="1:7" ht="16" hidden="1" x14ac:dyDescent="0.2">
      <c r="A621" t="s">
        <v>6129</v>
      </c>
      <c r="B621">
        <v>8</v>
      </c>
      <c r="C621">
        <v>189</v>
      </c>
      <c r="D621" t="s">
        <v>65</v>
      </c>
      <c r="E621" t="s">
        <v>1519</v>
      </c>
      <c r="F621" s="4"/>
      <c r="G621" s="9">
        <f>Table5[[#This Row],[Order Quantity]]</f>
        <v>189</v>
      </c>
    </row>
    <row r="622" spans="1:7" ht="16" hidden="1" x14ac:dyDescent="0.2">
      <c r="A622" t="s">
        <v>3666</v>
      </c>
      <c r="B622">
        <v>78</v>
      </c>
      <c r="C622">
        <v>188</v>
      </c>
      <c r="D622" t="s">
        <v>3667</v>
      </c>
      <c r="E622" t="s">
        <v>3003</v>
      </c>
      <c r="F622" s="4"/>
      <c r="G622" s="9">
        <f>Table5[[#This Row],[Order Quantity]]</f>
        <v>188</v>
      </c>
    </row>
    <row r="623" spans="1:7" ht="16" hidden="1" x14ac:dyDescent="0.2">
      <c r="A623" t="s">
        <v>4921</v>
      </c>
      <c r="B623">
        <v>53</v>
      </c>
      <c r="C623">
        <v>188</v>
      </c>
      <c r="D623" t="s">
        <v>506</v>
      </c>
      <c r="E623" t="s">
        <v>4810</v>
      </c>
      <c r="F623" s="4"/>
      <c r="G623" s="9">
        <f>Table5[[#This Row],[Order Quantity]]</f>
        <v>188</v>
      </c>
    </row>
    <row r="624" spans="1:7" ht="16" hidden="1" x14ac:dyDescent="0.2">
      <c r="A624" s="1" t="s">
        <v>7299</v>
      </c>
      <c r="B624" s="1">
        <v>52</v>
      </c>
      <c r="C624" s="1">
        <v>188</v>
      </c>
      <c r="D624" s="1" t="s">
        <v>7275</v>
      </c>
      <c r="E624" s="1" t="s">
        <v>4810</v>
      </c>
      <c r="F624" s="4"/>
      <c r="G624" s="9">
        <f>Table5[[#This Row],[Order Quantity]]</f>
        <v>188</v>
      </c>
    </row>
    <row r="625" spans="1:7" ht="16" hidden="1" x14ac:dyDescent="0.2">
      <c r="A625" s="1" t="s">
        <v>5577</v>
      </c>
      <c r="B625" s="1">
        <v>177</v>
      </c>
      <c r="C625" s="1">
        <v>187</v>
      </c>
      <c r="D625" s="1" t="s">
        <v>5578</v>
      </c>
      <c r="E625" s="1" t="s">
        <v>1931</v>
      </c>
      <c r="F625" s="4"/>
      <c r="G625" s="9">
        <f>Table5[[#This Row],[Order Quantity]]</f>
        <v>187</v>
      </c>
    </row>
    <row r="626" spans="1:7" ht="16" hidden="1" x14ac:dyDescent="0.2">
      <c r="A626" s="1" t="s">
        <v>4800</v>
      </c>
      <c r="B626" s="1">
        <v>103</v>
      </c>
      <c r="C626" s="1">
        <v>186</v>
      </c>
      <c r="D626" s="1" t="s">
        <v>388</v>
      </c>
      <c r="E626" s="1" t="s">
        <v>1694</v>
      </c>
      <c r="F626" s="4"/>
      <c r="G626" s="9">
        <f>Table5[[#This Row],[Order Quantity]]</f>
        <v>186</v>
      </c>
    </row>
    <row r="627" spans="1:7" ht="16" hidden="1" x14ac:dyDescent="0.2">
      <c r="A627" t="s">
        <v>3838</v>
      </c>
      <c r="B627">
        <v>58</v>
      </c>
      <c r="C627">
        <v>186</v>
      </c>
      <c r="D627" t="s">
        <v>1442</v>
      </c>
      <c r="E627" t="s">
        <v>3838</v>
      </c>
      <c r="F627" s="4"/>
      <c r="G627" s="9">
        <f>Table5[[#This Row],[Order Quantity]]</f>
        <v>186</v>
      </c>
    </row>
    <row r="628" spans="1:7" ht="16" x14ac:dyDescent="0.2">
      <c r="A628" s="1" t="s">
        <v>1460</v>
      </c>
      <c r="B628" s="1">
        <v>11</v>
      </c>
      <c r="C628" s="5">
        <v>186</v>
      </c>
      <c r="D628" s="1" t="s">
        <v>325</v>
      </c>
      <c r="E628" s="1" t="s">
        <v>1462</v>
      </c>
      <c r="F628" s="1" t="s">
        <v>7665</v>
      </c>
      <c r="G628" s="9">
        <f>186*2</f>
        <v>372</v>
      </c>
    </row>
    <row r="629" spans="1:7" ht="16" x14ac:dyDescent="0.2">
      <c r="A629" t="s">
        <v>5267</v>
      </c>
      <c r="B629">
        <v>9</v>
      </c>
      <c r="C629" s="6">
        <v>186</v>
      </c>
      <c r="D629" t="s">
        <v>684</v>
      </c>
      <c r="E629" t="s">
        <v>2335</v>
      </c>
      <c r="F629" s="1" t="s">
        <v>7666</v>
      </c>
      <c r="G629" s="9">
        <f>Table5[[#This Row],[Order Quantity]]</f>
        <v>186</v>
      </c>
    </row>
    <row r="630" spans="1:7" ht="16" hidden="1" x14ac:dyDescent="0.2">
      <c r="A630" s="1" t="s">
        <v>6613</v>
      </c>
      <c r="B630" s="1">
        <v>124</v>
      </c>
      <c r="C630" s="1">
        <v>184</v>
      </c>
      <c r="D630" s="1" t="s">
        <v>51</v>
      </c>
      <c r="E630" s="1" t="s">
        <v>1449</v>
      </c>
      <c r="F630" s="4"/>
      <c r="G630" s="9">
        <f>Table5[[#This Row],[Order Quantity]]</f>
        <v>184</v>
      </c>
    </row>
    <row r="631" spans="1:7" ht="16" hidden="1" x14ac:dyDescent="0.2">
      <c r="A631" s="1" t="s">
        <v>835</v>
      </c>
      <c r="B631" s="1">
        <v>107</v>
      </c>
      <c r="C631" s="1">
        <v>184</v>
      </c>
      <c r="D631" s="1" t="s">
        <v>809</v>
      </c>
      <c r="E631" t="s">
        <v>69</v>
      </c>
      <c r="F631" s="4"/>
      <c r="G631" s="9">
        <f>Table5[[#This Row],[Order Quantity]]</f>
        <v>184</v>
      </c>
    </row>
    <row r="632" spans="1:7" ht="16" hidden="1" x14ac:dyDescent="0.2">
      <c r="A632" s="1" t="s">
        <v>4075</v>
      </c>
      <c r="B632" s="1">
        <v>53</v>
      </c>
      <c r="C632" s="1">
        <v>182</v>
      </c>
      <c r="D632" s="1" t="s">
        <v>103</v>
      </c>
      <c r="E632" s="1" t="s">
        <v>1302</v>
      </c>
      <c r="F632" s="4"/>
      <c r="G632" s="9">
        <f>Table5[[#This Row],[Order Quantity]]</f>
        <v>182</v>
      </c>
    </row>
    <row r="633" spans="1:7" ht="16" hidden="1" x14ac:dyDescent="0.2">
      <c r="A633" s="1" t="s">
        <v>5167</v>
      </c>
      <c r="B633" s="1">
        <v>9</v>
      </c>
      <c r="C633" s="1">
        <v>181</v>
      </c>
      <c r="D633" s="1" t="s">
        <v>65</v>
      </c>
      <c r="E633" s="1" t="s">
        <v>5168</v>
      </c>
      <c r="F633" s="4"/>
      <c r="G633" s="9">
        <f>Table5[[#This Row],[Order Quantity]]</f>
        <v>181</v>
      </c>
    </row>
    <row r="634" spans="1:7" ht="16" hidden="1" x14ac:dyDescent="0.2">
      <c r="A634" t="s">
        <v>2169</v>
      </c>
      <c r="B634">
        <v>86</v>
      </c>
      <c r="C634">
        <v>180</v>
      </c>
      <c r="D634" t="s">
        <v>2170</v>
      </c>
      <c r="E634" t="s">
        <v>1547</v>
      </c>
      <c r="F634" s="4"/>
      <c r="G634" s="9">
        <f>Table5[[#This Row],[Order Quantity]]</f>
        <v>180</v>
      </c>
    </row>
    <row r="635" spans="1:7" ht="16" hidden="1" x14ac:dyDescent="0.2">
      <c r="A635" t="s">
        <v>1753</v>
      </c>
      <c r="B635">
        <v>46</v>
      </c>
      <c r="C635">
        <v>180</v>
      </c>
      <c r="D635" t="s">
        <v>1754</v>
      </c>
      <c r="E635" t="s">
        <v>1755</v>
      </c>
      <c r="F635" s="4"/>
      <c r="G635" s="9">
        <f>Table5[[#This Row],[Order Quantity]]</f>
        <v>180</v>
      </c>
    </row>
    <row r="636" spans="1:7" ht="16" x14ac:dyDescent="0.2">
      <c r="A636" t="s">
        <v>5285</v>
      </c>
      <c r="B636">
        <v>6</v>
      </c>
      <c r="C636" s="6">
        <v>180</v>
      </c>
      <c r="D636" t="s">
        <v>684</v>
      </c>
      <c r="E636" t="s">
        <v>3178</v>
      </c>
      <c r="F636" s="1" t="s">
        <v>7668</v>
      </c>
      <c r="G636" s="9">
        <f>Table5[[#This Row],[Order Quantity]]</f>
        <v>180</v>
      </c>
    </row>
    <row r="637" spans="1:7" ht="16" hidden="1" x14ac:dyDescent="0.2">
      <c r="A637" s="1" t="s">
        <v>4000</v>
      </c>
      <c r="B637" s="1">
        <v>4</v>
      </c>
      <c r="C637" s="1">
        <v>180</v>
      </c>
      <c r="D637" s="1" t="s">
        <v>3974</v>
      </c>
      <c r="E637" s="1" t="s">
        <v>2180</v>
      </c>
      <c r="F637" s="4"/>
      <c r="G637" s="9">
        <f>Table5[[#This Row],[Order Quantity]]</f>
        <v>180</v>
      </c>
    </row>
    <row r="638" spans="1:7" ht="16" hidden="1" x14ac:dyDescent="0.2">
      <c r="A638" t="s">
        <v>2657</v>
      </c>
      <c r="B638">
        <v>69</v>
      </c>
      <c r="C638">
        <v>179</v>
      </c>
      <c r="D638" t="s">
        <v>422</v>
      </c>
      <c r="E638" t="s">
        <v>2426</v>
      </c>
      <c r="F638" s="4"/>
      <c r="G638" s="9">
        <f>Table5[[#This Row],[Order Quantity]]</f>
        <v>179</v>
      </c>
    </row>
    <row r="639" spans="1:7" ht="16" hidden="1" x14ac:dyDescent="0.2">
      <c r="A639" t="s">
        <v>3817</v>
      </c>
      <c r="B639">
        <v>151</v>
      </c>
      <c r="C639">
        <v>178</v>
      </c>
      <c r="D639" t="s">
        <v>1807</v>
      </c>
      <c r="E639" t="s">
        <v>1579</v>
      </c>
      <c r="F639" s="4"/>
      <c r="G639" s="9">
        <f>Table5[[#This Row],[Order Quantity]]</f>
        <v>178</v>
      </c>
    </row>
    <row r="640" spans="1:7" ht="16" hidden="1" x14ac:dyDescent="0.2">
      <c r="A640" t="s">
        <v>4876</v>
      </c>
      <c r="B640">
        <v>83</v>
      </c>
      <c r="C640">
        <v>178</v>
      </c>
      <c r="D640" t="s">
        <v>65</v>
      </c>
      <c r="E640" t="s">
        <v>4579</v>
      </c>
      <c r="F640" s="4"/>
      <c r="G640" s="9">
        <f>Table5[[#This Row],[Order Quantity]]</f>
        <v>178</v>
      </c>
    </row>
    <row r="641" spans="1:7" ht="16" hidden="1" x14ac:dyDescent="0.2">
      <c r="A641" s="1" t="s">
        <v>7375</v>
      </c>
      <c r="B641" s="1">
        <v>35</v>
      </c>
      <c r="C641" s="1">
        <v>178</v>
      </c>
      <c r="D641" s="1" t="s">
        <v>1144</v>
      </c>
      <c r="E641" s="1" t="s">
        <v>1261</v>
      </c>
      <c r="F641" s="4"/>
      <c r="G641" s="9">
        <f>Table5[[#This Row],[Order Quantity]]</f>
        <v>178</v>
      </c>
    </row>
    <row r="642" spans="1:7" ht="16" hidden="1" x14ac:dyDescent="0.2">
      <c r="A642" s="1" t="s">
        <v>6537</v>
      </c>
      <c r="B642" s="1">
        <v>106</v>
      </c>
      <c r="C642" s="1">
        <v>177</v>
      </c>
      <c r="D642" s="1" t="s">
        <v>65</v>
      </c>
      <c r="E642" s="1" t="s">
        <v>1757</v>
      </c>
      <c r="F642" s="4"/>
      <c r="G642" s="9">
        <f>Table5[[#This Row],[Order Quantity]]</f>
        <v>177</v>
      </c>
    </row>
    <row r="643" spans="1:7" ht="16" hidden="1" x14ac:dyDescent="0.2">
      <c r="A643" t="s">
        <v>3362</v>
      </c>
      <c r="B643">
        <v>135</v>
      </c>
      <c r="C643">
        <v>176</v>
      </c>
      <c r="D643" t="s">
        <v>344</v>
      </c>
      <c r="E643" t="s">
        <v>1467</v>
      </c>
      <c r="F643" s="4"/>
      <c r="G643" s="9">
        <f>Table5[[#This Row],[Order Quantity]]</f>
        <v>176</v>
      </c>
    </row>
    <row r="644" spans="1:7" ht="16" hidden="1" x14ac:dyDescent="0.2">
      <c r="A644" t="s">
        <v>535</v>
      </c>
      <c r="B644">
        <v>132</v>
      </c>
      <c r="C644">
        <v>176</v>
      </c>
      <c r="D644" t="s">
        <v>77</v>
      </c>
      <c r="E644" t="s">
        <v>2978</v>
      </c>
      <c r="F644" s="4"/>
      <c r="G644" s="9">
        <f>Table5[[#This Row],[Order Quantity]]</f>
        <v>176</v>
      </c>
    </row>
    <row r="645" spans="1:7" ht="16" x14ac:dyDescent="0.2">
      <c r="A645" t="s">
        <v>408</v>
      </c>
      <c r="B645">
        <v>35</v>
      </c>
      <c r="C645" s="6">
        <v>176</v>
      </c>
      <c r="D645" t="s">
        <v>325</v>
      </c>
      <c r="E645" t="s">
        <v>1462</v>
      </c>
      <c r="F645" s="1" t="s">
        <v>7665</v>
      </c>
      <c r="G645" s="9">
        <f>176*2</f>
        <v>352</v>
      </c>
    </row>
    <row r="646" spans="1:7" ht="16" hidden="1" x14ac:dyDescent="0.2">
      <c r="A646" s="1" t="s">
        <v>4782</v>
      </c>
      <c r="B646" s="1">
        <v>15</v>
      </c>
      <c r="C646" s="1">
        <v>176</v>
      </c>
      <c r="D646" s="1" t="s">
        <v>888</v>
      </c>
      <c r="E646" s="1" t="s">
        <v>1905</v>
      </c>
      <c r="F646" s="4"/>
      <c r="G646" s="9">
        <f>Table5[[#This Row],[Order Quantity]]</f>
        <v>176</v>
      </c>
    </row>
    <row r="647" spans="1:7" ht="16" x14ac:dyDescent="0.2">
      <c r="A647" s="1" t="s">
        <v>5709</v>
      </c>
      <c r="B647" s="1">
        <v>9</v>
      </c>
      <c r="C647" s="5">
        <v>176</v>
      </c>
      <c r="D647" s="1" t="s">
        <v>506</v>
      </c>
      <c r="E647" s="1" t="s">
        <v>2078</v>
      </c>
      <c r="F647" s="1" t="s">
        <v>7668</v>
      </c>
      <c r="G647" s="11">
        <f>Table5[[#This Row],[Order Quantity]]</f>
        <v>176</v>
      </c>
    </row>
    <row r="648" spans="1:7" ht="16" hidden="1" x14ac:dyDescent="0.2">
      <c r="A648" t="s">
        <v>796</v>
      </c>
      <c r="B648">
        <v>13</v>
      </c>
      <c r="C648">
        <v>175</v>
      </c>
      <c r="D648" t="s">
        <v>442</v>
      </c>
      <c r="E648" t="s">
        <v>118</v>
      </c>
      <c r="F648" s="4"/>
      <c r="G648" s="9">
        <f>Table5[[#This Row],[Order Quantity]]</f>
        <v>175</v>
      </c>
    </row>
    <row r="649" spans="1:7" ht="16" hidden="1" x14ac:dyDescent="0.2">
      <c r="A649" t="s">
        <v>5209</v>
      </c>
      <c r="B649">
        <v>5</v>
      </c>
      <c r="C649">
        <v>175</v>
      </c>
      <c r="D649" t="s">
        <v>684</v>
      </c>
      <c r="E649" t="s">
        <v>4098</v>
      </c>
      <c r="F649" s="4"/>
      <c r="G649" s="9">
        <f>Table5[[#This Row],[Order Quantity]]</f>
        <v>175</v>
      </c>
    </row>
    <row r="650" spans="1:7" ht="16" hidden="1" x14ac:dyDescent="0.2">
      <c r="A650" t="s">
        <v>6824</v>
      </c>
      <c r="B650">
        <v>17</v>
      </c>
      <c r="C650">
        <v>174</v>
      </c>
      <c r="D650" t="s">
        <v>136</v>
      </c>
      <c r="E650" t="s">
        <v>1423</v>
      </c>
      <c r="F650" s="4"/>
      <c r="G650" s="9">
        <f>Table5[[#This Row],[Order Quantity]]</f>
        <v>174</v>
      </c>
    </row>
    <row r="651" spans="1:7" ht="16" hidden="1" x14ac:dyDescent="0.2">
      <c r="A651" s="1" t="s">
        <v>5795</v>
      </c>
      <c r="B651" s="1">
        <v>10</v>
      </c>
      <c r="C651" s="1">
        <v>174</v>
      </c>
      <c r="D651" s="1" t="s">
        <v>1028</v>
      </c>
      <c r="E651" s="1" t="s">
        <v>5796</v>
      </c>
      <c r="F651" s="4"/>
      <c r="G651" s="9">
        <f>Table5[[#This Row],[Order Quantity]]</f>
        <v>174</v>
      </c>
    </row>
    <row r="652" spans="1:7" ht="16" hidden="1" x14ac:dyDescent="0.2">
      <c r="A652" t="s">
        <v>6124</v>
      </c>
      <c r="B652">
        <v>94</v>
      </c>
      <c r="C652">
        <v>173</v>
      </c>
      <c r="D652" t="s">
        <v>113</v>
      </c>
      <c r="E652" t="s">
        <v>1477</v>
      </c>
      <c r="F652" s="4"/>
      <c r="G652" s="9">
        <f>Table5[[#This Row],[Order Quantity]]</f>
        <v>173</v>
      </c>
    </row>
    <row r="653" spans="1:7" ht="16" hidden="1" x14ac:dyDescent="0.2">
      <c r="A653" t="s">
        <v>3422</v>
      </c>
      <c r="B653">
        <v>76</v>
      </c>
      <c r="C653">
        <v>173</v>
      </c>
      <c r="D653" t="s">
        <v>2483</v>
      </c>
      <c r="E653" t="s">
        <v>3423</v>
      </c>
      <c r="F653" s="4"/>
      <c r="G653" s="9">
        <f>Table5[[#This Row],[Order Quantity]]</f>
        <v>173</v>
      </c>
    </row>
    <row r="654" spans="1:7" ht="16" x14ac:dyDescent="0.2">
      <c r="A654" t="s">
        <v>2297</v>
      </c>
      <c r="B654">
        <v>22</v>
      </c>
      <c r="C654" s="6">
        <v>173</v>
      </c>
      <c r="D654" t="s">
        <v>2298</v>
      </c>
      <c r="E654" t="s">
        <v>2078</v>
      </c>
      <c r="F654" s="1" t="s">
        <v>7667</v>
      </c>
      <c r="G654" s="9">
        <f>173*0.02*150</f>
        <v>519</v>
      </c>
    </row>
    <row r="655" spans="1:7" ht="16" hidden="1" x14ac:dyDescent="0.2">
      <c r="A655" t="s">
        <v>3624</v>
      </c>
      <c r="B655">
        <v>31</v>
      </c>
      <c r="C655">
        <v>172</v>
      </c>
      <c r="D655" t="s">
        <v>216</v>
      </c>
      <c r="E655" t="s">
        <v>1739</v>
      </c>
      <c r="F655" s="4"/>
      <c r="G655" s="9">
        <f>Table5[[#This Row],[Order Quantity]]</f>
        <v>172</v>
      </c>
    </row>
    <row r="656" spans="1:7" ht="16" hidden="1" x14ac:dyDescent="0.2">
      <c r="A656" t="s">
        <v>6913</v>
      </c>
      <c r="B656">
        <v>65</v>
      </c>
      <c r="C656">
        <v>170</v>
      </c>
      <c r="D656" t="s">
        <v>831</v>
      </c>
      <c r="E656" t="s">
        <v>2731</v>
      </c>
      <c r="F656" s="4"/>
      <c r="G656" s="9">
        <f>Table5[[#This Row],[Order Quantity]]</f>
        <v>170</v>
      </c>
    </row>
    <row r="657" spans="1:7" ht="16" hidden="1" x14ac:dyDescent="0.2">
      <c r="A657" t="s">
        <v>6823</v>
      </c>
      <c r="B657">
        <v>64</v>
      </c>
      <c r="C657">
        <v>170</v>
      </c>
      <c r="D657" t="s">
        <v>743</v>
      </c>
      <c r="E657" t="s">
        <v>3003</v>
      </c>
      <c r="F657" s="4"/>
      <c r="G657" s="9">
        <f>Table5[[#This Row],[Order Quantity]]</f>
        <v>170</v>
      </c>
    </row>
    <row r="658" spans="1:7" ht="16" hidden="1" x14ac:dyDescent="0.2">
      <c r="A658" t="s">
        <v>3778</v>
      </c>
      <c r="B658">
        <v>15</v>
      </c>
      <c r="C658">
        <v>170</v>
      </c>
      <c r="D658" t="s">
        <v>65</v>
      </c>
      <c r="E658" t="s">
        <v>1477</v>
      </c>
      <c r="F658" s="4"/>
      <c r="G658" s="9">
        <f>Table5[[#This Row],[Order Quantity]]</f>
        <v>170</v>
      </c>
    </row>
    <row r="659" spans="1:7" ht="16" x14ac:dyDescent="0.2">
      <c r="A659" t="s">
        <v>5350</v>
      </c>
      <c r="B659">
        <v>3</v>
      </c>
      <c r="C659" s="6">
        <v>170</v>
      </c>
      <c r="D659" t="s">
        <v>5351</v>
      </c>
      <c r="E659" t="s">
        <v>3178</v>
      </c>
      <c r="F659" s="1" t="s">
        <v>7668</v>
      </c>
      <c r="G659" s="9">
        <f>170*5*0.154</f>
        <v>130.9</v>
      </c>
    </row>
    <row r="660" spans="1:7" ht="16" hidden="1" x14ac:dyDescent="0.2">
      <c r="A660" t="s">
        <v>6839</v>
      </c>
      <c r="B660">
        <v>88</v>
      </c>
      <c r="C660">
        <v>169</v>
      </c>
      <c r="D660" t="s">
        <v>65</v>
      </c>
      <c r="E660" t="s">
        <v>6392</v>
      </c>
      <c r="F660" s="4"/>
      <c r="G660" s="9">
        <f>Table5[[#This Row],[Order Quantity]]</f>
        <v>169</v>
      </c>
    </row>
    <row r="661" spans="1:7" ht="16" hidden="1" x14ac:dyDescent="0.2">
      <c r="A661" t="s">
        <v>1301</v>
      </c>
      <c r="B661">
        <v>50</v>
      </c>
      <c r="C661">
        <v>169</v>
      </c>
      <c r="D661" t="s">
        <v>464</v>
      </c>
      <c r="E661" t="s">
        <v>1302</v>
      </c>
      <c r="F661" s="4"/>
      <c r="G661" s="9">
        <f>Table5[[#This Row],[Order Quantity]]</f>
        <v>169</v>
      </c>
    </row>
    <row r="662" spans="1:7" ht="16" hidden="1" x14ac:dyDescent="0.2">
      <c r="A662" t="s">
        <v>4964</v>
      </c>
      <c r="B662">
        <v>14</v>
      </c>
      <c r="C662">
        <v>169</v>
      </c>
      <c r="D662" t="s">
        <v>65</v>
      </c>
      <c r="E662" t="s">
        <v>4810</v>
      </c>
      <c r="F662" s="4"/>
      <c r="G662" s="9">
        <f>Table5[[#This Row],[Order Quantity]]</f>
        <v>169</v>
      </c>
    </row>
    <row r="663" spans="1:7" ht="16" hidden="1" x14ac:dyDescent="0.2">
      <c r="A663" s="1" t="s">
        <v>7474</v>
      </c>
      <c r="B663" s="1">
        <v>38</v>
      </c>
      <c r="C663" s="1">
        <v>168</v>
      </c>
      <c r="D663" s="1" t="s">
        <v>136</v>
      </c>
      <c r="E663" s="1" t="s">
        <v>1343</v>
      </c>
      <c r="F663" s="4"/>
      <c r="G663" s="9">
        <f>Table5[[#This Row],[Order Quantity]]</f>
        <v>168</v>
      </c>
    </row>
    <row r="664" spans="1:7" ht="16" hidden="1" x14ac:dyDescent="0.2">
      <c r="A664" s="1" t="s">
        <v>7394</v>
      </c>
      <c r="B664" s="1">
        <v>2</v>
      </c>
      <c r="C664" s="1">
        <v>168</v>
      </c>
      <c r="D664" s="1" t="s">
        <v>2011</v>
      </c>
      <c r="E664" s="1" t="s">
        <v>1788</v>
      </c>
      <c r="F664" s="4"/>
      <c r="G664" s="9">
        <f>Table5[[#This Row],[Order Quantity]]</f>
        <v>168</v>
      </c>
    </row>
    <row r="665" spans="1:7" ht="16" hidden="1" x14ac:dyDescent="0.2">
      <c r="A665" t="s">
        <v>3574</v>
      </c>
      <c r="B665">
        <v>126</v>
      </c>
      <c r="C665">
        <v>167</v>
      </c>
      <c r="D665" t="s">
        <v>77</v>
      </c>
      <c r="E665" t="s">
        <v>2978</v>
      </c>
      <c r="F665" s="4"/>
      <c r="G665" s="9">
        <f>Table5[[#This Row],[Order Quantity]]</f>
        <v>167</v>
      </c>
    </row>
    <row r="666" spans="1:7" ht="16" hidden="1" x14ac:dyDescent="0.2">
      <c r="A666" s="1" t="s">
        <v>6883</v>
      </c>
      <c r="B666" s="1">
        <v>119</v>
      </c>
      <c r="C666" s="1">
        <v>167</v>
      </c>
      <c r="D666" s="1" t="s">
        <v>5523</v>
      </c>
      <c r="E666" s="1" t="s">
        <v>1416</v>
      </c>
      <c r="F666" s="4"/>
      <c r="G666" s="9">
        <f>Table5[[#This Row],[Order Quantity]]</f>
        <v>167</v>
      </c>
    </row>
    <row r="667" spans="1:7" ht="16" hidden="1" x14ac:dyDescent="0.2">
      <c r="A667" s="1" t="s">
        <v>6701</v>
      </c>
      <c r="B667" s="1">
        <v>106</v>
      </c>
      <c r="C667" s="1">
        <v>167</v>
      </c>
      <c r="D667" s="1" t="s">
        <v>65</v>
      </c>
      <c r="E667" s="1" t="s">
        <v>1449</v>
      </c>
      <c r="F667" s="4"/>
      <c r="G667" s="9">
        <f>Table5[[#This Row],[Order Quantity]]</f>
        <v>167</v>
      </c>
    </row>
    <row r="668" spans="1:7" ht="16" hidden="1" x14ac:dyDescent="0.2">
      <c r="A668" t="s">
        <v>4961</v>
      </c>
      <c r="B668">
        <v>100</v>
      </c>
      <c r="C668">
        <v>167</v>
      </c>
      <c r="D668" t="s">
        <v>65</v>
      </c>
      <c r="E668" t="s">
        <v>4572</v>
      </c>
      <c r="F668" s="4"/>
      <c r="G668" s="9">
        <f>Table5[[#This Row],[Order Quantity]]</f>
        <v>167</v>
      </c>
    </row>
    <row r="669" spans="1:7" ht="16" hidden="1" x14ac:dyDescent="0.2">
      <c r="A669" t="s">
        <v>3670</v>
      </c>
      <c r="B669">
        <v>77</v>
      </c>
      <c r="C669">
        <v>167</v>
      </c>
      <c r="D669" t="s">
        <v>1174</v>
      </c>
      <c r="E669" t="s">
        <v>3003</v>
      </c>
      <c r="F669" s="4"/>
      <c r="G669" s="9">
        <f>Table5[[#This Row],[Order Quantity]]</f>
        <v>167</v>
      </c>
    </row>
    <row r="670" spans="1:7" ht="16" hidden="1" x14ac:dyDescent="0.2">
      <c r="A670" t="s">
        <v>1563</v>
      </c>
      <c r="B670">
        <v>33</v>
      </c>
      <c r="C670">
        <v>167</v>
      </c>
      <c r="D670" t="s">
        <v>65</v>
      </c>
      <c r="E670" t="s">
        <v>1564</v>
      </c>
      <c r="F670" s="4"/>
      <c r="G670" s="9">
        <f>Table5[[#This Row],[Order Quantity]]</f>
        <v>167</v>
      </c>
    </row>
    <row r="671" spans="1:7" ht="16" hidden="1" x14ac:dyDescent="0.2">
      <c r="A671" t="s">
        <v>6891</v>
      </c>
      <c r="B671">
        <v>25</v>
      </c>
      <c r="C671">
        <v>167</v>
      </c>
      <c r="D671" t="s">
        <v>262</v>
      </c>
      <c r="E671" t="s">
        <v>3263</v>
      </c>
      <c r="F671" s="4"/>
      <c r="G671" s="9">
        <f>Table5[[#This Row],[Order Quantity]]</f>
        <v>167</v>
      </c>
    </row>
    <row r="672" spans="1:7" ht="16" x14ac:dyDescent="0.2">
      <c r="A672" s="1" t="s">
        <v>3424</v>
      </c>
      <c r="B672" s="1">
        <v>14</v>
      </c>
      <c r="C672" s="5">
        <v>167</v>
      </c>
      <c r="D672" s="1" t="s">
        <v>1535</v>
      </c>
      <c r="E672" s="1" t="s">
        <v>1501</v>
      </c>
      <c r="F672" s="1" t="s">
        <v>1303</v>
      </c>
      <c r="G672" s="9">
        <f>167*20*0.17</f>
        <v>567.80000000000007</v>
      </c>
    </row>
    <row r="673" spans="1:7" ht="16" hidden="1" x14ac:dyDescent="0.2">
      <c r="A673" t="s">
        <v>6510</v>
      </c>
      <c r="B673">
        <v>113</v>
      </c>
      <c r="C673">
        <v>166</v>
      </c>
      <c r="D673" t="s">
        <v>150</v>
      </c>
      <c r="E673" t="s">
        <v>1531</v>
      </c>
      <c r="F673" s="4"/>
      <c r="G673" s="9">
        <f>Table5[[#This Row],[Order Quantity]]</f>
        <v>166</v>
      </c>
    </row>
    <row r="674" spans="1:7" ht="16" x14ac:dyDescent="0.2">
      <c r="A674" t="s">
        <v>2019</v>
      </c>
      <c r="B674">
        <v>31</v>
      </c>
      <c r="C674" s="6">
        <v>166</v>
      </c>
      <c r="D674" t="s">
        <v>164</v>
      </c>
      <c r="E674" t="s">
        <v>1268</v>
      </c>
      <c r="F674" s="1" t="s">
        <v>7669</v>
      </c>
      <c r="G674" s="9">
        <f>166*15*0.215</f>
        <v>535.35</v>
      </c>
    </row>
    <row r="675" spans="1:7" ht="16" hidden="1" x14ac:dyDescent="0.2">
      <c r="A675" t="s">
        <v>2507</v>
      </c>
      <c r="B675">
        <v>30</v>
      </c>
      <c r="C675">
        <v>166</v>
      </c>
      <c r="D675" t="s">
        <v>2508</v>
      </c>
      <c r="E675" t="s">
        <v>1477</v>
      </c>
      <c r="F675" s="4"/>
      <c r="G675" s="9">
        <f>Table5[[#This Row],[Order Quantity]]</f>
        <v>166</v>
      </c>
    </row>
    <row r="676" spans="1:7" ht="16" hidden="1" x14ac:dyDescent="0.2">
      <c r="A676" t="s">
        <v>4790</v>
      </c>
      <c r="B676">
        <v>15</v>
      </c>
      <c r="C676">
        <v>166</v>
      </c>
      <c r="D676" t="s">
        <v>65</v>
      </c>
      <c r="E676" t="s">
        <v>1519</v>
      </c>
      <c r="F676" s="4"/>
      <c r="G676" s="9">
        <f>Table5[[#This Row],[Order Quantity]]</f>
        <v>166</v>
      </c>
    </row>
    <row r="677" spans="1:7" ht="16" hidden="1" x14ac:dyDescent="0.2">
      <c r="A677" s="1" t="s">
        <v>1786</v>
      </c>
      <c r="B677" s="1">
        <v>15</v>
      </c>
      <c r="C677" s="1">
        <v>166</v>
      </c>
      <c r="D677" s="1" t="s">
        <v>65</v>
      </c>
      <c r="E677" s="1" t="s">
        <v>1336</v>
      </c>
      <c r="F677" s="4"/>
      <c r="G677" s="9">
        <f>Table5[[#This Row],[Order Quantity]]</f>
        <v>166</v>
      </c>
    </row>
    <row r="678" spans="1:7" ht="16" hidden="1" x14ac:dyDescent="0.2">
      <c r="A678" t="s">
        <v>3560</v>
      </c>
      <c r="B678">
        <v>21</v>
      </c>
      <c r="C678">
        <v>165</v>
      </c>
      <c r="D678" t="s">
        <v>411</v>
      </c>
      <c r="E678" t="s">
        <v>3404</v>
      </c>
      <c r="F678" s="4"/>
      <c r="G678" s="9">
        <f>Table5[[#This Row],[Order Quantity]]</f>
        <v>165</v>
      </c>
    </row>
    <row r="679" spans="1:7" ht="16" hidden="1" x14ac:dyDescent="0.2">
      <c r="A679" s="1" t="s">
        <v>4662</v>
      </c>
      <c r="B679" s="1">
        <v>12</v>
      </c>
      <c r="C679" s="1">
        <v>165</v>
      </c>
      <c r="D679" s="1" t="s">
        <v>686</v>
      </c>
      <c r="E679" s="1" t="s">
        <v>1433</v>
      </c>
      <c r="F679" s="4"/>
      <c r="G679" s="9">
        <f>Table5[[#This Row],[Order Quantity]]</f>
        <v>165</v>
      </c>
    </row>
    <row r="680" spans="1:7" ht="16" hidden="1" x14ac:dyDescent="0.2">
      <c r="A680" t="s">
        <v>5773</v>
      </c>
      <c r="B680">
        <v>10</v>
      </c>
      <c r="C680">
        <v>165</v>
      </c>
      <c r="D680" t="s">
        <v>1028</v>
      </c>
      <c r="E680" t="s">
        <v>3213</v>
      </c>
      <c r="F680" s="4"/>
      <c r="G680" s="9">
        <f>Table5[[#This Row],[Order Quantity]]</f>
        <v>165</v>
      </c>
    </row>
    <row r="681" spans="1:7" ht="16" hidden="1" x14ac:dyDescent="0.2">
      <c r="A681" s="1" t="s">
        <v>4001</v>
      </c>
      <c r="B681" s="1">
        <v>3</v>
      </c>
      <c r="C681" s="1">
        <v>165</v>
      </c>
      <c r="D681" s="1" t="s">
        <v>3974</v>
      </c>
      <c r="E681" s="1" t="s">
        <v>3975</v>
      </c>
      <c r="F681" s="4"/>
      <c r="G681" s="9">
        <f>Table5[[#This Row],[Order Quantity]]</f>
        <v>165</v>
      </c>
    </row>
    <row r="682" spans="1:7" ht="16" hidden="1" x14ac:dyDescent="0.2">
      <c r="A682" t="s">
        <v>2920</v>
      </c>
      <c r="B682">
        <v>127</v>
      </c>
      <c r="C682">
        <v>164</v>
      </c>
      <c r="D682" t="s">
        <v>160</v>
      </c>
      <c r="E682" t="s">
        <v>1768</v>
      </c>
      <c r="F682" s="4"/>
      <c r="G682" s="9">
        <f>Table5[[#This Row],[Order Quantity]]</f>
        <v>164</v>
      </c>
    </row>
    <row r="683" spans="1:7" ht="16" hidden="1" x14ac:dyDescent="0.2">
      <c r="A683" s="1" t="s">
        <v>4583</v>
      </c>
      <c r="B683" s="1">
        <v>98</v>
      </c>
      <c r="C683" s="1">
        <v>164</v>
      </c>
      <c r="D683" s="1" t="s">
        <v>65</v>
      </c>
      <c r="E683" s="1" t="s">
        <v>4562</v>
      </c>
      <c r="F683" s="4"/>
      <c r="G683" s="9">
        <f>Table5[[#This Row],[Order Quantity]]</f>
        <v>164</v>
      </c>
    </row>
    <row r="684" spans="1:7" ht="16" hidden="1" x14ac:dyDescent="0.2">
      <c r="A684" t="s">
        <v>4908</v>
      </c>
      <c r="B684">
        <v>80</v>
      </c>
      <c r="C684">
        <v>164</v>
      </c>
      <c r="D684" t="s">
        <v>4909</v>
      </c>
      <c r="E684" t="s">
        <v>2180</v>
      </c>
      <c r="F684" s="4"/>
      <c r="G684" s="9">
        <f>Table5[[#This Row],[Order Quantity]]</f>
        <v>164</v>
      </c>
    </row>
    <row r="685" spans="1:7" ht="16" hidden="1" x14ac:dyDescent="0.2">
      <c r="A685" t="s">
        <v>3671</v>
      </c>
      <c r="B685">
        <v>72</v>
      </c>
      <c r="C685">
        <v>164</v>
      </c>
      <c r="D685" t="s">
        <v>1174</v>
      </c>
      <c r="E685" t="s">
        <v>3003</v>
      </c>
      <c r="F685" s="4"/>
      <c r="G685" s="9">
        <f>Table5[[#This Row],[Order Quantity]]</f>
        <v>164</v>
      </c>
    </row>
    <row r="686" spans="1:7" ht="16" hidden="1" x14ac:dyDescent="0.2">
      <c r="A686" s="1" t="s">
        <v>5506</v>
      </c>
      <c r="B686" s="1">
        <v>156</v>
      </c>
      <c r="C686" s="1">
        <v>162</v>
      </c>
      <c r="D686" s="1" t="s">
        <v>5587</v>
      </c>
      <c r="E686" s="1" t="s">
        <v>1416</v>
      </c>
      <c r="F686" s="4"/>
      <c r="G686" s="9">
        <f>Table5[[#This Row],[Order Quantity]]</f>
        <v>162</v>
      </c>
    </row>
    <row r="687" spans="1:7" ht="16" hidden="1" x14ac:dyDescent="0.2">
      <c r="A687" s="1" t="s">
        <v>295</v>
      </c>
      <c r="B687" s="1">
        <v>77</v>
      </c>
      <c r="C687" s="1">
        <v>162</v>
      </c>
      <c r="D687" s="1" t="s">
        <v>2999</v>
      </c>
      <c r="E687" s="1" t="s">
        <v>295</v>
      </c>
      <c r="F687" s="4"/>
      <c r="G687" s="9">
        <f>Table5[[#This Row],[Order Quantity]]</f>
        <v>162</v>
      </c>
    </row>
    <row r="688" spans="1:7" ht="16" hidden="1" x14ac:dyDescent="0.2">
      <c r="A688" t="s">
        <v>5893</v>
      </c>
      <c r="B688">
        <v>44</v>
      </c>
      <c r="C688">
        <v>162</v>
      </c>
      <c r="D688" t="s">
        <v>971</v>
      </c>
      <c r="E688" t="s">
        <v>287</v>
      </c>
      <c r="F688" s="4"/>
      <c r="G688" s="9">
        <f>Table5[[#This Row],[Order Quantity]]</f>
        <v>162</v>
      </c>
    </row>
    <row r="689" spans="1:7" ht="16" x14ac:dyDescent="0.2">
      <c r="A689" s="1" t="s">
        <v>6690</v>
      </c>
      <c r="B689" s="1">
        <v>36</v>
      </c>
      <c r="C689" s="5">
        <v>162</v>
      </c>
      <c r="D689" s="1" t="s">
        <v>782</v>
      </c>
      <c r="E689" s="1" t="s">
        <v>2807</v>
      </c>
      <c r="F689" s="1" t="s">
        <v>7665</v>
      </c>
      <c r="G689" s="11">
        <f>162*0.33</f>
        <v>53.46</v>
      </c>
    </row>
    <row r="690" spans="1:7" ht="16" hidden="1" x14ac:dyDescent="0.2">
      <c r="A690" s="1" t="s">
        <v>5093</v>
      </c>
      <c r="B690" s="1">
        <v>55</v>
      </c>
      <c r="C690" s="1">
        <v>161</v>
      </c>
      <c r="D690" s="1" t="s">
        <v>1272</v>
      </c>
      <c r="E690" s="1" t="s">
        <v>5094</v>
      </c>
      <c r="F690" s="4"/>
      <c r="G690" s="9">
        <f>Table5[[#This Row],[Order Quantity]]</f>
        <v>161</v>
      </c>
    </row>
    <row r="691" spans="1:7" ht="16" hidden="1" x14ac:dyDescent="0.2">
      <c r="A691" t="s">
        <v>3557</v>
      </c>
      <c r="B691">
        <v>13</v>
      </c>
      <c r="C691">
        <v>161</v>
      </c>
      <c r="D691" t="s">
        <v>113</v>
      </c>
      <c r="E691" t="s">
        <v>1307</v>
      </c>
      <c r="F691" s="4"/>
      <c r="G691" s="9">
        <f>Table5[[#This Row],[Order Quantity]]</f>
        <v>161</v>
      </c>
    </row>
    <row r="692" spans="1:7" ht="16" hidden="1" x14ac:dyDescent="0.2">
      <c r="A692" t="s">
        <v>1375</v>
      </c>
      <c r="B692">
        <v>29</v>
      </c>
      <c r="C692">
        <v>160.37</v>
      </c>
      <c r="D692" t="s">
        <v>684</v>
      </c>
      <c r="E692" t="s">
        <v>1375</v>
      </c>
      <c r="F692" s="4"/>
      <c r="G692" s="9">
        <f>Table5[[#This Row],[Order Quantity]]</f>
        <v>160.37</v>
      </c>
    </row>
    <row r="693" spans="1:7" ht="16" hidden="1" x14ac:dyDescent="0.2">
      <c r="A693" s="1" t="s">
        <v>847</v>
      </c>
      <c r="B693" s="1">
        <v>93</v>
      </c>
      <c r="C693" s="1">
        <v>160</v>
      </c>
      <c r="D693" s="1" t="s">
        <v>809</v>
      </c>
      <c r="E693" t="s">
        <v>69</v>
      </c>
      <c r="F693" s="4"/>
      <c r="G693" s="9">
        <f>Table5[[#This Row],[Order Quantity]]</f>
        <v>160</v>
      </c>
    </row>
    <row r="694" spans="1:7" ht="16" hidden="1" x14ac:dyDescent="0.2">
      <c r="A694" t="s">
        <v>3885</v>
      </c>
      <c r="B694">
        <v>65</v>
      </c>
      <c r="C694">
        <v>160</v>
      </c>
      <c r="D694" t="s">
        <v>1314</v>
      </c>
      <c r="E694" t="s">
        <v>3053</v>
      </c>
      <c r="F694" s="4"/>
      <c r="G694" s="9">
        <f>Table5[[#This Row],[Order Quantity]]</f>
        <v>160</v>
      </c>
    </row>
    <row r="695" spans="1:7" ht="16" hidden="1" x14ac:dyDescent="0.2">
      <c r="A695" t="s">
        <v>3660</v>
      </c>
      <c r="B695">
        <v>44</v>
      </c>
      <c r="C695">
        <v>160</v>
      </c>
      <c r="D695" t="s">
        <v>3661</v>
      </c>
      <c r="E695" t="s">
        <v>1605</v>
      </c>
      <c r="F695" s="4"/>
      <c r="G695" s="9">
        <f>Table5[[#This Row],[Order Quantity]]</f>
        <v>160</v>
      </c>
    </row>
    <row r="696" spans="1:7" ht="16" hidden="1" x14ac:dyDescent="0.2">
      <c r="A696" s="1" t="s">
        <v>5</v>
      </c>
      <c r="B696" s="1">
        <v>8</v>
      </c>
      <c r="C696" s="1">
        <v>160</v>
      </c>
      <c r="D696" s="1" t="s">
        <v>6</v>
      </c>
      <c r="E696" t="s">
        <v>7</v>
      </c>
      <c r="F696" s="4"/>
      <c r="G696" s="9">
        <f>Table5[[#This Row],[Order Quantity]]</f>
        <v>160</v>
      </c>
    </row>
    <row r="697" spans="1:7" ht="16" hidden="1" x14ac:dyDescent="0.2">
      <c r="A697" t="s">
        <v>4765</v>
      </c>
      <c r="B697">
        <v>7</v>
      </c>
      <c r="C697">
        <v>160</v>
      </c>
      <c r="D697" t="s">
        <v>65</v>
      </c>
      <c r="E697" t="s">
        <v>1477</v>
      </c>
      <c r="F697" s="4"/>
      <c r="G697" s="9">
        <f>Table5[[#This Row],[Order Quantity]]</f>
        <v>160</v>
      </c>
    </row>
    <row r="698" spans="1:7" ht="16" hidden="1" x14ac:dyDescent="0.2">
      <c r="A698" s="1" t="s">
        <v>3996</v>
      </c>
      <c r="B698" s="1">
        <v>4</v>
      </c>
      <c r="C698" s="1">
        <v>160</v>
      </c>
      <c r="D698" s="1" t="s">
        <v>3974</v>
      </c>
      <c r="E698" s="1" t="s">
        <v>2180</v>
      </c>
      <c r="F698" s="4"/>
      <c r="G698" s="9">
        <f>Table5[[#This Row],[Order Quantity]]</f>
        <v>160</v>
      </c>
    </row>
    <row r="699" spans="1:7" ht="16" hidden="1" x14ac:dyDescent="0.2">
      <c r="A699" t="s">
        <v>6763</v>
      </c>
      <c r="B699">
        <v>48</v>
      </c>
      <c r="C699">
        <v>159</v>
      </c>
      <c r="D699" t="s">
        <v>129</v>
      </c>
      <c r="E699" t="s">
        <v>1498</v>
      </c>
      <c r="F699" s="4"/>
      <c r="G699" s="9">
        <f>Table5[[#This Row],[Order Quantity]]</f>
        <v>159</v>
      </c>
    </row>
    <row r="700" spans="1:7" ht="16" hidden="1" x14ac:dyDescent="0.2">
      <c r="A700" s="1" t="s">
        <v>5043</v>
      </c>
      <c r="B700" s="1">
        <v>32</v>
      </c>
      <c r="C700" s="1">
        <v>159</v>
      </c>
      <c r="D700" s="1" t="s">
        <v>5032</v>
      </c>
      <c r="E700" s="1" t="s">
        <v>5029</v>
      </c>
      <c r="F700" s="4"/>
      <c r="G700" s="9">
        <f>Table5[[#This Row],[Order Quantity]]</f>
        <v>159</v>
      </c>
    </row>
    <row r="701" spans="1:7" ht="16" hidden="1" x14ac:dyDescent="0.2">
      <c r="A701" s="1" t="s">
        <v>5169</v>
      </c>
      <c r="B701" s="1">
        <v>5</v>
      </c>
      <c r="C701" s="1">
        <v>159</v>
      </c>
      <c r="D701" s="1" t="s">
        <v>65</v>
      </c>
      <c r="E701" s="1" t="s">
        <v>5170</v>
      </c>
      <c r="F701" s="4"/>
      <c r="G701" s="9">
        <f>Table5[[#This Row],[Order Quantity]]</f>
        <v>159</v>
      </c>
    </row>
    <row r="702" spans="1:7" ht="16" hidden="1" x14ac:dyDescent="0.2">
      <c r="A702" t="s">
        <v>143</v>
      </c>
      <c r="B702">
        <v>128</v>
      </c>
      <c r="C702">
        <v>158</v>
      </c>
      <c r="D702" t="s">
        <v>144</v>
      </c>
      <c r="E702" t="s">
        <v>1467</v>
      </c>
      <c r="F702" s="4"/>
      <c r="G702" s="9">
        <f>Table5[[#This Row],[Order Quantity]]</f>
        <v>158</v>
      </c>
    </row>
    <row r="703" spans="1:7" ht="16" hidden="1" x14ac:dyDescent="0.2">
      <c r="A703" s="1" t="s">
        <v>4589</v>
      </c>
      <c r="B703" s="1">
        <v>93</v>
      </c>
      <c r="C703" s="1">
        <v>158</v>
      </c>
      <c r="D703" s="1" t="s">
        <v>65</v>
      </c>
      <c r="E703" s="1" t="s">
        <v>4562</v>
      </c>
      <c r="F703" s="4"/>
      <c r="G703" s="9">
        <f>Table5[[#This Row],[Order Quantity]]</f>
        <v>158</v>
      </c>
    </row>
    <row r="704" spans="1:7" ht="16" hidden="1" x14ac:dyDescent="0.2">
      <c r="A704" s="1" t="s">
        <v>720</v>
      </c>
      <c r="B704" s="1">
        <v>26</v>
      </c>
      <c r="C704" s="1">
        <v>157</v>
      </c>
      <c r="D704" s="1" t="s">
        <v>136</v>
      </c>
      <c r="E704" t="s">
        <v>204</v>
      </c>
      <c r="F704" s="4"/>
      <c r="G704" s="9">
        <f>Table5[[#This Row],[Order Quantity]]</f>
        <v>157</v>
      </c>
    </row>
    <row r="705" spans="1:7" ht="16" hidden="1" x14ac:dyDescent="0.2">
      <c r="A705" t="s">
        <v>112</v>
      </c>
      <c r="B705">
        <v>13</v>
      </c>
      <c r="C705">
        <v>157</v>
      </c>
      <c r="D705" t="s">
        <v>1593</v>
      </c>
      <c r="E705" t="s">
        <v>1343</v>
      </c>
      <c r="F705" s="4"/>
      <c r="G705" s="9">
        <f>Table5[[#This Row],[Order Quantity]]</f>
        <v>157</v>
      </c>
    </row>
    <row r="706" spans="1:7" ht="16" x14ac:dyDescent="0.2">
      <c r="A706" t="s">
        <v>5279</v>
      </c>
      <c r="B706">
        <v>8</v>
      </c>
      <c r="C706" s="6">
        <v>156.46</v>
      </c>
      <c r="D706" t="s">
        <v>684</v>
      </c>
      <c r="E706" t="s">
        <v>2335</v>
      </c>
      <c r="F706" s="1" t="s">
        <v>7667</v>
      </c>
      <c r="G706" s="9">
        <f>Table5[[#This Row],[Order Quantity]]</f>
        <v>156.46</v>
      </c>
    </row>
    <row r="707" spans="1:7" ht="16" hidden="1" x14ac:dyDescent="0.2">
      <c r="A707" s="1" t="s">
        <v>585</v>
      </c>
      <c r="B707" s="1">
        <v>34</v>
      </c>
      <c r="C707" s="1">
        <v>156</v>
      </c>
      <c r="D707" s="1" t="s">
        <v>586</v>
      </c>
      <c r="E707" t="s">
        <v>182</v>
      </c>
      <c r="F707" s="4"/>
      <c r="G707" s="9">
        <f>Table5[[#This Row],[Order Quantity]]</f>
        <v>156</v>
      </c>
    </row>
    <row r="708" spans="1:7" ht="16" hidden="1" x14ac:dyDescent="0.2">
      <c r="A708" t="s">
        <v>3897</v>
      </c>
      <c r="B708">
        <v>30</v>
      </c>
      <c r="C708">
        <v>156</v>
      </c>
      <c r="D708" t="s">
        <v>1135</v>
      </c>
      <c r="E708" t="s">
        <v>3897</v>
      </c>
      <c r="F708" s="4"/>
      <c r="G708" s="9">
        <f>Table5[[#This Row],[Order Quantity]]</f>
        <v>156</v>
      </c>
    </row>
    <row r="709" spans="1:7" ht="16" hidden="1" x14ac:dyDescent="0.2">
      <c r="A709" t="s">
        <v>3078</v>
      </c>
      <c r="B709">
        <v>29</v>
      </c>
      <c r="C709">
        <v>156</v>
      </c>
      <c r="D709" t="s">
        <v>136</v>
      </c>
      <c r="E709" t="s">
        <v>3079</v>
      </c>
      <c r="F709" s="4"/>
      <c r="G709" s="9">
        <f>Table5[[#This Row],[Order Quantity]]</f>
        <v>156</v>
      </c>
    </row>
    <row r="710" spans="1:7" ht="16" hidden="1" x14ac:dyDescent="0.2">
      <c r="A710" t="s">
        <v>6469</v>
      </c>
      <c r="B710">
        <v>28</v>
      </c>
      <c r="C710">
        <v>156</v>
      </c>
      <c r="D710" t="s">
        <v>113</v>
      </c>
      <c r="E710" t="s">
        <v>1594</v>
      </c>
      <c r="F710" s="4"/>
      <c r="G710" s="9">
        <f>Table5[[#This Row],[Order Quantity]]</f>
        <v>156</v>
      </c>
    </row>
    <row r="711" spans="1:7" ht="16" hidden="1" x14ac:dyDescent="0.2">
      <c r="A711" s="1" t="s">
        <v>6568</v>
      </c>
      <c r="B711" s="1">
        <v>100</v>
      </c>
      <c r="C711" s="1">
        <v>155</v>
      </c>
      <c r="D711" s="1" t="s">
        <v>65</v>
      </c>
      <c r="E711" s="1" t="s">
        <v>1757</v>
      </c>
      <c r="F711" s="4"/>
      <c r="G711" s="9">
        <f>Table5[[#This Row],[Order Quantity]]</f>
        <v>155</v>
      </c>
    </row>
    <row r="712" spans="1:7" ht="16" hidden="1" x14ac:dyDescent="0.2">
      <c r="A712" t="s">
        <v>1172</v>
      </c>
      <c r="B712">
        <v>52</v>
      </c>
      <c r="C712">
        <v>155</v>
      </c>
      <c r="D712" t="s">
        <v>103</v>
      </c>
      <c r="E712" t="s">
        <v>287</v>
      </c>
      <c r="F712" s="4"/>
      <c r="G712" s="9">
        <f>Table5[[#This Row],[Order Quantity]]</f>
        <v>155</v>
      </c>
    </row>
    <row r="713" spans="1:7" ht="16" hidden="1" x14ac:dyDescent="0.2">
      <c r="A713" t="s">
        <v>6550</v>
      </c>
      <c r="B713">
        <v>28</v>
      </c>
      <c r="C713">
        <v>155</v>
      </c>
      <c r="D713" t="s">
        <v>113</v>
      </c>
      <c r="E713" t="s">
        <v>1373</v>
      </c>
      <c r="F713" s="4"/>
      <c r="G713" s="9">
        <f>Table5[[#This Row],[Order Quantity]]</f>
        <v>155</v>
      </c>
    </row>
    <row r="714" spans="1:7" ht="16" hidden="1" x14ac:dyDescent="0.2">
      <c r="A714" s="1" t="s">
        <v>5829</v>
      </c>
      <c r="B714" s="1">
        <v>86</v>
      </c>
      <c r="C714" s="1">
        <v>154</v>
      </c>
      <c r="D714" s="1" t="s">
        <v>5830</v>
      </c>
      <c r="E714" s="1" t="s">
        <v>5753</v>
      </c>
      <c r="F714" s="4"/>
      <c r="G714" s="9">
        <f>Table5[[#This Row],[Order Quantity]]</f>
        <v>154</v>
      </c>
    </row>
    <row r="715" spans="1:7" ht="16" hidden="1" x14ac:dyDescent="0.2">
      <c r="A715" t="s">
        <v>6388</v>
      </c>
      <c r="B715">
        <v>13</v>
      </c>
      <c r="C715">
        <v>154</v>
      </c>
      <c r="D715" t="s">
        <v>129</v>
      </c>
      <c r="E715" t="s">
        <v>1270</v>
      </c>
      <c r="F715" s="4"/>
      <c r="G715" s="9">
        <f>Table5[[#This Row],[Order Quantity]]</f>
        <v>154</v>
      </c>
    </row>
    <row r="716" spans="1:7" ht="16" hidden="1" x14ac:dyDescent="0.2">
      <c r="A716" t="s">
        <v>1422</v>
      </c>
      <c r="B716">
        <v>10</v>
      </c>
      <c r="C716">
        <v>153</v>
      </c>
      <c r="D716" t="s">
        <v>422</v>
      </c>
      <c r="E716" t="s">
        <v>1423</v>
      </c>
      <c r="F716" s="4"/>
      <c r="G716" s="9">
        <f>Table5[[#This Row],[Order Quantity]]</f>
        <v>153</v>
      </c>
    </row>
    <row r="717" spans="1:7" ht="16" hidden="1" x14ac:dyDescent="0.2">
      <c r="A717" s="1" t="s">
        <v>5831</v>
      </c>
      <c r="B717" s="1">
        <v>104</v>
      </c>
      <c r="C717" s="1">
        <v>152</v>
      </c>
      <c r="D717" s="1" t="s">
        <v>5752</v>
      </c>
      <c r="E717" s="1" t="s">
        <v>5753</v>
      </c>
      <c r="F717" s="4"/>
      <c r="G717" s="9">
        <f>Table5[[#This Row],[Order Quantity]]</f>
        <v>152</v>
      </c>
    </row>
    <row r="718" spans="1:7" ht="16" hidden="1" x14ac:dyDescent="0.2">
      <c r="A718" s="1" t="s">
        <v>4607</v>
      </c>
      <c r="B718" s="1">
        <v>41</v>
      </c>
      <c r="C718" s="1">
        <v>152</v>
      </c>
      <c r="D718" s="1" t="s">
        <v>65</v>
      </c>
      <c r="E718" s="1" t="s">
        <v>4579</v>
      </c>
      <c r="F718" s="4"/>
      <c r="G718" s="9">
        <f>Table5[[#This Row],[Order Quantity]]</f>
        <v>152</v>
      </c>
    </row>
    <row r="719" spans="1:7" ht="16" hidden="1" x14ac:dyDescent="0.2">
      <c r="A719" t="s">
        <v>6636</v>
      </c>
      <c r="B719">
        <v>30</v>
      </c>
      <c r="C719">
        <v>152</v>
      </c>
      <c r="D719" t="s">
        <v>113</v>
      </c>
      <c r="E719" t="s">
        <v>1380</v>
      </c>
      <c r="F719" s="4"/>
      <c r="G719" s="9">
        <f>Table5[[#This Row],[Order Quantity]]</f>
        <v>152</v>
      </c>
    </row>
    <row r="720" spans="1:7" ht="16" hidden="1" x14ac:dyDescent="0.2">
      <c r="A720" t="s">
        <v>2855</v>
      </c>
      <c r="B720">
        <v>24</v>
      </c>
      <c r="C720">
        <v>152</v>
      </c>
      <c r="D720" t="s">
        <v>113</v>
      </c>
      <c r="E720" t="s">
        <v>2856</v>
      </c>
      <c r="F720" s="4"/>
      <c r="G720" s="9">
        <f>Table5[[#This Row],[Order Quantity]]</f>
        <v>152</v>
      </c>
    </row>
    <row r="721" spans="1:7" ht="16" hidden="1" x14ac:dyDescent="0.2">
      <c r="A721" s="1" t="s">
        <v>6020</v>
      </c>
      <c r="B721" s="1">
        <v>9</v>
      </c>
      <c r="C721" s="1">
        <v>152</v>
      </c>
      <c r="D721" s="1" t="s">
        <v>1028</v>
      </c>
      <c r="E721" s="1" t="s">
        <v>5750</v>
      </c>
      <c r="F721" s="4"/>
      <c r="G721" s="9">
        <f>Table5[[#This Row],[Order Quantity]]</f>
        <v>152</v>
      </c>
    </row>
    <row r="722" spans="1:7" ht="16" hidden="1" x14ac:dyDescent="0.2">
      <c r="A722" t="s">
        <v>3755</v>
      </c>
      <c r="B722">
        <v>104</v>
      </c>
      <c r="C722">
        <v>151</v>
      </c>
      <c r="D722" t="s">
        <v>296</v>
      </c>
      <c r="E722" t="s">
        <v>3756</v>
      </c>
      <c r="F722" s="4"/>
      <c r="G722" s="9">
        <f>Table5[[#This Row],[Order Quantity]]</f>
        <v>151</v>
      </c>
    </row>
    <row r="723" spans="1:7" ht="16" x14ac:dyDescent="0.2">
      <c r="A723" s="1" t="s">
        <v>5719</v>
      </c>
      <c r="B723" s="1">
        <v>45</v>
      </c>
      <c r="C723" s="5">
        <v>151</v>
      </c>
      <c r="D723" s="1" t="s">
        <v>28</v>
      </c>
      <c r="E723" s="1" t="s">
        <v>5270</v>
      </c>
      <c r="F723" s="1" t="s">
        <v>1303</v>
      </c>
      <c r="G723" s="11">
        <f>Table5[[#This Row],[Order Quantity]]</f>
        <v>151</v>
      </c>
    </row>
    <row r="724" spans="1:7" ht="16" hidden="1" x14ac:dyDescent="0.2">
      <c r="A724" t="s">
        <v>3292</v>
      </c>
      <c r="B724">
        <v>20</v>
      </c>
      <c r="C724" s="6">
        <v>151</v>
      </c>
      <c r="D724" t="s">
        <v>2021</v>
      </c>
      <c r="E724" t="s">
        <v>1326</v>
      </c>
      <c r="F724" s="1"/>
      <c r="G724" s="9"/>
    </row>
    <row r="725" spans="1:7" ht="16" hidden="1" x14ac:dyDescent="0.2">
      <c r="A725" t="s">
        <v>3558</v>
      </c>
      <c r="B725">
        <v>57</v>
      </c>
      <c r="C725">
        <v>150</v>
      </c>
      <c r="D725" t="s">
        <v>3559</v>
      </c>
      <c r="E725" t="s">
        <v>1660</v>
      </c>
      <c r="F725" s="4"/>
      <c r="G725" s="9">
        <f>Table5[[#This Row],[Order Quantity]]</f>
        <v>150</v>
      </c>
    </row>
    <row r="726" spans="1:7" ht="16" hidden="1" x14ac:dyDescent="0.2">
      <c r="A726" s="1" t="s">
        <v>3512</v>
      </c>
      <c r="B726" s="1">
        <v>35</v>
      </c>
      <c r="C726" s="1">
        <v>150</v>
      </c>
      <c r="D726" s="1" t="s">
        <v>3435</v>
      </c>
      <c r="E726" s="1" t="s">
        <v>2978</v>
      </c>
      <c r="F726" s="4"/>
      <c r="G726" s="9">
        <f>Table5[[#This Row],[Order Quantity]]</f>
        <v>150</v>
      </c>
    </row>
    <row r="727" spans="1:7" ht="16" hidden="1" x14ac:dyDescent="0.2">
      <c r="A727" s="1" t="s">
        <v>5840</v>
      </c>
      <c r="B727" s="1">
        <v>32</v>
      </c>
      <c r="C727" s="1">
        <v>150</v>
      </c>
      <c r="D727" s="1" t="s">
        <v>77</v>
      </c>
      <c r="E727" s="1" t="s">
        <v>5769</v>
      </c>
      <c r="F727" s="4"/>
      <c r="G727" s="9">
        <f>Table5[[#This Row],[Order Quantity]]</f>
        <v>150</v>
      </c>
    </row>
    <row r="728" spans="1:7" ht="16" hidden="1" x14ac:dyDescent="0.2">
      <c r="A728" t="s">
        <v>6353</v>
      </c>
      <c r="B728">
        <v>26</v>
      </c>
      <c r="C728">
        <v>150</v>
      </c>
      <c r="D728" t="s">
        <v>113</v>
      </c>
      <c r="E728" t="s">
        <v>1423</v>
      </c>
      <c r="F728" s="4"/>
      <c r="G728" s="9">
        <f>Table5[[#This Row],[Order Quantity]]</f>
        <v>150</v>
      </c>
    </row>
    <row r="729" spans="1:7" ht="16" hidden="1" x14ac:dyDescent="0.2">
      <c r="A729" s="1" t="s">
        <v>4002</v>
      </c>
      <c r="B729" s="1">
        <v>3</v>
      </c>
      <c r="C729" s="1">
        <v>150</v>
      </c>
      <c r="D729" s="1" t="s">
        <v>3974</v>
      </c>
      <c r="E729" s="1" t="s">
        <v>3979</v>
      </c>
      <c r="F729" s="4"/>
      <c r="G729" s="9">
        <f>Table5[[#This Row],[Order Quantity]]</f>
        <v>150</v>
      </c>
    </row>
    <row r="730" spans="1:7" ht="16" hidden="1" x14ac:dyDescent="0.2">
      <c r="A730" s="1" t="s">
        <v>6427</v>
      </c>
      <c r="B730" s="1">
        <v>88</v>
      </c>
      <c r="C730" s="1">
        <v>149</v>
      </c>
      <c r="D730" s="1" t="s">
        <v>147</v>
      </c>
      <c r="E730" s="1" t="s">
        <v>1240</v>
      </c>
      <c r="F730" s="4"/>
      <c r="G730" s="9">
        <f>Table5[[#This Row],[Order Quantity]]</f>
        <v>149</v>
      </c>
    </row>
    <row r="731" spans="1:7" ht="16" hidden="1" x14ac:dyDescent="0.2">
      <c r="A731" t="s">
        <v>4932</v>
      </c>
      <c r="B731">
        <v>54</v>
      </c>
      <c r="C731">
        <v>149</v>
      </c>
      <c r="D731" t="s">
        <v>4914</v>
      </c>
      <c r="E731" t="s">
        <v>4572</v>
      </c>
      <c r="F731" s="4"/>
      <c r="G731" s="9">
        <f>Table5[[#This Row],[Order Quantity]]</f>
        <v>149</v>
      </c>
    </row>
    <row r="732" spans="1:7" ht="16" hidden="1" x14ac:dyDescent="0.2">
      <c r="A732" t="s">
        <v>1384</v>
      </c>
      <c r="B732">
        <v>36</v>
      </c>
      <c r="C732">
        <v>149</v>
      </c>
      <c r="D732" t="s">
        <v>113</v>
      </c>
      <c r="E732" t="s">
        <v>1385</v>
      </c>
      <c r="F732" s="4"/>
      <c r="G732" s="9">
        <f>Table5[[#This Row],[Order Quantity]]</f>
        <v>149</v>
      </c>
    </row>
    <row r="733" spans="1:7" ht="16" hidden="1" x14ac:dyDescent="0.2">
      <c r="A733" t="s">
        <v>3405</v>
      </c>
      <c r="B733">
        <v>65</v>
      </c>
      <c r="C733">
        <v>148</v>
      </c>
      <c r="D733" t="s">
        <v>888</v>
      </c>
      <c r="E733" t="s">
        <v>3400</v>
      </c>
      <c r="F733" s="4"/>
      <c r="G733" s="9">
        <f>Table5[[#This Row],[Order Quantity]]</f>
        <v>148</v>
      </c>
    </row>
    <row r="734" spans="1:7" ht="16" hidden="1" x14ac:dyDescent="0.2">
      <c r="A734" t="s">
        <v>1709</v>
      </c>
      <c r="B734">
        <v>60</v>
      </c>
      <c r="C734">
        <v>148</v>
      </c>
      <c r="D734" t="s">
        <v>559</v>
      </c>
      <c r="E734" t="s">
        <v>1387</v>
      </c>
      <c r="F734" s="4"/>
      <c r="G734" s="9">
        <f>Table5[[#This Row],[Order Quantity]]</f>
        <v>148</v>
      </c>
    </row>
    <row r="735" spans="1:7" ht="16" hidden="1" x14ac:dyDescent="0.2">
      <c r="A735" s="1" t="s">
        <v>4232</v>
      </c>
      <c r="B735" s="1">
        <v>24</v>
      </c>
      <c r="C735" s="1">
        <v>148</v>
      </c>
      <c r="D735" s="1" t="s">
        <v>4233</v>
      </c>
      <c r="E735" s="1" t="s">
        <v>4144</v>
      </c>
      <c r="F735" s="4"/>
      <c r="G735" s="9">
        <f>Table5[[#This Row],[Order Quantity]]</f>
        <v>148</v>
      </c>
    </row>
    <row r="736" spans="1:7" ht="16" hidden="1" x14ac:dyDescent="0.2">
      <c r="A736" t="s">
        <v>4916</v>
      </c>
      <c r="B736">
        <v>17</v>
      </c>
      <c r="C736">
        <v>148</v>
      </c>
      <c r="D736" t="s">
        <v>65</v>
      </c>
      <c r="E736" t="s">
        <v>4579</v>
      </c>
      <c r="F736" s="4"/>
      <c r="G736" s="9">
        <f>Table5[[#This Row],[Order Quantity]]</f>
        <v>148</v>
      </c>
    </row>
    <row r="737" spans="1:7" ht="16" hidden="1" x14ac:dyDescent="0.2">
      <c r="A737" t="s">
        <v>1399</v>
      </c>
      <c r="B737">
        <v>8</v>
      </c>
      <c r="C737">
        <v>148</v>
      </c>
      <c r="D737" t="s">
        <v>65</v>
      </c>
      <c r="E737" t="s">
        <v>1399</v>
      </c>
      <c r="F737" s="4"/>
      <c r="G737" s="9">
        <f>Table5[[#This Row],[Order Quantity]]</f>
        <v>148</v>
      </c>
    </row>
    <row r="738" spans="1:7" ht="16" hidden="1" x14ac:dyDescent="0.2">
      <c r="A738" t="s">
        <v>6492</v>
      </c>
      <c r="B738">
        <v>97</v>
      </c>
      <c r="C738">
        <v>147</v>
      </c>
      <c r="D738" t="s">
        <v>100</v>
      </c>
      <c r="E738" t="s">
        <v>1531</v>
      </c>
      <c r="F738" s="4"/>
      <c r="G738" s="9">
        <f>Table5[[#This Row],[Order Quantity]]</f>
        <v>147</v>
      </c>
    </row>
    <row r="739" spans="1:7" ht="16" hidden="1" x14ac:dyDescent="0.2">
      <c r="A739" t="s">
        <v>4873</v>
      </c>
      <c r="B739">
        <v>84</v>
      </c>
      <c r="C739">
        <v>147</v>
      </c>
      <c r="D739" t="s">
        <v>65</v>
      </c>
      <c r="E739" t="s">
        <v>4579</v>
      </c>
      <c r="F739" s="4"/>
      <c r="G739" s="9">
        <f>Table5[[#This Row],[Order Quantity]]</f>
        <v>147</v>
      </c>
    </row>
    <row r="740" spans="1:7" ht="16" hidden="1" x14ac:dyDescent="0.2">
      <c r="A740" t="s">
        <v>1829</v>
      </c>
      <c r="B740">
        <v>29</v>
      </c>
      <c r="C740">
        <v>147</v>
      </c>
      <c r="D740" t="s">
        <v>1515</v>
      </c>
      <c r="E740" t="s">
        <v>1829</v>
      </c>
      <c r="F740" s="4"/>
      <c r="G740" s="9">
        <f>Table5[[#This Row],[Order Quantity]]</f>
        <v>147</v>
      </c>
    </row>
    <row r="741" spans="1:7" ht="16" hidden="1" x14ac:dyDescent="0.2">
      <c r="A741" t="s">
        <v>1832</v>
      </c>
      <c r="B741">
        <v>24</v>
      </c>
      <c r="C741">
        <v>147</v>
      </c>
      <c r="D741" t="s">
        <v>113</v>
      </c>
      <c r="E741" t="s">
        <v>1833</v>
      </c>
      <c r="F741" s="4"/>
      <c r="G741" s="9">
        <f>Table5[[#This Row],[Order Quantity]]</f>
        <v>147</v>
      </c>
    </row>
    <row r="742" spans="1:7" ht="16" hidden="1" x14ac:dyDescent="0.2">
      <c r="A742" t="s">
        <v>1173</v>
      </c>
      <c r="B742">
        <v>60</v>
      </c>
      <c r="C742">
        <v>146</v>
      </c>
      <c r="D742" t="s">
        <v>3672</v>
      </c>
      <c r="E742" t="s">
        <v>3003</v>
      </c>
      <c r="F742" s="4"/>
      <c r="G742" s="9">
        <f>Table5[[#This Row],[Order Quantity]]</f>
        <v>146</v>
      </c>
    </row>
    <row r="743" spans="1:7" ht="16" hidden="1" x14ac:dyDescent="0.2">
      <c r="A743" t="s">
        <v>6780</v>
      </c>
      <c r="B743">
        <v>47</v>
      </c>
      <c r="C743">
        <v>146</v>
      </c>
      <c r="D743" t="s">
        <v>555</v>
      </c>
      <c r="E743" t="s">
        <v>1084</v>
      </c>
      <c r="F743" s="4"/>
      <c r="G743" s="9">
        <f>Table5[[#This Row],[Order Quantity]]</f>
        <v>146</v>
      </c>
    </row>
    <row r="744" spans="1:7" ht="16" hidden="1" x14ac:dyDescent="0.2">
      <c r="A744" s="1" t="s">
        <v>6696</v>
      </c>
      <c r="B744" s="1">
        <v>114</v>
      </c>
      <c r="C744" s="1">
        <v>145</v>
      </c>
      <c r="D744" s="1" t="s">
        <v>6697</v>
      </c>
      <c r="E744" s="1" t="s">
        <v>1742</v>
      </c>
      <c r="F744" s="4"/>
      <c r="G744" s="9">
        <f>Table5[[#This Row],[Order Quantity]]</f>
        <v>145</v>
      </c>
    </row>
    <row r="745" spans="1:7" ht="16" hidden="1" x14ac:dyDescent="0.2">
      <c r="A745" s="1" t="s">
        <v>6157</v>
      </c>
      <c r="B745" s="1">
        <v>107</v>
      </c>
      <c r="C745" s="1">
        <v>145</v>
      </c>
      <c r="D745" s="1" t="s">
        <v>603</v>
      </c>
      <c r="E745" s="1" t="s">
        <v>4787</v>
      </c>
      <c r="F745" s="4"/>
      <c r="G745" s="9">
        <f>Table5[[#This Row],[Order Quantity]]</f>
        <v>145</v>
      </c>
    </row>
    <row r="746" spans="1:7" ht="16" hidden="1" x14ac:dyDescent="0.2">
      <c r="A746" t="s">
        <v>3771</v>
      </c>
      <c r="B746">
        <v>100</v>
      </c>
      <c r="C746">
        <v>145</v>
      </c>
      <c r="D746" t="s">
        <v>68</v>
      </c>
      <c r="E746" t="s">
        <v>3756</v>
      </c>
      <c r="F746" s="4"/>
      <c r="G746" s="9">
        <f>Table5[[#This Row],[Order Quantity]]</f>
        <v>145</v>
      </c>
    </row>
    <row r="747" spans="1:7" ht="16" hidden="1" x14ac:dyDescent="0.2">
      <c r="A747" t="s">
        <v>4963</v>
      </c>
      <c r="B747">
        <v>71</v>
      </c>
      <c r="C747">
        <v>145</v>
      </c>
      <c r="D747" t="s">
        <v>65</v>
      </c>
      <c r="E747" t="s">
        <v>4572</v>
      </c>
      <c r="F747" s="4"/>
      <c r="G747" s="9">
        <f>Table5[[#This Row],[Order Quantity]]</f>
        <v>145</v>
      </c>
    </row>
    <row r="748" spans="1:7" ht="16" hidden="1" x14ac:dyDescent="0.2">
      <c r="A748" t="s">
        <v>3668</v>
      </c>
      <c r="B748">
        <v>14</v>
      </c>
      <c r="C748">
        <v>145</v>
      </c>
      <c r="D748" t="s">
        <v>3158</v>
      </c>
      <c r="E748" t="s">
        <v>2288</v>
      </c>
      <c r="F748" s="4"/>
      <c r="G748" s="9">
        <f>Table5[[#This Row],[Order Quantity]]</f>
        <v>145</v>
      </c>
    </row>
    <row r="749" spans="1:7" ht="16" hidden="1" x14ac:dyDescent="0.2">
      <c r="A749" t="s">
        <v>3798</v>
      </c>
      <c r="B749">
        <v>6</v>
      </c>
      <c r="C749">
        <v>145</v>
      </c>
      <c r="D749" t="s">
        <v>437</v>
      </c>
      <c r="E749" t="s">
        <v>3404</v>
      </c>
      <c r="F749" s="4"/>
      <c r="G749" s="9">
        <f>Table5[[#This Row],[Order Quantity]]</f>
        <v>145</v>
      </c>
    </row>
    <row r="750" spans="1:7" ht="16" x14ac:dyDescent="0.2">
      <c r="A750" s="1" t="s">
        <v>4139</v>
      </c>
      <c r="B750" s="1">
        <v>5</v>
      </c>
      <c r="C750" s="5">
        <v>145</v>
      </c>
      <c r="D750" s="1" t="s">
        <v>4140</v>
      </c>
      <c r="E750" s="1" t="s">
        <v>3178</v>
      </c>
      <c r="F750" s="1" t="s">
        <v>7668</v>
      </c>
      <c r="G750" s="9">
        <f>145*0.182</f>
        <v>26.39</v>
      </c>
    </row>
    <row r="751" spans="1:7" ht="16" hidden="1" x14ac:dyDescent="0.2">
      <c r="A751" t="s">
        <v>3562</v>
      </c>
      <c r="B751">
        <v>68</v>
      </c>
      <c r="C751">
        <v>144</v>
      </c>
      <c r="D751" t="s">
        <v>1442</v>
      </c>
      <c r="E751" t="s">
        <v>3562</v>
      </c>
      <c r="F751" s="4"/>
      <c r="G751" s="9">
        <f>Table5[[#This Row],[Order Quantity]]</f>
        <v>144</v>
      </c>
    </row>
    <row r="752" spans="1:7" ht="16" hidden="1" x14ac:dyDescent="0.2">
      <c r="A752" t="s">
        <v>3317</v>
      </c>
      <c r="B752">
        <v>29</v>
      </c>
      <c r="C752">
        <v>144</v>
      </c>
      <c r="D752" t="s">
        <v>1083</v>
      </c>
      <c r="E752" t="s">
        <v>1240</v>
      </c>
      <c r="F752" s="4"/>
      <c r="G752" s="9">
        <f>Table5[[#This Row],[Order Quantity]]</f>
        <v>144</v>
      </c>
    </row>
    <row r="753" spans="1:7" ht="16" hidden="1" x14ac:dyDescent="0.2">
      <c r="A753" t="s">
        <v>3399</v>
      </c>
      <c r="B753">
        <v>64</v>
      </c>
      <c r="C753">
        <v>143</v>
      </c>
      <c r="D753" t="s">
        <v>888</v>
      </c>
      <c r="E753" t="s">
        <v>3400</v>
      </c>
      <c r="F753" s="4"/>
      <c r="G753" s="9">
        <f>Table5[[#This Row],[Order Quantity]]</f>
        <v>143</v>
      </c>
    </row>
    <row r="754" spans="1:7" ht="16" hidden="1" x14ac:dyDescent="0.2">
      <c r="A754" t="s">
        <v>2674</v>
      </c>
      <c r="B754">
        <v>49</v>
      </c>
      <c r="C754">
        <v>143</v>
      </c>
      <c r="D754" t="s">
        <v>2675</v>
      </c>
      <c r="E754" t="s">
        <v>287</v>
      </c>
      <c r="F754" s="4"/>
      <c r="G754" s="9">
        <f>Table5[[#This Row],[Order Quantity]]</f>
        <v>143</v>
      </c>
    </row>
    <row r="755" spans="1:7" ht="16" hidden="1" x14ac:dyDescent="0.2">
      <c r="A755" t="s">
        <v>3361</v>
      </c>
      <c r="B755">
        <v>38</v>
      </c>
      <c r="C755">
        <v>143</v>
      </c>
      <c r="D755" t="s">
        <v>464</v>
      </c>
      <c r="E755" t="s">
        <v>1302</v>
      </c>
      <c r="F755" s="4"/>
      <c r="G755" s="9">
        <f>Table5[[#This Row],[Order Quantity]]</f>
        <v>143</v>
      </c>
    </row>
    <row r="756" spans="1:7" ht="16" hidden="1" x14ac:dyDescent="0.2">
      <c r="A756" t="s">
        <v>3929</v>
      </c>
      <c r="B756">
        <v>36</v>
      </c>
      <c r="C756">
        <v>143</v>
      </c>
      <c r="D756" t="s">
        <v>1350</v>
      </c>
      <c r="E756" t="s">
        <v>1270</v>
      </c>
      <c r="F756" s="4"/>
      <c r="G756" s="9">
        <f>Table5[[#This Row],[Order Quantity]]</f>
        <v>143</v>
      </c>
    </row>
    <row r="757" spans="1:7" ht="16" hidden="1" x14ac:dyDescent="0.2">
      <c r="A757" t="s">
        <v>1437</v>
      </c>
      <c r="B757">
        <v>20</v>
      </c>
      <c r="C757">
        <v>143</v>
      </c>
      <c r="D757" t="s">
        <v>1438</v>
      </c>
      <c r="E757" t="s">
        <v>1439</v>
      </c>
      <c r="F757" s="4"/>
      <c r="G757" s="9">
        <f>Table5[[#This Row],[Order Quantity]]</f>
        <v>143</v>
      </c>
    </row>
    <row r="758" spans="1:7" ht="16" hidden="1" x14ac:dyDescent="0.2">
      <c r="A758" s="1" t="s">
        <v>7644</v>
      </c>
      <c r="B758" s="1">
        <v>15</v>
      </c>
      <c r="C758" s="1">
        <v>143</v>
      </c>
      <c r="D758" s="1" t="s">
        <v>2405</v>
      </c>
      <c r="E758" s="1" t="s">
        <v>4043</v>
      </c>
      <c r="F758" s="4"/>
      <c r="G758" s="9">
        <f>Table5[[#This Row],[Order Quantity]]</f>
        <v>143</v>
      </c>
    </row>
    <row r="759" spans="1:7" ht="16" hidden="1" x14ac:dyDescent="0.2">
      <c r="A759" s="1" t="s">
        <v>5583</v>
      </c>
      <c r="B759" s="1">
        <v>91</v>
      </c>
      <c r="C759" s="1">
        <v>142</v>
      </c>
      <c r="D759" s="1" t="s">
        <v>1741</v>
      </c>
      <c r="E759" s="1" t="s">
        <v>2273</v>
      </c>
      <c r="F759" s="4"/>
      <c r="G759" s="9">
        <f>Table5[[#This Row],[Order Quantity]]</f>
        <v>142</v>
      </c>
    </row>
    <row r="760" spans="1:7" ht="16" hidden="1" x14ac:dyDescent="0.2">
      <c r="A760" t="s">
        <v>2661</v>
      </c>
      <c r="B760">
        <v>27</v>
      </c>
      <c r="C760">
        <v>142</v>
      </c>
      <c r="D760" t="s">
        <v>888</v>
      </c>
      <c r="E760" t="s">
        <v>1285</v>
      </c>
      <c r="F760" s="4"/>
      <c r="G760" s="9">
        <f>Table5[[#This Row],[Order Quantity]]</f>
        <v>142</v>
      </c>
    </row>
    <row r="761" spans="1:7" ht="16" x14ac:dyDescent="0.2">
      <c r="A761" s="1" t="s">
        <v>5665</v>
      </c>
      <c r="B761" s="1">
        <v>9</v>
      </c>
      <c r="C761" s="5">
        <v>142</v>
      </c>
      <c r="D761" s="1" t="s">
        <v>5666</v>
      </c>
      <c r="E761" s="1" t="s">
        <v>1296</v>
      </c>
      <c r="F761" s="1" t="s">
        <v>7669</v>
      </c>
      <c r="G761" s="9">
        <f>142*0.155</f>
        <v>22.01</v>
      </c>
    </row>
    <row r="762" spans="1:7" ht="16" hidden="1" x14ac:dyDescent="0.2">
      <c r="A762" s="1" t="s">
        <v>5839</v>
      </c>
      <c r="B762" s="1">
        <v>3</v>
      </c>
      <c r="C762" s="1">
        <v>142</v>
      </c>
      <c r="D762" s="1" t="s">
        <v>77</v>
      </c>
      <c r="E762" s="1" t="s">
        <v>5769</v>
      </c>
      <c r="F762" s="4"/>
      <c r="G762" s="9">
        <f>Table5[[#This Row],[Order Quantity]]</f>
        <v>142</v>
      </c>
    </row>
    <row r="763" spans="1:7" ht="16" hidden="1" x14ac:dyDescent="0.2">
      <c r="A763" s="1" t="s">
        <v>6171</v>
      </c>
      <c r="B763" s="1">
        <v>45</v>
      </c>
      <c r="C763" s="1">
        <v>141.07</v>
      </c>
      <c r="D763" s="1" t="s">
        <v>684</v>
      </c>
      <c r="E763" s="1" t="s">
        <v>1905</v>
      </c>
      <c r="F763" s="4"/>
      <c r="G763" s="9">
        <f>Table5[[#This Row],[Order Quantity]]</f>
        <v>141.07</v>
      </c>
    </row>
    <row r="764" spans="1:7" ht="16" hidden="1" x14ac:dyDescent="0.2">
      <c r="A764" t="s">
        <v>1697</v>
      </c>
      <c r="B764">
        <v>27</v>
      </c>
      <c r="C764">
        <v>141</v>
      </c>
      <c r="D764" t="s">
        <v>113</v>
      </c>
      <c r="E764" t="s">
        <v>1307</v>
      </c>
      <c r="F764" s="4"/>
      <c r="G764" s="9">
        <f>Table5[[#This Row],[Order Quantity]]</f>
        <v>141</v>
      </c>
    </row>
    <row r="765" spans="1:7" ht="16" x14ac:dyDescent="0.2">
      <c r="A765" s="1" t="s">
        <v>5672</v>
      </c>
      <c r="B765" s="1">
        <v>12</v>
      </c>
      <c r="C765" s="5">
        <v>140</v>
      </c>
      <c r="D765" s="1" t="s">
        <v>1505</v>
      </c>
      <c r="E765" s="1" t="s">
        <v>1296</v>
      </c>
      <c r="F765" s="1" t="s">
        <v>7669</v>
      </c>
      <c r="G765" s="9">
        <f>140*0.7</f>
        <v>98</v>
      </c>
    </row>
    <row r="766" spans="1:7" ht="16" hidden="1" x14ac:dyDescent="0.2">
      <c r="A766" s="1" t="s">
        <v>4005</v>
      </c>
      <c r="B766" s="1">
        <v>3</v>
      </c>
      <c r="C766" s="1">
        <v>140</v>
      </c>
      <c r="D766" s="1" t="s">
        <v>3974</v>
      </c>
      <c r="E766" s="1" t="s">
        <v>3975</v>
      </c>
      <c r="F766" s="4"/>
      <c r="G766" s="9">
        <f>Table5[[#This Row],[Order Quantity]]</f>
        <v>140</v>
      </c>
    </row>
    <row r="767" spans="1:7" ht="16" x14ac:dyDescent="0.2">
      <c r="A767" s="1" t="s">
        <v>4999</v>
      </c>
      <c r="B767" s="1">
        <v>2</v>
      </c>
      <c r="C767" s="5">
        <v>140</v>
      </c>
      <c r="D767" s="1" t="s">
        <v>2456</v>
      </c>
      <c r="E767" s="1" t="s">
        <v>1326</v>
      </c>
      <c r="F767" s="1" t="s">
        <v>7665</v>
      </c>
      <c r="G767" s="9">
        <f>140*6</f>
        <v>840</v>
      </c>
    </row>
    <row r="768" spans="1:7" ht="16" hidden="1" x14ac:dyDescent="0.2">
      <c r="A768" s="1" t="s">
        <v>6101</v>
      </c>
      <c r="B768" s="1">
        <v>34</v>
      </c>
      <c r="C768" s="1">
        <v>139</v>
      </c>
      <c r="D768" s="1" t="s">
        <v>1466</v>
      </c>
      <c r="E768" s="1" t="s">
        <v>400</v>
      </c>
      <c r="F768" s="4"/>
      <c r="G768" s="9">
        <f>Table5[[#This Row],[Order Quantity]]</f>
        <v>139</v>
      </c>
    </row>
    <row r="769" spans="1:7" ht="16" hidden="1" x14ac:dyDescent="0.2">
      <c r="A769" t="s">
        <v>2746</v>
      </c>
      <c r="B769">
        <v>19</v>
      </c>
      <c r="C769">
        <v>139</v>
      </c>
      <c r="D769" t="s">
        <v>1686</v>
      </c>
      <c r="E769" t="s">
        <v>1416</v>
      </c>
      <c r="F769" s="4"/>
      <c r="G769" s="9">
        <f>Table5[[#This Row],[Order Quantity]]</f>
        <v>139</v>
      </c>
    </row>
    <row r="770" spans="1:7" ht="16" hidden="1" x14ac:dyDescent="0.2">
      <c r="A770" t="s">
        <v>1122</v>
      </c>
      <c r="B770">
        <v>52</v>
      </c>
      <c r="C770">
        <v>138</v>
      </c>
      <c r="D770" t="s">
        <v>1123</v>
      </c>
      <c r="E770" t="s">
        <v>2248</v>
      </c>
      <c r="F770" s="4"/>
      <c r="G770" s="9">
        <f>Table5[[#This Row],[Order Quantity]]</f>
        <v>138</v>
      </c>
    </row>
    <row r="771" spans="1:7" ht="16" hidden="1" x14ac:dyDescent="0.2">
      <c r="A771" t="s">
        <v>3054</v>
      </c>
      <c r="B771">
        <v>126</v>
      </c>
      <c r="C771">
        <v>137</v>
      </c>
      <c r="D771" t="s">
        <v>856</v>
      </c>
      <c r="E771" t="s">
        <v>3020</v>
      </c>
      <c r="F771" s="4"/>
      <c r="G771" s="9">
        <f>Table5[[#This Row],[Order Quantity]]</f>
        <v>137</v>
      </c>
    </row>
    <row r="772" spans="1:7" ht="16" hidden="1" x14ac:dyDescent="0.2">
      <c r="A772" t="s">
        <v>3228</v>
      </c>
      <c r="B772">
        <v>30</v>
      </c>
      <c r="C772">
        <v>137</v>
      </c>
      <c r="D772" t="s">
        <v>385</v>
      </c>
      <c r="E772" t="s">
        <v>3229</v>
      </c>
      <c r="F772" s="4"/>
      <c r="G772" s="9">
        <f>Table5[[#This Row],[Order Quantity]]</f>
        <v>137</v>
      </c>
    </row>
    <row r="773" spans="1:7" ht="16" hidden="1" x14ac:dyDescent="0.2">
      <c r="A773" s="1" t="s">
        <v>884</v>
      </c>
      <c r="B773" s="1">
        <v>17</v>
      </c>
      <c r="C773" s="1">
        <v>137</v>
      </c>
      <c r="D773" s="1" t="s">
        <v>831</v>
      </c>
      <c r="E773" t="s">
        <v>832</v>
      </c>
      <c r="F773" s="4"/>
      <c r="G773" s="9">
        <f>Table5[[#This Row],[Order Quantity]]</f>
        <v>137</v>
      </c>
    </row>
    <row r="774" spans="1:7" ht="16" hidden="1" x14ac:dyDescent="0.2">
      <c r="A774" s="1" t="s">
        <v>4235</v>
      </c>
      <c r="B774" s="1">
        <v>13</v>
      </c>
      <c r="C774" s="1">
        <v>137</v>
      </c>
      <c r="D774" s="1" t="s">
        <v>4236</v>
      </c>
      <c r="E774" s="1" t="s">
        <v>4144</v>
      </c>
      <c r="F774" s="4"/>
      <c r="G774" s="9">
        <f>Table5[[#This Row],[Order Quantity]]</f>
        <v>137</v>
      </c>
    </row>
    <row r="775" spans="1:7" ht="16" hidden="1" x14ac:dyDescent="0.2">
      <c r="A775" s="1" t="s">
        <v>3885</v>
      </c>
      <c r="B775" s="1">
        <v>101</v>
      </c>
      <c r="C775" s="1">
        <v>136.80000000000001</v>
      </c>
      <c r="D775" s="1" t="s">
        <v>684</v>
      </c>
      <c r="E775" s="1" t="s">
        <v>3053</v>
      </c>
      <c r="F775" s="4"/>
      <c r="G775" s="9">
        <f>Table5[[#This Row],[Order Quantity]]</f>
        <v>136.80000000000001</v>
      </c>
    </row>
    <row r="776" spans="1:7" ht="16" hidden="1" x14ac:dyDescent="0.2">
      <c r="A776" t="s">
        <v>7334</v>
      </c>
      <c r="B776">
        <v>38</v>
      </c>
      <c r="C776">
        <v>136</v>
      </c>
      <c r="D776" t="s">
        <v>7242</v>
      </c>
      <c r="E776" t="s">
        <v>4810</v>
      </c>
      <c r="F776" s="4"/>
      <c r="G776" s="9">
        <f>Table5[[#This Row],[Order Quantity]]</f>
        <v>136</v>
      </c>
    </row>
    <row r="777" spans="1:7" ht="16" hidden="1" x14ac:dyDescent="0.2">
      <c r="A777" s="1" t="s">
        <v>648</v>
      </c>
      <c r="B777" s="1">
        <v>28</v>
      </c>
      <c r="C777" s="1">
        <v>136</v>
      </c>
      <c r="D777" s="1" t="s">
        <v>649</v>
      </c>
      <c r="E777" t="s">
        <v>182</v>
      </c>
      <c r="F777" s="4"/>
      <c r="G777" s="9">
        <f>Table5[[#This Row],[Order Quantity]]</f>
        <v>136</v>
      </c>
    </row>
    <row r="778" spans="1:7" ht="16" hidden="1" x14ac:dyDescent="0.2">
      <c r="A778" s="1" t="s">
        <v>5846</v>
      </c>
      <c r="B778" s="1">
        <v>7</v>
      </c>
      <c r="C778" s="1">
        <v>136</v>
      </c>
      <c r="D778" s="1" t="s">
        <v>1028</v>
      </c>
      <c r="E778" s="1" t="s">
        <v>5744</v>
      </c>
      <c r="F778" s="4"/>
      <c r="G778" s="9">
        <f>Table5[[#This Row],[Order Quantity]]</f>
        <v>136</v>
      </c>
    </row>
    <row r="779" spans="1:7" ht="16" hidden="1" x14ac:dyDescent="0.2">
      <c r="A779" t="s">
        <v>3055</v>
      </c>
      <c r="B779">
        <v>120</v>
      </c>
      <c r="C779">
        <v>135</v>
      </c>
      <c r="D779" t="s">
        <v>856</v>
      </c>
      <c r="E779" t="s">
        <v>3020</v>
      </c>
      <c r="F779" s="4"/>
      <c r="G779" s="9">
        <f>Table5[[#This Row],[Order Quantity]]</f>
        <v>135</v>
      </c>
    </row>
    <row r="780" spans="1:7" ht="16" hidden="1" x14ac:dyDescent="0.2">
      <c r="A780" t="s">
        <v>481</v>
      </c>
      <c r="B780">
        <v>117</v>
      </c>
      <c r="C780">
        <v>135</v>
      </c>
      <c r="D780" t="s">
        <v>482</v>
      </c>
      <c r="E780" t="s">
        <v>2128</v>
      </c>
      <c r="F780" s="4"/>
      <c r="G780" s="9">
        <f>Table5[[#This Row],[Order Quantity]]</f>
        <v>135</v>
      </c>
    </row>
    <row r="781" spans="1:7" ht="16" hidden="1" x14ac:dyDescent="0.2">
      <c r="A781" t="s">
        <v>1298</v>
      </c>
      <c r="B781">
        <v>39</v>
      </c>
      <c r="C781">
        <v>135</v>
      </c>
      <c r="D781" t="s">
        <v>171</v>
      </c>
      <c r="E781" t="s">
        <v>1299</v>
      </c>
      <c r="F781" s="4"/>
      <c r="G781" s="9">
        <f>Table5[[#This Row],[Order Quantity]]</f>
        <v>135</v>
      </c>
    </row>
    <row r="782" spans="1:7" ht="16" hidden="1" x14ac:dyDescent="0.2">
      <c r="A782" t="s">
        <v>2296</v>
      </c>
      <c r="B782">
        <v>10</v>
      </c>
      <c r="C782">
        <v>135</v>
      </c>
      <c r="D782" t="s">
        <v>292</v>
      </c>
      <c r="E782" t="s">
        <v>1307</v>
      </c>
      <c r="F782" s="4"/>
      <c r="G782" s="9">
        <f>Table5[[#This Row],[Order Quantity]]</f>
        <v>135</v>
      </c>
    </row>
    <row r="783" spans="1:7" ht="16" hidden="1" x14ac:dyDescent="0.2">
      <c r="A783" s="1" t="s">
        <v>818</v>
      </c>
      <c r="B783" s="1">
        <v>93</v>
      </c>
      <c r="C783" s="1">
        <v>134</v>
      </c>
      <c r="D783" s="1" t="s">
        <v>809</v>
      </c>
      <c r="E783" t="s">
        <v>69</v>
      </c>
      <c r="F783" s="4"/>
      <c r="G783" s="9">
        <f>Table5[[#This Row],[Order Quantity]]</f>
        <v>134</v>
      </c>
    </row>
    <row r="784" spans="1:7" ht="16" hidden="1" x14ac:dyDescent="0.2">
      <c r="A784" t="s">
        <v>3600</v>
      </c>
      <c r="B784">
        <v>40</v>
      </c>
      <c r="C784">
        <v>134</v>
      </c>
      <c r="D784" t="s">
        <v>2146</v>
      </c>
      <c r="E784" t="s">
        <v>2237</v>
      </c>
      <c r="F784" s="4"/>
      <c r="G784" s="9">
        <f>Table5[[#This Row],[Order Quantity]]</f>
        <v>134</v>
      </c>
    </row>
    <row r="785" spans="1:7" ht="16" x14ac:dyDescent="0.2">
      <c r="A785" t="s">
        <v>2760</v>
      </c>
      <c r="B785">
        <v>23</v>
      </c>
      <c r="C785" s="6">
        <v>134</v>
      </c>
      <c r="D785" t="s">
        <v>417</v>
      </c>
      <c r="E785" t="s">
        <v>1502</v>
      </c>
      <c r="F785" s="1" t="s">
        <v>7669</v>
      </c>
      <c r="G785" s="9">
        <f>134*0.8</f>
        <v>107.2</v>
      </c>
    </row>
    <row r="786" spans="1:7" ht="16" hidden="1" x14ac:dyDescent="0.2">
      <c r="A786" s="1" t="s">
        <v>3292</v>
      </c>
      <c r="B786" s="1">
        <v>4</v>
      </c>
      <c r="C786" s="5">
        <v>134</v>
      </c>
      <c r="D786" s="1" t="s">
        <v>2021</v>
      </c>
      <c r="E786" s="1" t="s">
        <v>1326</v>
      </c>
      <c r="F786" s="1"/>
      <c r="G786" s="9">
        <f>Table5[[#This Row],[Order Quantity]]</f>
        <v>134</v>
      </c>
    </row>
    <row r="787" spans="1:7" ht="16" hidden="1" x14ac:dyDescent="0.2">
      <c r="A787" s="1" t="s">
        <v>1681</v>
      </c>
      <c r="B787" s="1">
        <v>63</v>
      </c>
      <c r="C787" s="1">
        <v>133</v>
      </c>
      <c r="D787" s="1" t="s">
        <v>113</v>
      </c>
      <c r="E787" s="1" t="s">
        <v>1383</v>
      </c>
      <c r="F787" s="4"/>
      <c r="G787" s="9">
        <f>Table5[[#This Row],[Order Quantity]]</f>
        <v>133</v>
      </c>
    </row>
    <row r="788" spans="1:7" ht="16" hidden="1" x14ac:dyDescent="0.2">
      <c r="A788" s="1" t="s">
        <v>6866</v>
      </c>
      <c r="B788" s="1">
        <v>43</v>
      </c>
      <c r="C788" s="1">
        <v>133</v>
      </c>
      <c r="D788" s="1" t="s">
        <v>6867</v>
      </c>
      <c r="E788" s="1" t="s">
        <v>1908</v>
      </c>
      <c r="F788" s="4"/>
      <c r="G788" s="9">
        <f>Table5[[#This Row],[Order Quantity]]</f>
        <v>133</v>
      </c>
    </row>
    <row r="789" spans="1:7" ht="16" hidden="1" x14ac:dyDescent="0.2">
      <c r="A789" t="s">
        <v>5867</v>
      </c>
      <c r="B789">
        <v>16</v>
      </c>
      <c r="C789">
        <v>132</v>
      </c>
      <c r="D789" t="s">
        <v>1028</v>
      </c>
      <c r="E789" t="s">
        <v>5750</v>
      </c>
      <c r="F789" s="4"/>
      <c r="G789" s="9">
        <f>Table5[[#This Row],[Order Quantity]]</f>
        <v>132</v>
      </c>
    </row>
    <row r="790" spans="1:7" ht="16" hidden="1" x14ac:dyDescent="0.2">
      <c r="A790" s="1" t="s">
        <v>6983</v>
      </c>
      <c r="B790" s="1">
        <v>57</v>
      </c>
      <c r="C790" s="1">
        <v>131</v>
      </c>
      <c r="D790" s="1" t="s">
        <v>6927</v>
      </c>
      <c r="E790" s="1" t="s">
        <v>2273</v>
      </c>
      <c r="F790" s="4"/>
      <c r="G790" s="9">
        <f>Table5[[#This Row],[Order Quantity]]</f>
        <v>131</v>
      </c>
    </row>
    <row r="791" spans="1:7" ht="16" x14ac:dyDescent="0.2">
      <c r="A791" t="s">
        <v>1460</v>
      </c>
      <c r="B791">
        <v>26</v>
      </c>
      <c r="C791" s="6">
        <v>131</v>
      </c>
      <c r="D791" t="s">
        <v>1635</v>
      </c>
      <c r="E791" t="s">
        <v>1462</v>
      </c>
      <c r="F791" s="1" t="s">
        <v>7665</v>
      </c>
      <c r="G791" s="9">
        <f>131*2.27</f>
        <v>297.37</v>
      </c>
    </row>
    <row r="792" spans="1:7" ht="16" x14ac:dyDescent="0.2">
      <c r="A792" t="s">
        <v>3867</v>
      </c>
      <c r="B792">
        <v>20</v>
      </c>
      <c r="C792" s="6">
        <v>131</v>
      </c>
      <c r="D792" t="s">
        <v>2283</v>
      </c>
      <c r="E792" t="s">
        <v>2516</v>
      </c>
      <c r="F792" s="1" t="s">
        <v>7669</v>
      </c>
      <c r="G792" s="9">
        <f>131*0.9</f>
        <v>117.9</v>
      </c>
    </row>
    <row r="793" spans="1:7" ht="16" x14ac:dyDescent="0.2">
      <c r="A793" s="1" t="s">
        <v>4104</v>
      </c>
      <c r="B793" s="1">
        <v>5</v>
      </c>
      <c r="C793" s="5">
        <v>130.94999999999999</v>
      </c>
      <c r="D793" s="1" t="s">
        <v>201</v>
      </c>
      <c r="E793" s="1" t="s">
        <v>698</v>
      </c>
      <c r="F793" s="1" t="s">
        <v>7668</v>
      </c>
      <c r="G793" s="9">
        <f>Table5[[#This Row],[Order Quantity]]</f>
        <v>130.94999999999999</v>
      </c>
    </row>
    <row r="794" spans="1:7" ht="16" hidden="1" x14ac:dyDescent="0.2">
      <c r="A794" s="1" t="s">
        <v>5430</v>
      </c>
      <c r="B794" s="1">
        <v>26</v>
      </c>
      <c r="C794" s="1">
        <v>130</v>
      </c>
      <c r="D794" s="1" t="s">
        <v>136</v>
      </c>
      <c r="E794" s="1" t="s">
        <v>2803</v>
      </c>
      <c r="F794" s="4"/>
      <c r="G794" s="9">
        <f>Table5[[#This Row],[Order Quantity]]</f>
        <v>130</v>
      </c>
    </row>
    <row r="795" spans="1:7" ht="16" hidden="1" x14ac:dyDescent="0.2">
      <c r="A795" t="s">
        <v>6969</v>
      </c>
      <c r="B795">
        <v>23</v>
      </c>
      <c r="C795">
        <v>130</v>
      </c>
      <c r="D795" t="s">
        <v>136</v>
      </c>
      <c r="E795" t="s">
        <v>4572</v>
      </c>
      <c r="F795" s="4"/>
      <c r="G795" s="9">
        <f>Table5[[#This Row],[Order Quantity]]</f>
        <v>130</v>
      </c>
    </row>
    <row r="796" spans="1:7" ht="16" x14ac:dyDescent="0.2">
      <c r="A796" s="1" t="s">
        <v>5701</v>
      </c>
      <c r="B796" s="1">
        <v>5</v>
      </c>
      <c r="C796" s="5">
        <v>130</v>
      </c>
      <c r="D796" s="1" t="s">
        <v>506</v>
      </c>
      <c r="E796" s="1" t="s">
        <v>5219</v>
      </c>
      <c r="F796" s="1" t="s">
        <v>7668</v>
      </c>
      <c r="G796" s="11">
        <f>Table5[[#This Row],[Order Quantity]]</f>
        <v>130</v>
      </c>
    </row>
    <row r="797" spans="1:7" ht="16" hidden="1" x14ac:dyDescent="0.2">
      <c r="A797" s="1" t="s">
        <v>3991</v>
      </c>
      <c r="B797" s="1">
        <v>3</v>
      </c>
      <c r="C797" s="1">
        <v>130</v>
      </c>
      <c r="D797" s="1" t="s">
        <v>3974</v>
      </c>
      <c r="E797" s="1" t="s">
        <v>2180</v>
      </c>
      <c r="F797" s="4"/>
      <c r="G797" s="9">
        <f>Table5[[#This Row],[Order Quantity]]</f>
        <v>130</v>
      </c>
    </row>
    <row r="798" spans="1:7" ht="16" hidden="1" x14ac:dyDescent="0.2">
      <c r="A798" t="s">
        <v>198</v>
      </c>
      <c r="B798">
        <v>71</v>
      </c>
      <c r="C798">
        <v>129</v>
      </c>
      <c r="D798" t="s">
        <v>559</v>
      </c>
      <c r="E798" t="s">
        <v>1491</v>
      </c>
      <c r="F798" s="4"/>
      <c r="G798" s="9">
        <f>Table5[[#This Row],[Order Quantity]]</f>
        <v>129</v>
      </c>
    </row>
    <row r="799" spans="1:7" ht="16" hidden="1" x14ac:dyDescent="0.2">
      <c r="A799" t="s">
        <v>2657</v>
      </c>
      <c r="B799">
        <v>65</v>
      </c>
      <c r="C799">
        <v>129</v>
      </c>
      <c r="D799" t="s">
        <v>136</v>
      </c>
      <c r="E799" t="s">
        <v>2426</v>
      </c>
      <c r="F799" s="4"/>
      <c r="G799" s="9">
        <f>Table5[[#This Row],[Order Quantity]]</f>
        <v>129</v>
      </c>
    </row>
    <row r="800" spans="1:7" ht="16" hidden="1" x14ac:dyDescent="0.2">
      <c r="A800" t="s">
        <v>675</v>
      </c>
      <c r="B800">
        <v>38</v>
      </c>
      <c r="C800">
        <v>129</v>
      </c>
      <c r="D800" t="s">
        <v>111</v>
      </c>
      <c r="E800" t="s">
        <v>1242</v>
      </c>
      <c r="F800" s="4"/>
      <c r="G800" s="9">
        <f>Table5[[#This Row],[Order Quantity]]</f>
        <v>129</v>
      </c>
    </row>
    <row r="801" spans="1:7" ht="16" hidden="1" x14ac:dyDescent="0.2">
      <c r="A801" t="s">
        <v>298</v>
      </c>
      <c r="B801">
        <v>28</v>
      </c>
      <c r="C801">
        <v>129</v>
      </c>
      <c r="D801" t="s">
        <v>65</v>
      </c>
      <c r="E801" t="s">
        <v>1336</v>
      </c>
      <c r="F801" s="4"/>
      <c r="G801" s="9">
        <f>Table5[[#This Row],[Order Quantity]]</f>
        <v>129</v>
      </c>
    </row>
    <row r="802" spans="1:7" ht="16" hidden="1" x14ac:dyDescent="0.2">
      <c r="A802" t="s">
        <v>2310</v>
      </c>
      <c r="B802">
        <v>14</v>
      </c>
      <c r="C802">
        <v>129</v>
      </c>
      <c r="D802" t="s">
        <v>65</v>
      </c>
      <c r="E802" t="s">
        <v>1757</v>
      </c>
      <c r="F802" s="4"/>
      <c r="G802" s="9">
        <f>Table5[[#This Row],[Order Quantity]]</f>
        <v>129</v>
      </c>
    </row>
    <row r="803" spans="1:7" ht="16" hidden="1" x14ac:dyDescent="0.2">
      <c r="A803" t="s">
        <v>3566</v>
      </c>
      <c r="B803">
        <v>120</v>
      </c>
      <c r="C803">
        <v>128</v>
      </c>
      <c r="D803" t="s">
        <v>856</v>
      </c>
      <c r="E803" t="s">
        <v>1768</v>
      </c>
      <c r="F803" s="4"/>
      <c r="G803" s="9">
        <f>Table5[[#This Row],[Order Quantity]]</f>
        <v>128</v>
      </c>
    </row>
    <row r="804" spans="1:7" ht="16" hidden="1" x14ac:dyDescent="0.2">
      <c r="A804" t="s">
        <v>4877</v>
      </c>
      <c r="B804">
        <v>58</v>
      </c>
      <c r="C804">
        <v>128</v>
      </c>
      <c r="D804" t="s">
        <v>65</v>
      </c>
      <c r="E804" t="s">
        <v>4579</v>
      </c>
      <c r="F804" s="4"/>
      <c r="G804" s="9">
        <f>Table5[[#This Row],[Order Quantity]]</f>
        <v>128</v>
      </c>
    </row>
    <row r="805" spans="1:7" ht="16" hidden="1" x14ac:dyDescent="0.2">
      <c r="A805" t="s">
        <v>3765</v>
      </c>
      <c r="B805">
        <v>30</v>
      </c>
      <c r="C805">
        <v>128</v>
      </c>
      <c r="D805" t="s">
        <v>3766</v>
      </c>
      <c r="E805" t="s">
        <v>1317</v>
      </c>
      <c r="F805" s="4"/>
      <c r="G805" s="9">
        <f>Table5[[#This Row],[Order Quantity]]</f>
        <v>128</v>
      </c>
    </row>
    <row r="806" spans="1:7" ht="16" hidden="1" x14ac:dyDescent="0.2">
      <c r="A806" t="s">
        <v>161</v>
      </c>
      <c r="B806">
        <v>111</v>
      </c>
      <c r="C806">
        <v>127</v>
      </c>
      <c r="D806" t="s">
        <v>162</v>
      </c>
      <c r="E806" t="s">
        <v>2815</v>
      </c>
      <c r="F806" s="4"/>
      <c r="G806" s="9">
        <f>Table5[[#This Row],[Order Quantity]]</f>
        <v>127</v>
      </c>
    </row>
    <row r="807" spans="1:7" ht="16" hidden="1" x14ac:dyDescent="0.2">
      <c r="A807" t="s">
        <v>3950</v>
      </c>
      <c r="B807">
        <v>22</v>
      </c>
      <c r="C807">
        <v>127</v>
      </c>
      <c r="D807" t="s">
        <v>3951</v>
      </c>
      <c r="E807" t="s">
        <v>1433</v>
      </c>
      <c r="F807" s="4"/>
      <c r="G807" s="9">
        <f>Table5[[#This Row],[Order Quantity]]</f>
        <v>127</v>
      </c>
    </row>
    <row r="808" spans="1:7" ht="16" hidden="1" x14ac:dyDescent="0.2">
      <c r="A808" t="s">
        <v>3830</v>
      </c>
      <c r="B808">
        <v>63</v>
      </c>
      <c r="C808">
        <v>126</v>
      </c>
      <c r="D808" t="s">
        <v>609</v>
      </c>
      <c r="E808" t="s">
        <v>3830</v>
      </c>
      <c r="F808" s="4"/>
      <c r="G808" s="9">
        <f>Table5[[#This Row],[Order Quantity]]</f>
        <v>126</v>
      </c>
    </row>
    <row r="809" spans="1:7" ht="16" hidden="1" x14ac:dyDescent="0.2">
      <c r="A809" t="s">
        <v>6956</v>
      </c>
      <c r="B809">
        <v>25</v>
      </c>
      <c r="C809">
        <v>126</v>
      </c>
      <c r="D809" t="s">
        <v>28</v>
      </c>
      <c r="E809" t="s">
        <v>1273</v>
      </c>
      <c r="F809" s="4"/>
      <c r="G809" s="9">
        <f>Table5[[#This Row],[Order Quantity]]</f>
        <v>126</v>
      </c>
    </row>
    <row r="810" spans="1:7" ht="16" hidden="1" x14ac:dyDescent="0.2">
      <c r="A810" t="s">
        <v>5797</v>
      </c>
      <c r="B810">
        <v>18</v>
      </c>
      <c r="C810">
        <v>126</v>
      </c>
      <c r="D810" t="s">
        <v>1028</v>
      </c>
      <c r="E810" t="s">
        <v>5796</v>
      </c>
      <c r="F810" s="4"/>
      <c r="G810" s="9">
        <f>Table5[[#This Row],[Order Quantity]]</f>
        <v>126</v>
      </c>
    </row>
    <row r="811" spans="1:7" ht="16" hidden="1" x14ac:dyDescent="0.2">
      <c r="A811" t="s">
        <v>4933</v>
      </c>
      <c r="B811">
        <v>14</v>
      </c>
      <c r="C811">
        <v>126</v>
      </c>
      <c r="D811" t="s">
        <v>782</v>
      </c>
      <c r="E811" t="s">
        <v>4579</v>
      </c>
      <c r="F811" s="4"/>
      <c r="G811" s="9">
        <f>Table5[[#This Row],[Order Quantity]]</f>
        <v>126</v>
      </c>
    </row>
    <row r="812" spans="1:7" ht="16" x14ac:dyDescent="0.2">
      <c r="A812" s="1" t="s">
        <v>7229</v>
      </c>
      <c r="B812" s="1">
        <v>6</v>
      </c>
      <c r="C812" s="5">
        <v>126</v>
      </c>
      <c r="D812" s="1" t="s">
        <v>97</v>
      </c>
      <c r="E812" s="1" t="s">
        <v>2081</v>
      </c>
      <c r="F812" s="1" t="s">
        <v>7667</v>
      </c>
      <c r="G812" s="9">
        <f>126*2</f>
        <v>252</v>
      </c>
    </row>
    <row r="813" spans="1:7" ht="16" hidden="1" x14ac:dyDescent="0.2">
      <c r="A813" t="s">
        <v>2281</v>
      </c>
      <c r="B813">
        <v>29</v>
      </c>
      <c r="C813">
        <v>125.46</v>
      </c>
      <c r="D813" t="s">
        <v>684</v>
      </c>
      <c r="E813" t="s">
        <v>2281</v>
      </c>
      <c r="F813" s="4"/>
      <c r="G813" s="9">
        <f>Table5[[#This Row],[Order Quantity]]</f>
        <v>125.46</v>
      </c>
    </row>
    <row r="814" spans="1:7" ht="16" hidden="1" x14ac:dyDescent="0.2">
      <c r="A814" t="s">
        <v>4755</v>
      </c>
      <c r="B814">
        <v>19</v>
      </c>
      <c r="C814">
        <v>125.15</v>
      </c>
      <c r="D814" t="s">
        <v>684</v>
      </c>
      <c r="E814" t="s">
        <v>1361</v>
      </c>
      <c r="F814" s="4"/>
      <c r="G814" s="9">
        <f>Table5[[#This Row],[Order Quantity]]</f>
        <v>125.15</v>
      </c>
    </row>
    <row r="815" spans="1:7" ht="16" hidden="1" x14ac:dyDescent="0.2">
      <c r="A815" t="s">
        <v>2918</v>
      </c>
      <c r="B815">
        <v>36</v>
      </c>
      <c r="C815">
        <v>125</v>
      </c>
      <c r="D815" t="s">
        <v>136</v>
      </c>
      <c r="E815" t="s">
        <v>1236</v>
      </c>
      <c r="F815" s="4"/>
      <c r="G815" s="9">
        <f>Table5[[#This Row],[Order Quantity]]</f>
        <v>125</v>
      </c>
    </row>
    <row r="816" spans="1:7" ht="16" hidden="1" x14ac:dyDescent="0.2">
      <c r="A816" s="1" t="s">
        <v>4708</v>
      </c>
      <c r="B816" s="1">
        <v>15</v>
      </c>
      <c r="C816" s="1">
        <v>125</v>
      </c>
      <c r="D816" s="1" t="s">
        <v>4622</v>
      </c>
      <c r="E816" s="1" t="s">
        <v>1527</v>
      </c>
      <c r="F816" s="4"/>
      <c r="G816" s="9">
        <f>Table5[[#This Row],[Order Quantity]]</f>
        <v>125</v>
      </c>
    </row>
    <row r="817" spans="1:7" ht="16" hidden="1" x14ac:dyDescent="0.2">
      <c r="A817" s="1" t="s">
        <v>42</v>
      </c>
      <c r="B817" s="1">
        <v>9</v>
      </c>
      <c r="C817" s="1">
        <v>125</v>
      </c>
      <c r="D817" s="1" t="s">
        <v>43</v>
      </c>
      <c r="E817" t="s">
        <v>11</v>
      </c>
      <c r="F817" s="4"/>
      <c r="G817" s="9">
        <f>Table5[[#This Row],[Order Quantity]]</f>
        <v>125</v>
      </c>
    </row>
    <row r="818" spans="1:7" ht="16" x14ac:dyDescent="0.2">
      <c r="A818" t="s">
        <v>5305</v>
      </c>
      <c r="B818">
        <v>5</v>
      </c>
      <c r="C818" s="6">
        <v>125</v>
      </c>
      <c r="D818" t="s">
        <v>5306</v>
      </c>
      <c r="E818" t="s">
        <v>5219</v>
      </c>
      <c r="F818" s="1" t="s">
        <v>7668</v>
      </c>
      <c r="G818" s="9">
        <f>125*5*0.182</f>
        <v>113.75</v>
      </c>
    </row>
    <row r="819" spans="1:7" ht="16" hidden="1" x14ac:dyDescent="0.2">
      <c r="A819" t="s">
        <v>4031</v>
      </c>
      <c r="B819">
        <v>2</v>
      </c>
      <c r="C819">
        <v>125</v>
      </c>
      <c r="D819" t="s">
        <v>3974</v>
      </c>
      <c r="E819" t="s">
        <v>3975</v>
      </c>
      <c r="F819" s="4"/>
      <c r="G819" s="9">
        <f>Table5[[#This Row],[Order Quantity]]</f>
        <v>125</v>
      </c>
    </row>
    <row r="820" spans="1:7" ht="16" hidden="1" x14ac:dyDescent="0.2">
      <c r="A820" t="s">
        <v>5392</v>
      </c>
      <c r="B820">
        <v>2</v>
      </c>
      <c r="C820">
        <v>125</v>
      </c>
      <c r="D820" t="s">
        <v>65</v>
      </c>
      <c r="E820" t="s">
        <v>5362</v>
      </c>
      <c r="F820" s="4"/>
      <c r="G820" s="9">
        <f>Table5[[#This Row],[Order Quantity]]</f>
        <v>125</v>
      </c>
    </row>
    <row r="821" spans="1:7" ht="16" hidden="1" x14ac:dyDescent="0.2">
      <c r="A821" s="1" t="s">
        <v>6104</v>
      </c>
      <c r="B821" s="1">
        <v>51</v>
      </c>
      <c r="C821" s="1">
        <v>124</v>
      </c>
      <c r="D821" s="1" t="s">
        <v>697</v>
      </c>
      <c r="E821" s="1" t="s">
        <v>6106</v>
      </c>
      <c r="F821" s="4"/>
      <c r="G821" s="9">
        <f>Table5[[#This Row],[Order Quantity]]</f>
        <v>124</v>
      </c>
    </row>
    <row r="822" spans="1:7" ht="16" hidden="1" x14ac:dyDescent="0.2">
      <c r="A822" t="s">
        <v>3603</v>
      </c>
      <c r="B822">
        <v>25</v>
      </c>
      <c r="C822">
        <v>124</v>
      </c>
      <c r="D822" t="s">
        <v>1209</v>
      </c>
      <c r="E822" t="s">
        <v>1343</v>
      </c>
      <c r="F822" s="4"/>
      <c r="G822" s="9">
        <f>Table5[[#This Row],[Order Quantity]]</f>
        <v>124</v>
      </c>
    </row>
    <row r="823" spans="1:7" ht="16" hidden="1" x14ac:dyDescent="0.2">
      <c r="A823" s="1" t="s">
        <v>615</v>
      </c>
      <c r="B823" s="1">
        <v>21</v>
      </c>
      <c r="C823" s="1">
        <v>124</v>
      </c>
      <c r="D823" s="1" t="s">
        <v>598</v>
      </c>
      <c r="E823" t="s">
        <v>95</v>
      </c>
      <c r="F823" s="4"/>
      <c r="G823" s="9">
        <f>Table5[[#This Row],[Order Quantity]]</f>
        <v>124</v>
      </c>
    </row>
    <row r="824" spans="1:7" ht="16" x14ac:dyDescent="0.2">
      <c r="A824" t="s">
        <v>2496</v>
      </c>
      <c r="B824">
        <v>72</v>
      </c>
      <c r="C824" s="6">
        <v>123</v>
      </c>
      <c r="D824" t="s">
        <v>1801</v>
      </c>
      <c r="E824" t="s">
        <v>1265</v>
      </c>
      <c r="F824" s="1" t="s">
        <v>7665</v>
      </c>
      <c r="G824" s="9">
        <f>123*12*0.15</f>
        <v>221.4</v>
      </c>
    </row>
    <row r="825" spans="1:7" ht="16" hidden="1" x14ac:dyDescent="0.2">
      <c r="A825" t="s">
        <v>3146</v>
      </c>
      <c r="B825">
        <v>43</v>
      </c>
      <c r="C825">
        <v>123</v>
      </c>
      <c r="D825" t="s">
        <v>3025</v>
      </c>
      <c r="E825" t="s">
        <v>2109</v>
      </c>
      <c r="F825" s="4"/>
      <c r="G825" s="9">
        <f>Table5[[#This Row],[Order Quantity]]</f>
        <v>123</v>
      </c>
    </row>
    <row r="826" spans="1:7" ht="16" hidden="1" x14ac:dyDescent="0.2">
      <c r="A826" s="1" t="s">
        <v>5747</v>
      </c>
      <c r="B826" s="1">
        <v>3</v>
      </c>
      <c r="C826" s="1">
        <v>123</v>
      </c>
      <c r="D826" s="1" t="s">
        <v>815</v>
      </c>
      <c r="E826" s="1" t="s">
        <v>5744</v>
      </c>
      <c r="F826" s="4"/>
      <c r="G826" s="9">
        <f>Table5[[#This Row],[Order Quantity]]</f>
        <v>123</v>
      </c>
    </row>
    <row r="827" spans="1:7" ht="16" x14ac:dyDescent="0.2">
      <c r="A827" t="s">
        <v>5230</v>
      </c>
      <c r="B827">
        <v>16</v>
      </c>
      <c r="C827" s="6">
        <v>122.03</v>
      </c>
      <c r="D827" t="s">
        <v>684</v>
      </c>
      <c r="E827" t="s">
        <v>2335</v>
      </c>
      <c r="F827" s="1" t="s">
        <v>7666</v>
      </c>
      <c r="G827" s="9">
        <f>Table5[[#This Row],[Order Quantity]]</f>
        <v>122.03</v>
      </c>
    </row>
    <row r="828" spans="1:7" ht="16" hidden="1" x14ac:dyDescent="0.2">
      <c r="A828" t="s">
        <v>575</v>
      </c>
      <c r="B828">
        <v>104</v>
      </c>
      <c r="C828">
        <v>122</v>
      </c>
      <c r="D828" t="s">
        <v>2475</v>
      </c>
      <c r="E828" t="s">
        <v>575</v>
      </c>
      <c r="F828" s="4"/>
      <c r="G828" s="9">
        <f>Table5[[#This Row],[Order Quantity]]</f>
        <v>122</v>
      </c>
    </row>
    <row r="829" spans="1:7" ht="16" hidden="1" x14ac:dyDescent="0.2">
      <c r="A829" s="1" t="s">
        <v>6057</v>
      </c>
      <c r="B829" s="1">
        <v>68</v>
      </c>
      <c r="C829" s="1">
        <v>122</v>
      </c>
      <c r="D829" s="1" t="s">
        <v>733</v>
      </c>
      <c r="E829" s="1" t="s">
        <v>1361</v>
      </c>
      <c r="F829" s="4"/>
      <c r="G829" s="9">
        <f>Table5[[#This Row],[Order Quantity]]</f>
        <v>122</v>
      </c>
    </row>
    <row r="830" spans="1:7" ht="16" hidden="1" x14ac:dyDescent="0.2">
      <c r="A830" s="1" t="s">
        <v>6187</v>
      </c>
      <c r="B830" s="1">
        <v>54</v>
      </c>
      <c r="C830" s="1">
        <v>122</v>
      </c>
      <c r="D830" s="1" t="s">
        <v>113</v>
      </c>
      <c r="E830" s="1" t="s">
        <v>1477</v>
      </c>
      <c r="F830" s="4"/>
      <c r="G830" s="9">
        <f>Table5[[#This Row],[Order Quantity]]</f>
        <v>122</v>
      </c>
    </row>
    <row r="831" spans="1:7" ht="16" hidden="1" x14ac:dyDescent="0.2">
      <c r="A831" t="s">
        <v>3189</v>
      </c>
      <c r="B831">
        <v>53</v>
      </c>
      <c r="C831">
        <v>122</v>
      </c>
      <c r="D831" t="s">
        <v>136</v>
      </c>
      <c r="E831" t="s">
        <v>3828</v>
      </c>
      <c r="F831" s="4"/>
      <c r="G831" s="9">
        <f>Table5[[#This Row],[Order Quantity]]</f>
        <v>122</v>
      </c>
    </row>
    <row r="832" spans="1:7" ht="16" hidden="1" x14ac:dyDescent="0.2">
      <c r="A832" t="s">
        <v>3458</v>
      </c>
      <c r="B832">
        <v>34</v>
      </c>
      <c r="C832">
        <v>122</v>
      </c>
      <c r="D832" t="s">
        <v>77</v>
      </c>
      <c r="E832" t="s">
        <v>1302</v>
      </c>
      <c r="F832" s="4"/>
      <c r="G832" s="9">
        <f>Table5[[#This Row],[Order Quantity]]</f>
        <v>122</v>
      </c>
    </row>
    <row r="833" spans="1:7" ht="16" hidden="1" x14ac:dyDescent="0.2">
      <c r="A833" s="1" t="s">
        <v>4424</v>
      </c>
      <c r="B833" s="1">
        <v>18</v>
      </c>
      <c r="C833" s="1">
        <v>122</v>
      </c>
      <c r="D833" s="1" t="s">
        <v>136</v>
      </c>
      <c r="E833" s="1" t="s">
        <v>1521</v>
      </c>
      <c r="F833" s="4"/>
      <c r="G833" s="9">
        <f>Table5[[#This Row],[Order Quantity]]</f>
        <v>122</v>
      </c>
    </row>
    <row r="834" spans="1:7" ht="16" hidden="1" x14ac:dyDescent="0.2">
      <c r="A834" t="s">
        <v>1823</v>
      </c>
      <c r="B834">
        <v>118</v>
      </c>
      <c r="C834">
        <v>121</v>
      </c>
      <c r="D834" t="s">
        <v>1824</v>
      </c>
      <c r="E834" t="s">
        <v>1658</v>
      </c>
      <c r="F834" s="4"/>
      <c r="G834" s="9">
        <f>Table5[[#This Row],[Order Quantity]]</f>
        <v>121</v>
      </c>
    </row>
    <row r="835" spans="1:7" ht="16" hidden="1" x14ac:dyDescent="0.2">
      <c r="A835" s="1" t="s">
        <v>3885</v>
      </c>
      <c r="B835" s="1">
        <v>50</v>
      </c>
      <c r="C835" s="1">
        <v>121</v>
      </c>
      <c r="D835" s="1" t="s">
        <v>1314</v>
      </c>
      <c r="E835" s="1" t="s">
        <v>3053</v>
      </c>
      <c r="F835" s="4"/>
      <c r="G835" s="9">
        <f>Table5[[#This Row],[Order Quantity]]</f>
        <v>121</v>
      </c>
    </row>
    <row r="836" spans="1:7" ht="16" hidden="1" x14ac:dyDescent="0.2">
      <c r="A836" s="1" t="s">
        <v>610</v>
      </c>
      <c r="B836" s="1">
        <v>20</v>
      </c>
      <c r="C836" s="1">
        <v>121</v>
      </c>
      <c r="D836" s="1" t="s">
        <v>611</v>
      </c>
      <c r="E836" t="s">
        <v>118</v>
      </c>
      <c r="F836" s="4"/>
      <c r="G836" s="9">
        <f>Table5[[#This Row],[Order Quantity]]</f>
        <v>121</v>
      </c>
    </row>
    <row r="837" spans="1:7" ht="16" x14ac:dyDescent="0.2">
      <c r="A837" t="s">
        <v>1675</v>
      </c>
      <c r="B837">
        <v>62</v>
      </c>
      <c r="C837" s="6">
        <v>120</v>
      </c>
      <c r="D837" t="s">
        <v>1144</v>
      </c>
      <c r="E837" t="s">
        <v>1265</v>
      </c>
      <c r="F837" s="1" t="s">
        <v>7665</v>
      </c>
      <c r="G837" s="9">
        <f>120*2</f>
        <v>240</v>
      </c>
    </row>
    <row r="838" spans="1:7" ht="16" hidden="1" x14ac:dyDescent="0.2">
      <c r="A838" s="1" t="s">
        <v>1082</v>
      </c>
      <c r="B838" s="1">
        <v>45</v>
      </c>
      <c r="C838" s="1">
        <v>120</v>
      </c>
      <c r="D838" s="1" t="s">
        <v>1083</v>
      </c>
      <c r="E838" s="1" t="s">
        <v>1383</v>
      </c>
      <c r="F838" s="4"/>
      <c r="G838" s="9">
        <f>Table5[[#This Row],[Order Quantity]]</f>
        <v>120</v>
      </c>
    </row>
    <row r="839" spans="1:7" ht="16" x14ac:dyDescent="0.2">
      <c r="A839" t="s">
        <v>2490</v>
      </c>
      <c r="B839">
        <v>42</v>
      </c>
      <c r="C839" s="6">
        <v>120</v>
      </c>
      <c r="D839" t="s">
        <v>336</v>
      </c>
      <c r="E839" t="s">
        <v>1326</v>
      </c>
      <c r="F839" s="1" t="s">
        <v>7665</v>
      </c>
      <c r="G839" s="9">
        <f>120*12</f>
        <v>1440</v>
      </c>
    </row>
    <row r="840" spans="1:7" ht="16" hidden="1" x14ac:dyDescent="0.2">
      <c r="A840" s="1" t="s">
        <v>4066</v>
      </c>
      <c r="B840" s="1">
        <v>42</v>
      </c>
      <c r="C840" s="1">
        <v>120</v>
      </c>
      <c r="D840" s="1" t="s">
        <v>103</v>
      </c>
      <c r="E840" s="1" t="s">
        <v>1302</v>
      </c>
      <c r="F840" s="4"/>
      <c r="G840" s="9">
        <f>Table5[[#This Row],[Order Quantity]]</f>
        <v>120</v>
      </c>
    </row>
    <row r="841" spans="1:7" ht="16" hidden="1" x14ac:dyDescent="0.2">
      <c r="A841" t="s">
        <v>2959</v>
      </c>
      <c r="B841">
        <v>40</v>
      </c>
      <c r="C841">
        <v>120</v>
      </c>
      <c r="D841" t="s">
        <v>65</v>
      </c>
      <c r="E841" t="s">
        <v>1449</v>
      </c>
      <c r="F841" s="4"/>
      <c r="G841" s="9">
        <f>Table5[[#This Row],[Order Quantity]]</f>
        <v>120</v>
      </c>
    </row>
    <row r="842" spans="1:7" ht="16" hidden="1" x14ac:dyDescent="0.2">
      <c r="A842" t="s">
        <v>6516</v>
      </c>
      <c r="B842">
        <v>13</v>
      </c>
      <c r="C842">
        <v>120</v>
      </c>
      <c r="D842" t="s">
        <v>113</v>
      </c>
      <c r="E842" t="s">
        <v>3375</v>
      </c>
      <c r="F842" s="4"/>
      <c r="G842" s="9">
        <f>Table5[[#This Row],[Order Quantity]]</f>
        <v>120</v>
      </c>
    </row>
    <row r="843" spans="1:7" ht="16" hidden="1" x14ac:dyDescent="0.2">
      <c r="A843" s="1" t="s">
        <v>5177</v>
      </c>
      <c r="B843" s="1">
        <v>3</v>
      </c>
      <c r="C843" s="1">
        <v>120</v>
      </c>
      <c r="D843" s="1" t="s">
        <v>65</v>
      </c>
      <c r="E843" s="1" t="s">
        <v>5168</v>
      </c>
      <c r="F843" s="4"/>
      <c r="G843" s="9">
        <f>Table5[[#This Row],[Order Quantity]]</f>
        <v>120</v>
      </c>
    </row>
    <row r="844" spans="1:7" ht="16" x14ac:dyDescent="0.2">
      <c r="A844" s="1" t="s">
        <v>5694</v>
      </c>
      <c r="B844" s="1">
        <v>3</v>
      </c>
      <c r="C844" s="5">
        <v>120</v>
      </c>
      <c r="D844" s="1" t="s">
        <v>506</v>
      </c>
      <c r="E844" s="1" t="s">
        <v>5219</v>
      </c>
      <c r="F844" s="1" t="s">
        <v>7668</v>
      </c>
      <c r="G844" s="11">
        <f>Table5[[#This Row],[Order Quantity]]</f>
        <v>120</v>
      </c>
    </row>
    <row r="845" spans="1:7" ht="16" hidden="1" x14ac:dyDescent="0.2">
      <c r="A845" s="1" t="s">
        <v>4012</v>
      </c>
      <c r="B845" s="1">
        <v>2</v>
      </c>
      <c r="C845" s="1">
        <v>120</v>
      </c>
      <c r="D845" s="1" t="s">
        <v>65</v>
      </c>
      <c r="E845" s="1" t="s">
        <v>3985</v>
      </c>
      <c r="F845" s="4"/>
      <c r="G845" s="9">
        <f>Table5[[#This Row],[Order Quantity]]</f>
        <v>120</v>
      </c>
    </row>
    <row r="846" spans="1:7" ht="16" hidden="1" x14ac:dyDescent="0.2">
      <c r="A846" t="s">
        <v>3993</v>
      </c>
      <c r="B846">
        <v>1</v>
      </c>
      <c r="C846">
        <v>120</v>
      </c>
      <c r="D846" t="s">
        <v>3974</v>
      </c>
      <c r="E846" t="s">
        <v>3975</v>
      </c>
      <c r="F846" s="4"/>
      <c r="G846" s="9">
        <f>Table5[[#This Row],[Order Quantity]]</f>
        <v>120</v>
      </c>
    </row>
    <row r="847" spans="1:7" ht="16" hidden="1" x14ac:dyDescent="0.2">
      <c r="A847" s="1" t="s">
        <v>3607</v>
      </c>
      <c r="B847" s="1">
        <v>40</v>
      </c>
      <c r="C847" s="1">
        <v>119.21</v>
      </c>
      <c r="D847" s="1" t="s">
        <v>684</v>
      </c>
      <c r="E847" s="1" t="s">
        <v>3607</v>
      </c>
      <c r="F847" s="4"/>
      <c r="G847" s="9">
        <f>Table5[[#This Row],[Order Quantity]]</f>
        <v>119.21</v>
      </c>
    </row>
    <row r="848" spans="1:7" ht="16" hidden="1" x14ac:dyDescent="0.2">
      <c r="A848" t="s">
        <v>911</v>
      </c>
      <c r="B848">
        <v>98</v>
      </c>
      <c r="C848">
        <v>119</v>
      </c>
      <c r="D848" t="s">
        <v>482</v>
      </c>
      <c r="E848" t="s">
        <v>2128</v>
      </c>
      <c r="F848" s="4"/>
      <c r="G848" s="9">
        <f>Table5[[#This Row],[Order Quantity]]</f>
        <v>119</v>
      </c>
    </row>
    <row r="849" spans="1:7" ht="16" hidden="1" x14ac:dyDescent="0.2">
      <c r="A849" t="s">
        <v>7327</v>
      </c>
      <c r="B849">
        <v>27</v>
      </c>
      <c r="C849">
        <v>119</v>
      </c>
      <c r="D849" t="s">
        <v>7275</v>
      </c>
      <c r="E849" t="s">
        <v>2180</v>
      </c>
      <c r="F849" s="4"/>
      <c r="G849" s="9">
        <f>Table5[[#This Row],[Order Quantity]]</f>
        <v>119</v>
      </c>
    </row>
    <row r="850" spans="1:7" ht="16" hidden="1" x14ac:dyDescent="0.2">
      <c r="A850" t="s">
        <v>3935</v>
      </c>
      <c r="B850">
        <v>26</v>
      </c>
      <c r="C850">
        <v>119</v>
      </c>
      <c r="D850" t="s">
        <v>216</v>
      </c>
      <c r="E850" t="s">
        <v>3936</v>
      </c>
      <c r="F850" s="4"/>
      <c r="G850" s="9">
        <f>Table5[[#This Row],[Order Quantity]]</f>
        <v>119</v>
      </c>
    </row>
    <row r="851" spans="1:7" ht="16" hidden="1" x14ac:dyDescent="0.2">
      <c r="A851" s="1" t="s">
        <v>4550</v>
      </c>
      <c r="B851" s="1">
        <v>18</v>
      </c>
      <c r="C851" s="1">
        <v>119</v>
      </c>
      <c r="D851" s="1" t="s">
        <v>391</v>
      </c>
      <c r="E851" s="1" t="s">
        <v>1586</v>
      </c>
      <c r="F851" s="4"/>
      <c r="G851" s="9">
        <f>Table5[[#This Row],[Order Quantity]]</f>
        <v>119</v>
      </c>
    </row>
    <row r="852" spans="1:7" ht="16" hidden="1" x14ac:dyDescent="0.2">
      <c r="A852" t="s">
        <v>5855</v>
      </c>
      <c r="B852">
        <v>5</v>
      </c>
      <c r="C852">
        <v>119</v>
      </c>
      <c r="D852" t="s">
        <v>971</v>
      </c>
      <c r="E852" t="s">
        <v>287</v>
      </c>
      <c r="F852" s="4"/>
      <c r="G852" s="9">
        <f>Table5[[#This Row],[Order Quantity]]</f>
        <v>119</v>
      </c>
    </row>
    <row r="853" spans="1:7" ht="16" x14ac:dyDescent="0.2">
      <c r="A853" s="1" t="s">
        <v>6723</v>
      </c>
      <c r="B853" s="1">
        <v>34</v>
      </c>
      <c r="C853" s="5">
        <v>118</v>
      </c>
      <c r="D853" s="1" t="s">
        <v>6368</v>
      </c>
      <c r="E853" s="1" t="s">
        <v>2807</v>
      </c>
      <c r="F853" s="1" t="s">
        <v>7665</v>
      </c>
      <c r="G853" s="9">
        <f>118*0.33</f>
        <v>38.940000000000005</v>
      </c>
    </row>
    <row r="854" spans="1:7" ht="16" hidden="1" x14ac:dyDescent="0.2">
      <c r="A854" s="1" t="s">
        <v>685</v>
      </c>
      <c r="B854" s="1">
        <v>12</v>
      </c>
      <c r="C854" s="1">
        <v>118</v>
      </c>
      <c r="D854" s="1" t="s">
        <v>686</v>
      </c>
      <c r="E854" s="1" t="s">
        <v>1433</v>
      </c>
      <c r="F854" s="4"/>
      <c r="G854" s="9">
        <f>Table5[[#This Row],[Order Quantity]]</f>
        <v>118</v>
      </c>
    </row>
    <row r="855" spans="1:7" ht="16" hidden="1" x14ac:dyDescent="0.2">
      <c r="A855" s="1" t="s">
        <v>7217</v>
      </c>
      <c r="B855" s="1">
        <v>7</v>
      </c>
      <c r="C855" s="1">
        <v>118</v>
      </c>
      <c r="D855" s="1" t="s">
        <v>97</v>
      </c>
      <c r="E855" s="1" t="s">
        <v>3825</v>
      </c>
      <c r="F855" s="4"/>
      <c r="G855" s="9">
        <f>Table5[[#This Row],[Order Quantity]]</f>
        <v>118</v>
      </c>
    </row>
    <row r="856" spans="1:7" ht="16" x14ac:dyDescent="0.2">
      <c r="A856" t="s">
        <v>5339</v>
      </c>
      <c r="B856">
        <v>15</v>
      </c>
      <c r="C856" s="6">
        <v>117.85</v>
      </c>
      <c r="D856" t="s">
        <v>684</v>
      </c>
      <c r="E856" t="s">
        <v>4118</v>
      </c>
      <c r="F856" s="1" t="s">
        <v>1303</v>
      </c>
      <c r="G856" s="9">
        <f>Table5[[#This Row],[Order Quantity]]</f>
        <v>117.85</v>
      </c>
    </row>
    <row r="857" spans="1:7" ht="16" hidden="1" x14ac:dyDescent="0.2">
      <c r="A857" t="s">
        <v>6270</v>
      </c>
      <c r="B857">
        <v>8</v>
      </c>
      <c r="C857">
        <v>117.63</v>
      </c>
      <c r="D857" t="s">
        <v>684</v>
      </c>
      <c r="E857" t="s">
        <v>1559</v>
      </c>
      <c r="F857" s="4"/>
      <c r="G857" s="9">
        <f>Table5[[#This Row],[Order Quantity]]</f>
        <v>117.63</v>
      </c>
    </row>
    <row r="858" spans="1:7" ht="16" hidden="1" x14ac:dyDescent="0.2">
      <c r="A858" s="1" t="s">
        <v>3603</v>
      </c>
      <c r="B858" s="1">
        <v>30</v>
      </c>
      <c r="C858" s="1">
        <v>117.61</v>
      </c>
      <c r="D858" s="1" t="s">
        <v>136</v>
      </c>
      <c r="E858" s="1" t="s">
        <v>1343</v>
      </c>
      <c r="F858" s="4"/>
      <c r="G858" s="9">
        <f>Table5[[#This Row],[Order Quantity]]</f>
        <v>117.61</v>
      </c>
    </row>
    <row r="859" spans="1:7" ht="16" hidden="1" x14ac:dyDescent="0.2">
      <c r="A859" t="s">
        <v>3360</v>
      </c>
      <c r="B859">
        <v>12</v>
      </c>
      <c r="C859">
        <v>117</v>
      </c>
      <c r="D859" t="s">
        <v>187</v>
      </c>
      <c r="E859" t="s">
        <v>1788</v>
      </c>
      <c r="F859" s="4"/>
      <c r="G859" s="9">
        <f>Table5[[#This Row],[Order Quantity]]</f>
        <v>117</v>
      </c>
    </row>
    <row r="860" spans="1:7" ht="16" hidden="1" x14ac:dyDescent="0.2">
      <c r="A860" t="s">
        <v>3050</v>
      </c>
      <c r="B860">
        <v>10</v>
      </c>
      <c r="C860">
        <v>117</v>
      </c>
      <c r="D860" t="s">
        <v>65</v>
      </c>
      <c r="E860" t="s">
        <v>3050</v>
      </c>
      <c r="F860" s="4"/>
      <c r="G860" s="9">
        <f>Table5[[#This Row],[Order Quantity]]</f>
        <v>117</v>
      </c>
    </row>
    <row r="861" spans="1:7" ht="16" hidden="1" x14ac:dyDescent="0.2">
      <c r="A861" t="s">
        <v>1645</v>
      </c>
      <c r="B861">
        <v>98</v>
      </c>
      <c r="C861">
        <v>116</v>
      </c>
      <c r="D861" t="s">
        <v>1646</v>
      </c>
      <c r="E861" t="s">
        <v>1647</v>
      </c>
      <c r="F861" s="4"/>
      <c r="G861" s="9">
        <f>Table5[[#This Row],[Order Quantity]]</f>
        <v>116</v>
      </c>
    </row>
    <row r="862" spans="1:7" ht="16" hidden="1" x14ac:dyDescent="0.2">
      <c r="A862" t="s">
        <v>3156</v>
      </c>
      <c r="B862">
        <v>13</v>
      </c>
      <c r="C862">
        <v>116</v>
      </c>
      <c r="D862" t="s">
        <v>136</v>
      </c>
      <c r="E862" t="s">
        <v>1236</v>
      </c>
      <c r="F862" s="4"/>
      <c r="G862" s="9">
        <f>Table5[[#This Row],[Order Quantity]]</f>
        <v>116</v>
      </c>
    </row>
    <row r="863" spans="1:7" ht="16" hidden="1" x14ac:dyDescent="0.2">
      <c r="A863" s="1" t="s">
        <v>1210</v>
      </c>
      <c r="B863" s="1">
        <v>13</v>
      </c>
      <c r="C863" s="1">
        <v>116</v>
      </c>
      <c r="D863" s="1" t="s">
        <v>136</v>
      </c>
      <c r="E863" s="1" t="s">
        <v>1343</v>
      </c>
      <c r="F863" s="4"/>
      <c r="G863" s="9">
        <f>Table5[[#This Row],[Order Quantity]]</f>
        <v>116</v>
      </c>
    </row>
    <row r="864" spans="1:7" ht="16" hidden="1" x14ac:dyDescent="0.2">
      <c r="A864" t="s">
        <v>3631</v>
      </c>
      <c r="B864">
        <v>91</v>
      </c>
      <c r="C864">
        <v>115</v>
      </c>
      <c r="D864" t="s">
        <v>346</v>
      </c>
      <c r="E864" t="s">
        <v>2055</v>
      </c>
      <c r="F864" s="4"/>
      <c r="G864" s="9">
        <f>Table5[[#This Row],[Order Quantity]]</f>
        <v>115</v>
      </c>
    </row>
    <row r="865" spans="1:7" ht="16" hidden="1" x14ac:dyDescent="0.2">
      <c r="A865" t="s">
        <v>5394</v>
      </c>
      <c r="B865">
        <v>18</v>
      </c>
      <c r="C865">
        <v>115</v>
      </c>
      <c r="D865" t="s">
        <v>684</v>
      </c>
      <c r="E865" t="s">
        <v>1383</v>
      </c>
      <c r="F865" s="4"/>
      <c r="G865" s="9">
        <f>Table5[[#This Row],[Order Quantity]]</f>
        <v>115</v>
      </c>
    </row>
    <row r="866" spans="1:7" ht="16" hidden="1" x14ac:dyDescent="0.2">
      <c r="A866" t="s">
        <v>1532</v>
      </c>
      <c r="B866">
        <v>12</v>
      </c>
      <c r="C866">
        <v>115</v>
      </c>
      <c r="D866" t="s">
        <v>113</v>
      </c>
      <c r="E866" t="s">
        <v>1240</v>
      </c>
      <c r="F866" s="4"/>
      <c r="G866" s="9">
        <f>Table5[[#This Row],[Order Quantity]]</f>
        <v>115</v>
      </c>
    </row>
    <row r="867" spans="1:7" ht="16" hidden="1" x14ac:dyDescent="0.2">
      <c r="A867" t="s">
        <v>2188</v>
      </c>
      <c r="B867">
        <v>7</v>
      </c>
      <c r="C867">
        <v>115</v>
      </c>
      <c r="D867" t="s">
        <v>1363</v>
      </c>
      <c r="E867" t="s">
        <v>2189</v>
      </c>
      <c r="F867" s="4"/>
      <c r="G867" s="9">
        <f>Table5[[#This Row],[Order Quantity]]</f>
        <v>115</v>
      </c>
    </row>
    <row r="868" spans="1:7" ht="16" hidden="1" x14ac:dyDescent="0.2">
      <c r="A868" t="s">
        <v>1276</v>
      </c>
      <c r="B868">
        <v>23</v>
      </c>
      <c r="C868">
        <v>114</v>
      </c>
      <c r="D868" t="s">
        <v>136</v>
      </c>
      <c r="E868" t="s">
        <v>1752</v>
      </c>
      <c r="F868" s="4"/>
      <c r="G868" s="9">
        <f>Table5[[#This Row],[Order Quantity]]</f>
        <v>114</v>
      </c>
    </row>
    <row r="869" spans="1:7" ht="16" hidden="1" x14ac:dyDescent="0.2">
      <c r="A869" s="1" t="s">
        <v>4539</v>
      </c>
      <c r="B869" s="1">
        <v>22</v>
      </c>
      <c r="C869" s="1">
        <v>114</v>
      </c>
      <c r="D869" s="1" t="s">
        <v>4378</v>
      </c>
      <c r="E869" s="1" t="s">
        <v>1527</v>
      </c>
      <c r="F869" s="4"/>
      <c r="G869" s="9">
        <f>Table5[[#This Row],[Order Quantity]]</f>
        <v>114</v>
      </c>
    </row>
    <row r="870" spans="1:7" ht="16" hidden="1" x14ac:dyDescent="0.2">
      <c r="A870" s="1" t="s">
        <v>7218</v>
      </c>
      <c r="B870" s="1">
        <v>8</v>
      </c>
      <c r="C870" s="1">
        <v>114</v>
      </c>
      <c r="D870" s="1" t="s">
        <v>1438</v>
      </c>
      <c r="E870" s="1" t="s">
        <v>3825</v>
      </c>
      <c r="F870" s="4"/>
      <c r="G870" s="9">
        <f>Table5[[#This Row],[Order Quantity]]</f>
        <v>114</v>
      </c>
    </row>
    <row r="871" spans="1:7" ht="16" hidden="1" x14ac:dyDescent="0.2">
      <c r="A871" s="1" t="s">
        <v>3061</v>
      </c>
      <c r="B871" s="1">
        <v>33</v>
      </c>
      <c r="C871" s="1">
        <v>113</v>
      </c>
      <c r="D871" s="1" t="s">
        <v>262</v>
      </c>
      <c r="E871" s="1" t="s">
        <v>1276</v>
      </c>
      <c r="F871" s="4"/>
      <c r="G871" s="9">
        <f>Table5[[#This Row],[Order Quantity]]</f>
        <v>113</v>
      </c>
    </row>
    <row r="872" spans="1:7" ht="16" hidden="1" x14ac:dyDescent="0.2">
      <c r="A872" t="s">
        <v>1435</v>
      </c>
      <c r="B872">
        <v>16</v>
      </c>
      <c r="C872">
        <v>113</v>
      </c>
      <c r="D872" t="s">
        <v>292</v>
      </c>
      <c r="E872" t="s">
        <v>1307</v>
      </c>
      <c r="F872" s="4"/>
      <c r="G872" s="9">
        <f>Table5[[#This Row],[Order Quantity]]</f>
        <v>113</v>
      </c>
    </row>
    <row r="873" spans="1:7" ht="16" hidden="1" x14ac:dyDescent="0.2">
      <c r="A873" t="s">
        <v>6577</v>
      </c>
      <c r="B873">
        <v>15</v>
      </c>
      <c r="C873">
        <v>113</v>
      </c>
      <c r="D873" t="s">
        <v>6529</v>
      </c>
      <c r="E873" t="s">
        <v>3303</v>
      </c>
      <c r="F873" s="4"/>
      <c r="G873" s="9">
        <f>Table5[[#This Row],[Order Quantity]]</f>
        <v>113</v>
      </c>
    </row>
    <row r="874" spans="1:7" ht="16" hidden="1" x14ac:dyDescent="0.2">
      <c r="A874" s="1" t="s">
        <v>4551</v>
      </c>
      <c r="B874" s="1">
        <v>13</v>
      </c>
      <c r="C874" s="1">
        <v>113</v>
      </c>
      <c r="D874" s="1" t="s">
        <v>136</v>
      </c>
      <c r="E874" s="1" t="s">
        <v>4552</v>
      </c>
      <c r="F874" s="4"/>
      <c r="G874" s="9">
        <f>Table5[[#This Row],[Order Quantity]]</f>
        <v>113</v>
      </c>
    </row>
    <row r="875" spans="1:7" ht="16" x14ac:dyDescent="0.2">
      <c r="A875" t="s">
        <v>2368</v>
      </c>
      <c r="B875">
        <v>10</v>
      </c>
      <c r="C875" s="6">
        <v>113</v>
      </c>
      <c r="D875" t="s">
        <v>2369</v>
      </c>
      <c r="E875" t="s">
        <v>1326</v>
      </c>
      <c r="F875" s="1" t="s">
        <v>7665</v>
      </c>
      <c r="G875" s="9">
        <f>113*120*0.01</f>
        <v>135.6</v>
      </c>
    </row>
    <row r="876" spans="1:7" ht="16" hidden="1" x14ac:dyDescent="0.2">
      <c r="A876" t="s">
        <v>2897</v>
      </c>
      <c r="B876">
        <v>108</v>
      </c>
      <c r="C876">
        <v>112</v>
      </c>
      <c r="D876" t="s">
        <v>1571</v>
      </c>
      <c r="E876" t="s">
        <v>1768</v>
      </c>
      <c r="F876" s="4"/>
      <c r="G876" s="9">
        <f>Table5[[#This Row],[Order Quantity]]</f>
        <v>112</v>
      </c>
    </row>
    <row r="877" spans="1:7" ht="16" hidden="1" x14ac:dyDescent="0.2">
      <c r="A877" s="1" t="s">
        <v>5832</v>
      </c>
      <c r="B877" s="1">
        <v>70</v>
      </c>
      <c r="C877" s="1">
        <v>112</v>
      </c>
      <c r="D877" s="1" t="s">
        <v>5833</v>
      </c>
      <c r="E877" s="1" t="s">
        <v>5753</v>
      </c>
      <c r="F877" s="4"/>
      <c r="G877" s="9">
        <f>Table5[[#This Row],[Order Quantity]]</f>
        <v>112</v>
      </c>
    </row>
    <row r="878" spans="1:7" ht="16" x14ac:dyDescent="0.2">
      <c r="A878" t="s">
        <v>6487</v>
      </c>
      <c r="B878">
        <v>41</v>
      </c>
      <c r="C878" s="6">
        <v>112</v>
      </c>
      <c r="D878" t="s">
        <v>325</v>
      </c>
      <c r="E878" t="s">
        <v>1462</v>
      </c>
      <c r="F878" s="1" t="s">
        <v>7665</v>
      </c>
      <c r="G878" s="9">
        <f>112*2</f>
        <v>224</v>
      </c>
    </row>
    <row r="879" spans="1:7" ht="16" hidden="1" x14ac:dyDescent="0.2">
      <c r="A879" t="s">
        <v>3550</v>
      </c>
      <c r="B879">
        <v>19</v>
      </c>
      <c r="C879">
        <v>112</v>
      </c>
      <c r="D879" t="s">
        <v>385</v>
      </c>
      <c r="E879" t="s">
        <v>3551</v>
      </c>
      <c r="F879" s="4"/>
      <c r="G879" s="9">
        <f>Table5[[#This Row],[Order Quantity]]</f>
        <v>112</v>
      </c>
    </row>
    <row r="880" spans="1:7" ht="16" x14ac:dyDescent="0.2">
      <c r="A880" t="s">
        <v>4092</v>
      </c>
      <c r="B880">
        <v>13</v>
      </c>
      <c r="C880" s="6">
        <v>112</v>
      </c>
      <c r="D880" t="s">
        <v>684</v>
      </c>
      <c r="E880" t="s">
        <v>3178</v>
      </c>
      <c r="F880" s="1" t="s">
        <v>7668</v>
      </c>
      <c r="G880" s="9">
        <f>Table5[[#This Row],[Order Quantity]]</f>
        <v>112</v>
      </c>
    </row>
    <row r="881" spans="1:7" ht="16" hidden="1" x14ac:dyDescent="0.2">
      <c r="A881" s="1" t="s">
        <v>4674</v>
      </c>
      <c r="B881" s="1">
        <v>12</v>
      </c>
      <c r="C881" s="1">
        <v>112</v>
      </c>
      <c r="D881" s="1" t="s">
        <v>4666</v>
      </c>
      <c r="E881" s="1" t="s">
        <v>1980</v>
      </c>
      <c r="F881" s="4"/>
      <c r="G881" s="9">
        <f>Table5[[#This Row],[Order Quantity]]</f>
        <v>112</v>
      </c>
    </row>
    <row r="882" spans="1:7" ht="16" hidden="1" x14ac:dyDescent="0.2">
      <c r="A882" t="s">
        <v>2263</v>
      </c>
      <c r="B882">
        <v>31</v>
      </c>
      <c r="C882">
        <v>111</v>
      </c>
      <c r="D882" t="s">
        <v>2264</v>
      </c>
      <c r="E882" t="s">
        <v>2265</v>
      </c>
      <c r="F882" s="4"/>
      <c r="G882" s="9">
        <f>Table5[[#This Row],[Order Quantity]]</f>
        <v>111</v>
      </c>
    </row>
    <row r="883" spans="1:7" ht="16" x14ac:dyDescent="0.2">
      <c r="A883" t="s">
        <v>6997</v>
      </c>
      <c r="B883">
        <v>21</v>
      </c>
      <c r="C883" s="6">
        <v>111</v>
      </c>
      <c r="D883" t="s">
        <v>2886</v>
      </c>
      <c r="E883" t="s">
        <v>1612</v>
      </c>
      <c r="F883" s="1" t="s">
        <v>7669</v>
      </c>
      <c r="G883" s="9">
        <f>111*0.454</f>
        <v>50.393999999999998</v>
      </c>
    </row>
    <row r="884" spans="1:7" ht="16" hidden="1" x14ac:dyDescent="0.2">
      <c r="A884" t="s">
        <v>1923</v>
      </c>
      <c r="B884">
        <v>17</v>
      </c>
      <c r="C884">
        <v>111</v>
      </c>
      <c r="D884" t="s">
        <v>216</v>
      </c>
      <c r="E884" t="s">
        <v>1739</v>
      </c>
      <c r="F884" s="4"/>
      <c r="G884" s="9">
        <f>Table5[[#This Row],[Order Quantity]]</f>
        <v>111</v>
      </c>
    </row>
    <row r="885" spans="1:7" ht="16" hidden="1" x14ac:dyDescent="0.2">
      <c r="A885" t="s">
        <v>6786</v>
      </c>
      <c r="B885">
        <v>40</v>
      </c>
      <c r="C885">
        <v>110</v>
      </c>
      <c r="D885" t="s">
        <v>65</v>
      </c>
      <c r="E885" t="s">
        <v>6787</v>
      </c>
      <c r="F885" s="4"/>
      <c r="G885" s="9">
        <f>Table5[[#This Row],[Order Quantity]]</f>
        <v>110</v>
      </c>
    </row>
    <row r="886" spans="1:7" ht="16" hidden="1" x14ac:dyDescent="0.2">
      <c r="A886" t="s">
        <v>365</v>
      </c>
      <c r="B886">
        <v>34</v>
      </c>
      <c r="C886">
        <v>110</v>
      </c>
      <c r="D886" t="s">
        <v>262</v>
      </c>
      <c r="E886" t="s">
        <v>1299</v>
      </c>
      <c r="F886" s="4"/>
      <c r="G886" s="9">
        <f>Table5[[#This Row],[Order Quantity]]</f>
        <v>110</v>
      </c>
    </row>
    <row r="887" spans="1:7" ht="16" hidden="1" x14ac:dyDescent="0.2">
      <c r="A887" t="s">
        <v>6689</v>
      </c>
      <c r="B887">
        <v>30</v>
      </c>
      <c r="C887">
        <v>110</v>
      </c>
      <c r="D887" t="s">
        <v>3498</v>
      </c>
      <c r="E887" t="s">
        <v>2967</v>
      </c>
      <c r="F887" s="4"/>
      <c r="G887" s="9">
        <f>Table5[[#This Row],[Order Quantity]]</f>
        <v>110</v>
      </c>
    </row>
    <row r="888" spans="1:7" ht="16" x14ac:dyDescent="0.2">
      <c r="A888" s="1" t="s">
        <v>7219</v>
      </c>
      <c r="B888" s="1">
        <v>6</v>
      </c>
      <c r="C888" s="5">
        <v>110</v>
      </c>
      <c r="D888" s="1" t="s">
        <v>97</v>
      </c>
      <c r="E888" s="1" t="s">
        <v>2081</v>
      </c>
      <c r="F888" s="1" t="s">
        <v>7667</v>
      </c>
      <c r="G888" s="9">
        <f>110*2</f>
        <v>220</v>
      </c>
    </row>
    <row r="889" spans="1:7" ht="16" hidden="1" x14ac:dyDescent="0.2">
      <c r="A889" t="s">
        <v>4847</v>
      </c>
      <c r="B889">
        <v>77</v>
      </c>
      <c r="C889">
        <v>109</v>
      </c>
      <c r="D889" t="s">
        <v>65</v>
      </c>
      <c r="E889" t="s">
        <v>4579</v>
      </c>
      <c r="F889" s="4"/>
      <c r="G889" s="9">
        <f>Table5[[#This Row],[Order Quantity]]</f>
        <v>109</v>
      </c>
    </row>
    <row r="890" spans="1:7" ht="16" hidden="1" x14ac:dyDescent="0.2">
      <c r="A890" s="1" t="s">
        <v>7616</v>
      </c>
      <c r="B890" s="1">
        <v>40</v>
      </c>
      <c r="C890" s="1">
        <v>109</v>
      </c>
      <c r="D890" s="1" t="s">
        <v>6283</v>
      </c>
      <c r="E890" s="1" t="s">
        <v>2568</v>
      </c>
      <c r="F890" s="4"/>
      <c r="G890" s="9">
        <f>Table5[[#This Row],[Order Quantity]]</f>
        <v>109</v>
      </c>
    </row>
    <row r="891" spans="1:7" ht="16" hidden="1" x14ac:dyDescent="0.2">
      <c r="A891" t="s">
        <v>1465</v>
      </c>
      <c r="B891">
        <v>26</v>
      </c>
      <c r="C891">
        <v>109</v>
      </c>
      <c r="D891" t="s">
        <v>1466</v>
      </c>
      <c r="E891" t="s">
        <v>1467</v>
      </c>
      <c r="F891" s="4"/>
      <c r="G891" s="9">
        <f>Table5[[#This Row],[Order Quantity]]</f>
        <v>109</v>
      </c>
    </row>
    <row r="892" spans="1:7" ht="16" hidden="1" x14ac:dyDescent="0.2">
      <c r="A892" t="s">
        <v>6434</v>
      </c>
      <c r="B892">
        <v>20</v>
      </c>
      <c r="C892">
        <v>109</v>
      </c>
      <c r="D892" t="s">
        <v>208</v>
      </c>
      <c r="E892" t="s">
        <v>1594</v>
      </c>
      <c r="F892" s="4"/>
      <c r="G892" s="9">
        <f>Table5[[#This Row],[Order Quantity]]</f>
        <v>109</v>
      </c>
    </row>
    <row r="893" spans="1:7" ht="16" hidden="1" x14ac:dyDescent="0.2">
      <c r="A893" t="s">
        <v>6269</v>
      </c>
      <c r="B893">
        <v>22</v>
      </c>
      <c r="C893">
        <v>108.5</v>
      </c>
      <c r="D893" t="s">
        <v>684</v>
      </c>
      <c r="E893" t="s">
        <v>1549</v>
      </c>
      <c r="F893" s="4"/>
      <c r="G893" s="9">
        <f>Table5[[#This Row],[Order Quantity]]</f>
        <v>108.5</v>
      </c>
    </row>
    <row r="894" spans="1:7" ht="16" hidden="1" x14ac:dyDescent="0.2">
      <c r="A894" t="s">
        <v>4941</v>
      </c>
      <c r="B894">
        <v>51</v>
      </c>
      <c r="C894">
        <v>108</v>
      </c>
      <c r="D894" t="s">
        <v>65</v>
      </c>
      <c r="E894" t="s">
        <v>4572</v>
      </c>
      <c r="F894" s="4"/>
      <c r="G894" s="9">
        <f>Table5[[#This Row],[Order Quantity]]</f>
        <v>108</v>
      </c>
    </row>
    <row r="895" spans="1:7" ht="16" hidden="1" x14ac:dyDescent="0.2">
      <c r="A895" t="s">
        <v>6121</v>
      </c>
      <c r="B895">
        <v>42</v>
      </c>
      <c r="C895">
        <v>108</v>
      </c>
      <c r="D895" t="s">
        <v>65</v>
      </c>
      <c r="E895" t="s">
        <v>1927</v>
      </c>
      <c r="F895" s="4"/>
      <c r="G895" s="9">
        <f>Table5[[#This Row],[Order Quantity]]</f>
        <v>108</v>
      </c>
    </row>
    <row r="896" spans="1:7" ht="16" hidden="1" x14ac:dyDescent="0.2">
      <c r="A896" t="s">
        <v>6389</v>
      </c>
      <c r="B896">
        <v>27</v>
      </c>
      <c r="C896">
        <v>108</v>
      </c>
      <c r="D896" t="s">
        <v>2004</v>
      </c>
      <c r="E896" t="s">
        <v>1307</v>
      </c>
      <c r="F896" s="4"/>
      <c r="G896" s="9">
        <f>Table5[[#This Row],[Order Quantity]]</f>
        <v>108</v>
      </c>
    </row>
    <row r="897" spans="1:7" ht="16" hidden="1" x14ac:dyDescent="0.2">
      <c r="A897" t="s">
        <v>6972</v>
      </c>
      <c r="B897">
        <v>25</v>
      </c>
      <c r="C897">
        <v>108</v>
      </c>
      <c r="D897" t="s">
        <v>65</v>
      </c>
      <c r="E897" t="s">
        <v>1757</v>
      </c>
      <c r="F897" s="4"/>
      <c r="G897" s="9">
        <f>Table5[[#This Row],[Order Quantity]]</f>
        <v>108</v>
      </c>
    </row>
    <row r="898" spans="1:7" ht="16" hidden="1" x14ac:dyDescent="0.2">
      <c r="A898" t="s">
        <v>1533</v>
      </c>
      <c r="B898">
        <v>20</v>
      </c>
      <c r="C898">
        <v>107</v>
      </c>
      <c r="D898" t="s">
        <v>1505</v>
      </c>
      <c r="E898" t="s">
        <v>1506</v>
      </c>
      <c r="F898" s="4"/>
      <c r="G898" s="9">
        <f>Table5[[#This Row],[Order Quantity]]</f>
        <v>107</v>
      </c>
    </row>
    <row r="899" spans="1:7" ht="16" hidden="1" x14ac:dyDescent="0.2">
      <c r="A899" t="s">
        <v>2788</v>
      </c>
      <c r="B899">
        <v>16</v>
      </c>
      <c r="C899">
        <v>107</v>
      </c>
      <c r="D899" t="s">
        <v>1451</v>
      </c>
      <c r="E899" t="s">
        <v>1939</v>
      </c>
      <c r="F899" s="4"/>
      <c r="G899" s="9">
        <f>Table5[[#This Row],[Order Quantity]]</f>
        <v>107</v>
      </c>
    </row>
    <row r="900" spans="1:7" ht="16" x14ac:dyDescent="0.2">
      <c r="A900" t="s">
        <v>6541</v>
      </c>
      <c r="B900">
        <v>14</v>
      </c>
      <c r="C900" s="6">
        <v>107</v>
      </c>
      <c r="D900" t="s">
        <v>113</v>
      </c>
      <c r="E900" t="s">
        <v>2419</v>
      </c>
      <c r="F900" s="1" t="s">
        <v>7668</v>
      </c>
      <c r="G900" s="9">
        <f>107*2.5</f>
        <v>267.5</v>
      </c>
    </row>
    <row r="901" spans="1:7" ht="16" hidden="1" x14ac:dyDescent="0.2">
      <c r="A901" t="s">
        <v>2843</v>
      </c>
      <c r="B901">
        <v>9</v>
      </c>
      <c r="C901">
        <v>106</v>
      </c>
      <c r="D901" t="s">
        <v>2844</v>
      </c>
      <c r="E901" t="s">
        <v>1652</v>
      </c>
      <c r="F901" s="4"/>
      <c r="G901" s="9">
        <f>Table5[[#This Row],[Order Quantity]]</f>
        <v>106</v>
      </c>
    </row>
    <row r="902" spans="1:7" ht="16" hidden="1" x14ac:dyDescent="0.2">
      <c r="A902" t="s">
        <v>6458</v>
      </c>
      <c r="B902">
        <v>71</v>
      </c>
      <c r="C902">
        <v>105</v>
      </c>
      <c r="D902" t="s">
        <v>6459</v>
      </c>
      <c r="E902" t="s">
        <v>1655</v>
      </c>
      <c r="F902" s="4"/>
      <c r="G902" s="9">
        <f>Table5[[#This Row],[Order Quantity]]</f>
        <v>105</v>
      </c>
    </row>
    <row r="903" spans="1:7" ht="16" hidden="1" x14ac:dyDescent="0.2">
      <c r="A903" t="s">
        <v>690</v>
      </c>
      <c r="B903">
        <v>26</v>
      </c>
      <c r="C903">
        <v>105</v>
      </c>
      <c r="D903" t="s">
        <v>1442</v>
      </c>
      <c r="E903" t="s">
        <v>690</v>
      </c>
      <c r="F903" s="4"/>
      <c r="G903" s="9">
        <f>Table5[[#This Row],[Order Quantity]]</f>
        <v>105</v>
      </c>
    </row>
    <row r="904" spans="1:7" ht="16" hidden="1" x14ac:dyDescent="0.2">
      <c r="A904" t="s">
        <v>6876</v>
      </c>
      <c r="B904">
        <v>14</v>
      </c>
      <c r="C904">
        <v>105</v>
      </c>
      <c r="D904" t="s">
        <v>129</v>
      </c>
      <c r="E904" t="s">
        <v>2341</v>
      </c>
      <c r="F904" s="4"/>
      <c r="G904" s="9">
        <f>Table5[[#This Row],[Order Quantity]]</f>
        <v>105</v>
      </c>
    </row>
    <row r="905" spans="1:7" ht="16" hidden="1" x14ac:dyDescent="0.2">
      <c r="A905" t="s">
        <v>2626</v>
      </c>
      <c r="B905">
        <v>11</v>
      </c>
      <c r="C905">
        <v>105</v>
      </c>
      <c r="D905" t="s">
        <v>563</v>
      </c>
      <c r="E905" t="s">
        <v>2627</v>
      </c>
      <c r="F905" s="4"/>
      <c r="G905" s="9">
        <f>Table5[[#This Row],[Order Quantity]]</f>
        <v>105</v>
      </c>
    </row>
    <row r="906" spans="1:7" ht="16" x14ac:dyDescent="0.2">
      <c r="A906" s="1" t="s">
        <v>5663</v>
      </c>
      <c r="B906" s="1">
        <v>6</v>
      </c>
      <c r="C906" s="5">
        <v>105</v>
      </c>
      <c r="D906" s="1" t="s">
        <v>5664</v>
      </c>
      <c r="E906" s="1" t="s">
        <v>1296</v>
      </c>
      <c r="F906" s="1" t="s">
        <v>7669</v>
      </c>
      <c r="G906" s="9">
        <f>105*0.185</f>
        <v>19.425000000000001</v>
      </c>
    </row>
    <row r="907" spans="1:7" ht="16" x14ac:dyDescent="0.2">
      <c r="A907" t="s">
        <v>5255</v>
      </c>
      <c r="B907">
        <v>20</v>
      </c>
      <c r="C907" s="6">
        <v>104.8</v>
      </c>
      <c r="D907" t="s">
        <v>201</v>
      </c>
      <c r="E907" t="s">
        <v>698</v>
      </c>
      <c r="F907" s="1" t="s">
        <v>7668</v>
      </c>
      <c r="G907" s="9">
        <f>Table5[[#This Row],[Order Quantity]]</f>
        <v>104.8</v>
      </c>
    </row>
    <row r="908" spans="1:7" ht="16" hidden="1" x14ac:dyDescent="0.2">
      <c r="A908" t="s">
        <v>3838</v>
      </c>
      <c r="B908">
        <v>55</v>
      </c>
      <c r="C908">
        <v>104</v>
      </c>
      <c r="D908" t="s">
        <v>1442</v>
      </c>
      <c r="E908" t="s">
        <v>3838</v>
      </c>
      <c r="F908" s="4"/>
      <c r="G908" s="9">
        <f>Table5[[#This Row],[Order Quantity]]</f>
        <v>104</v>
      </c>
    </row>
    <row r="909" spans="1:7" ht="16" hidden="1" x14ac:dyDescent="0.2">
      <c r="A909" s="1" t="s">
        <v>20</v>
      </c>
      <c r="B909" s="1">
        <v>16</v>
      </c>
      <c r="C909" s="1">
        <v>104</v>
      </c>
      <c r="D909" s="1" t="s">
        <v>21</v>
      </c>
      <c r="E909" t="s">
        <v>11</v>
      </c>
      <c r="F909" s="4"/>
      <c r="G909" s="9">
        <f>Table5[[#This Row],[Order Quantity]]</f>
        <v>104</v>
      </c>
    </row>
    <row r="910" spans="1:7" ht="16" hidden="1" x14ac:dyDescent="0.2">
      <c r="A910" t="s">
        <v>5864</v>
      </c>
      <c r="B910">
        <v>7</v>
      </c>
      <c r="C910">
        <v>104</v>
      </c>
      <c r="D910" t="s">
        <v>187</v>
      </c>
      <c r="E910" t="s">
        <v>2978</v>
      </c>
      <c r="F910" s="4"/>
      <c r="G910" s="9">
        <f>Table5[[#This Row],[Order Quantity]]</f>
        <v>104</v>
      </c>
    </row>
    <row r="911" spans="1:7" ht="16" x14ac:dyDescent="0.2">
      <c r="A911" t="s">
        <v>5321</v>
      </c>
      <c r="B911">
        <v>2</v>
      </c>
      <c r="C911" s="6">
        <v>104</v>
      </c>
      <c r="D911" t="s">
        <v>65</v>
      </c>
      <c r="E911" t="s">
        <v>3178</v>
      </c>
      <c r="F911" s="1" t="s">
        <v>7668</v>
      </c>
      <c r="G911" s="9">
        <f>Table5[[#This Row],[Order Quantity]]*0.1</f>
        <v>10.4</v>
      </c>
    </row>
    <row r="912" spans="1:7" ht="16" hidden="1" x14ac:dyDescent="0.2">
      <c r="A912" s="1" t="s">
        <v>6193</v>
      </c>
      <c r="B912" s="1">
        <v>49</v>
      </c>
      <c r="C912" s="1">
        <v>103</v>
      </c>
      <c r="D912" s="1" t="s">
        <v>113</v>
      </c>
      <c r="E912" s="1" t="s">
        <v>1477</v>
      </c>
      <c r="F912" s="4"/>
      <c r="G912" s="9">
        <f>Table5[[#This Row],[Order Quantity]]</f>
        <v>103</v>
      </c>
    </row>
    <row r="913" spans="1:7" ht="16" hidden="1" x14ac:dyDescent="0.2">
      <c r="A913" t="s">
        <v>1374</v>
      </c>
      <c r="B913">
        <v>25</v>
      </c>
      <c r="C913">
        <v>103</v>
      </c>
      <c r="D913" t="s">
        <v>113</v>
      </c>
      <c r="E913" t="s">
        <v>1373</v>
      </c>
      <c r="F913" s="4"/>
      <c r="G913" s="9">
        <f>Table5[[#This Row],[Order Quantity]]</f>
        <v>103</v>
      </c>
    </row>
    <row r="914" spans="1:7" ht="16" x14ac:dyDescent="0.2">
      <c r="A914" s="1" t="s">
        <v>7230</v>
      </c>
      <c r="B914" s="1">
        <v>8</v>
      </c>
      <c r="C914" s="5">
        <v>103</v>
      </c>
      <c r="D914" s="1" t="s">
        <v>97</v>
      </c>
      <c r="E914" s="1" t="s">
        <v>2345</v>
      </c>
      <c r="F914" s="1" t="s">
        <v>7666</v>
      </c>
      <c r="G914" s="9">
        <f>103*2</f>
        <v>206</v>
      </c>
    </row>
    <row r="915" spans="1:7" ht="16" hidden="1" x14ac:dyDescent="0.2">
      <c r="A915" t="s">
        <v>6587</v>
      </c>
      <c r="B915">
        <v>78</v>
      </c>
      <c r="C915">
        <v>102</v>
      </c>
      <c r="D915" t="s">
        <v>100</v>
      </c>
      <c r="E915" t="s">
        <v>1531</v>
      </c>
      <c r="F915" s="4"/>
      <c r="G915" s="9">
        <f>Table5[[#This Row],[Order Quantity]]</f>
        <v>102</v>
      </c>
    </row>
    <row r="916" spans="1:7" ht="16" hidden="1" x14ac:dyDescent="0.2">
      <c r="A916" t="s">
        <v>2026</v>
      </c>
      <c r="B916">
        <v>53</v>
      </c>
      <c r="C916">
        <v>102</v>
      </c>
      <c r="D916" t="s">
        <v>697</v>
      </c>
      <c r="E916" t="s">
        <v>2026</v>
      </c>
      <c r="F916" s="4"/>
      <c r="G916" s="9">
        <f>Table5[[#This Row],[Order Quantity]]</f>
        <v>102</v>
      </c>
    </row>
    <row r="917" spans="1:7" ht="16" hidden="1" x14ac:dyDescent="0.2">
      <c r="A917" s="1" t="s">
        <v>6025</v>
      </c>
      <c r="B917" s="1">
        <v>44</v>
      </c>
      <c r="C917" s="1">
        <v>102</v>
      </c>
      <c r="D917" s="1" t="s">
        <v>6026</v>
      </c>
      <c r="E917" s="1" t="s">
        <v>5769</v>
      </c>
      <c r="F917" s="4"/>
      <c r="G917" s="9">
        <f>Table5[[#This Row],[Order Quantity]]</f>
        <v>102</v>
      </c>
    </row>
    <row r="918" spans="1:7" ht="16" hidden="1" x14ac:dyDescent="0.2">
      <c r="A918" t="s">
        <v>3952</v>
      </c>
      <c r="B918">
        <v>12</v>
      </c>
      <c r="C918">
        <v>102</v>
      </c>
      <c r="D918" t="s">
        <v>136</v>
      </c>
      <c r="E918" t="s">
        <v>1687</v>
      </c>
      <c r="F918" s="4"/>
      <c r="G918" s="9">
        <f>Table5[[#This Row],[Order Quantity]]</f>
        <v>102</v>
      </c>
    </row>
    <row r="919" spans="1:7" ht="16" hidden="1" x14ac:dyDescent="0.2">
      <c r="A919" t="s">
        <v>3592</v>
      </c>
      <c r="B919">
        <v>10</v>
      </c>
      <c r="C919" s="6">
        <v>102</v>
      </c>
      <c r="D919" t="s">
        <v>2021</v>
      </c>
      <c r="E919" t="s">
        <v>1326</v>
      </c>
      <c r="F919" s="1"/>
      <c r="G919" s="9">
        <f>Table5[[#This Row],[Order Quantity]]</f>
        <v>102</v>
      </c>
    </row>
    <row r="920" spans="1:7" ht="16" hidden="1" x14ac:dyDescent="0.2">
      <c r="A920" t="s">
        <v>7429</v>
      </c>
      <c r="B920">
        <v>10</v>
      </c>
      <c r="C920">
        <v>102</v>
      </c>
      <c r="D920" t="s">
        <v>65</v>
      </c>
      <c r="E920" t="s">
        <v>295</v>
      </c>
      <c r="F920" s="4"/>
      <c r="G920" s="9">
        <f>Table5[[#This Row],[Order Quantity]]</f>
        <v>102</v>
      </c>
    </row>
    <row r="921" spans="1:7" ht="16" hidden="1" x14ac:dyDescent="0.2">
      <c r="A921" t="s">
        <v>5737</v>
      </c>
      <c r="B921">
        <v>3</v>
      </c>
      <c r="C921">
        <v>102</v>
      </c>
      <c r="D921" t="s">
        <v>5738</v>
      </c>
      <c r="E921" t="s">
        <v>3213</v>
      </c>
      <c r="F921" s="4"/>
      <c r="G921" s="9">
        <f>Table5[[#This Row],[Order Quantity]]</f>
        <v>102</v>
      </c>
    </row>
    <row r="922" spans="1:7" ht="16" hidden="1" x14ac:dyDescent="0.2">
      <c r="A922" s="1" t="s">
        <v>3052</v>
      </c>
      <c r="B922" s="1">
        <v>40</v>
      </c>
      <c r="C922" s="1">
        <v>101</v>
      </c>
      <c r="D922" s="1" t="s">
        <v>1314</v>
      </c>
      <c r="E922" s="1" t="s">
        <v>3053</v>
      </c>
      <c r="F922" s="4"/>
      <c r="G922" s="9">
        <f>Table5[[#This Row],[Order Quantity]]</f>
        <v>101</v>
      </c>
    </row>
    <row r="923" spans="1:7" ht="16" hidden="1" x14ac:dyDescent="0.2">
      <c r="A923" t="s">
        <v>4744</v>
      </c>
      <c r="B923">
        <v>34</v>
      </c>
      <c r="C923">
        <v>101</v>
      </c>
      <c r="D923" t="s">
        <v>65</v>
      </c>
      <c r="E923" t="s">
        <v>295</v>
      </c>
      <c r="F923" s="4"/>
      <c r="G923" s="9">
        <f>Table5[[#This Row],[Order Quantity]]</f>
        <v>101</v>
      </c>
    </row>
    <row r="924" spans="1:7" ht="16" hidden="1" x14ac:dyDescent="0.2">
      <c r="A924" t="s">
        <v>3307</v>
      </c>
      <c r="B924">
        <v>33</v>
      </c>
      <c r="C924">
        <v>101</v>
      </c>
      <c r="D924" t="s">
        <v>1515</v>
      </c>
      <c r="E924" t="s">
        <v>3307</v>
      </c>
      <c r="F924" s="4"/>
      <c r="G924" s="9">
        <f>Table5[[#This Row],[Order Quantity]]</f>
        <v>101</v>
      </c>
    </row>
    <row r="925" spans="1:7" ht="16" hidden="1" x14ac:dyDescent="0.2">
      <c r="A925" t="s">
        <v>1944</v>
      </c>
      <c r="B925">
        <v>28</v>
      </c>
      <c r="C925">
        <v>101</v>
      </c>
      <c r="D925" t="s">
        <v>831</v>
      </c>
      <c r="E925" t="s">
        <v>1361</v>
      </c>
      <c r="F925" s="4"/>
      <c r="G925" s="9">
        <f>Table5[[#This Row],[Order Quantity]]</f>
        <v>101</v>
      </c>
    </row>
    <row r="926" spans="1:7" ht="16" hidden="1" x14ac:dyDescent="0.2">
      <c r="A926" t="s">
        <v>2729</v>
      </c>
      <c r="B926">
        <v>23</v>
      </c>
      <c r="C926">
        <v>101</v>
      </c>
      <c r="D926" t="s">
        <v>2730</v>
      </c>
      <c r="E926" t="s">
        <v>2731</v>
      </c>
      <c r="F926" s="4"/>
      <c r="G926" s="9">
        <f>Table5[[#This Row],[Order Quantity]]</f>
        <v>101</v>
      </c>
    </row>
    <row r="927" spans="1:7" ht="16" hidden="1" x14ac:dyDescent="0.2">
      <c r="A927" t="s">
        <v>413</v>
      </c>
      <c r="B927">
        <v>23</v>
      </c>
      <c r="C927">
        <v>101</v>
      </c>
      <c r="D927" t="s">
        <v>411</v>
      </c>
      <c r="E927" t="s">
        <v>1433</v>
      </c>
      <c r="F927" s="4"/>
      <c r="G927" s="9">
        <f>Table5[[#This Row],[Order Quantity]]</f>
        <v>101</v>
      </c>
    </row>
    <row r="928" spans="1:7" ht="16" x14ac:dyDescent="0.2">
      <c r="A928" t="s">
        <v>6734</v>
      </c>
      <c r="B928">
        <v>12</v>
      </c>
      <c r="C928" s="6">
        <v>101</v>
      </c>
      <c r="D928" t="s">
        <v>6735</v>
      </c>
      <c r="E928" t="s">
        <v>1296</v>
      </c>
      <c r="F928" s="1" t="s">
        <v>7669</v>
      </c>
      <c r="G928" s="9">
        <f>101*0.185</f>
        <v>18.684999999999999</v>
      </c>
    </row>
    <row r="929" spans="1:7" ht="16" hidden="1" x14ac:dyDescent="0.2">
      <c r="A929" t="s">
        <v>2576</v>
      </c>
      <c r="B929">
        <v>10</v>
      </c>
      <c r="C929">
        <v>101</v>
      </c>
      <c r="D929" t="s">
        <v>2577</v>
      </c>
      <c r="E929" t="s">
        <v>1788</v>
      </c>
      <c r="F929" s="4"/>
      <c r="G929" s="9">
        <f>Table5[[#This Row],[Order Quantity]]</f>
        <v>101</v>
      </c>
    </row>
    <row r="930" spans="1:7" ht="16" hidden="1" x14ac:dyDescent="0.2">
      <c r="A930" t="s">
        <v>4968</v>
      </c>
      <c r="B930">
        <v>2</v>
      </c>
      <c r="C930">
        <v>101</v>
      </c>
      <c r="D930" t="s">
        <v>4815</v>
      </c>
      <c r="E930" t="s">
        <v>2180</v>
      </c>
      <c r="F930" s="4"/>
      <c r="G930" s="9">
        <f>Table5[[#This Row],[Order Quantity]]</f>
        <v>101</v>
      </c>
    </row>
    <row r="931" spans="1:7" ht="16" hidden="1" x14ac:dyDescent="0.2">
      <c r="A931" s="1" t="s">
        <v>309</v>
      </c>
      <c r="B931" s="1">
        <v>22</v>
      </c>
      <c r="C931" s="1">
        <v>100.25</v>
      </c>
      <c r="D931" s="1" t="s">
        <v>1515</v>
      </c>
      <c r="E931" s="1" t="s">
        <v>309</v>
      </c>
      <c r="F931" s="4"/>
      <c r="G931" s="9">
        <f>Table5[[#This Row],[Order Quantity]]</f>
        <v>100.25</v>
      </c>
    </row>
    <row r="932" spans="1:7" ht="16" hidden="1" x14ac:dyDescent="0.2">
      <c r="A932" s="1" t="s">
        <v>3399</v>
      </c>
      <c r="B932" s="1">
        <v>61</v>
      </c>
      <c r="C932" s="1">
        <v>100</v>
      </c>
      <c r="D932" s="1" t="s">
        <v>888</v>
      </c>
      <c r="E932" s="1" t="s">
        <v>3400</v>
      </c>
      <c r="F932" s="4"/>
      <c r="G932" s="9">
        <f>Table5[[#This Row],[Order Quantity]]</f>
        <v>100</v>
      </c>
    </row>
    <row r="933" spans="1:7" ht="16" x14ac:dyDescent="0.2">
      <c r="A933" t="s">
        <v>1381</v>
      </c>
      <c r="B933">
        <v>61</v>
      </c>
      <c r="C933" s="6">
        <v>100</v>
      </c>
      <c r="D933" t="s">
        <v>136</v>
      </c>
      <c r="E933" t="s">
        <v>1377</v>
      </c>
      <c r="F933" s="1" t="s">
        <v>7665</v>
      </c>
      <c r="G933" s="9">
        <f>Table5[[#This Row],[Order Quantity]]</f>
        <v>100</v>
      </c>
    </row>
    <row r="934" spans="1:7" ht="16" hidden="1" x14ac:dyDescent="0.2">
      <c r="A934" s="1" t="s">
        <v>6468</v>
      </c>
      <c r="B934" s="1">
        <v>54</v>
      </c>
      <c r="C934" s="1">
        <v>100</v>
      </c>
      <c r="D934" s="1" t="s">
        <v>2392</v>
      </c>
      <c r="E934" s="1" t="s">
        <v>1744</v>
      </c>
      <c r="F934" s="4"/>
      <c r="G934" s="9">
        <f>Table5[[#This Row],[Order Quantity]]</f>
        <v>100</v>
      </c>
    </row>
    <row r="935" spans="1:7" ht="16" hidden="1" x14ac:dyDescent="0.2">
      <c r="A935" s="1" t="s">
        <v>5588</v>
      </c>
      <c r="B935" s="1">
        <v>51</v>
      </c>
      <c r="C935" s="1">
        <v>100</v>
      </c>
      <c r="D935" s="1" t="s">
        <v>154</v>
      </c>
      <c r="E935" s="1" t="s">
        <v>2273</v>
      </c>
      <c r="F935" s="4"/>
      <c r="G935" s="9">
        <f>Table5[[#This Row],[Order Quantity]]</f>
        <v>100</v>
      </c>
    </row>
    <row r="936" spans="1:7" ht="16" x14ac:dyDescent="0.2">
      <c r="A936" t="s">
        <v>5223</v>
      </c>
      <c r="B936">
        <v>9</v>
      </c>
      <c r="C936" s="6">
        <v>100</v>
      </c>
      <c r="D936" t="s">
        <v>684</v>
      </c>
      <c r="E936" t="s">
        <v>4086</v>
      </c>
      <c r="F936" s="1" t="s">
        <v>7667</v>
      </c>
      <c r="G936" s="9">
        <f>Table5[[#This Row],[Order Quantity]]</f>
        <v>100</v>
      </c>
    </row>
    <row r="937" spans="1:7" ht="16" hidden="1" x14ac:dyDescent="0.2">
      <c r="A937" s="1" t="s">
        <v>46</v>
      </c>
      <c r="B937" s="1">
        <v>5</v>
      </c>
      <c r="C937" s="1">
        <v>100</v>
      </c>
      <c r="D937" s="1" t="s">
        <v>47</v>
      </c>
      <c r="E937" t="s">
        <v>48</v>
      </c>
      <c r="F937" s="4"/>
      <c r="G937" s="9">
        <f>Table5[[#This Row],[Order Quantity]]</f>
        <v>100</v>
      </c>
    </row>
    <row r="938" spans="1:7" ht="16" hidden="1" x14ac:dyDescent="0.2">
      <c r="A938" t="s">
        <v>1772</v>
      </c>
      <c r="B938">
        <v>4</v>
      </c>
      <c r="C938">
        <v>100</v>
      </c>
      <c r="D938" t="s">
        <v>136</v>
      </c>
      <c r="E938" t="s">
        <v>1773</v>
      </c>
      <c r="F938" s="4"/>
      <c r="G938" s="9">
        <f>Table5[[#This Row],[Order Quantity]]</f>
        <v>100</v>
      </c>
    </row>
    <row r="939" spans="1:7" ht="16" hidden="1" x14ac:dyDescent="0.2">
      <c r="A939" t="s">
        <v>3981</v>
      </c>
      <c r="B939">
        <v>2</v>
      </c>
      <c r="C939">
        <v>100</v>
      </c>
      <c r="D939" t="s">
        <v>3974</v>
      </c>
      <c r="E939" t="s">
        <v>3979</v>
      </c>
      <c r="F939" s="4"/>
      <c r="G939" s="9">
        <f>Table5[[#This Row],[Order Quantity]]</f>
        <v>100</v>
      </c>
    </row>
    <row r="940" spans="1:7" ht="16" hidden="1" x14ac:dyDescent="0.2">
      <c r="A940" t="s">
        <v>3982</v>
      </c>
      <c r="B940">
        <v>2</v>
      </c>
      <c r="C940">
        <v>100</v>
      </c>
      <c r="D940" t="s">
        <v>3974</v>
      </c>
      <c r="E940" t="s">
        <v>3979</v>
      </c>
      <c r="F940" s="4"/>
      <c r="G940" s="9">
        <f>Table5[[#This Row],[Order Quantity]]</f>
        <v>100</v>
      </c>
    </row>
    <row r="941" spans="1:7" ht="16" hidden="1" x14ac:dyDescent="0.2">
      <c r="A941" t="s">
        <v>4032</v>
      </c>
      <c r="B941">
        <v>1</v>
      </c>
      <c r="C941">
        <v>100</v>
      </c>
      <c r="D941" t="s">
        <v>3974</v>
      </c>
      <c r="E941" t="s">
        <v>3979</v>
      </c>
      <c r="F941" s="4"/>
      <c r="G941" s="9">
        <f>Table5[[#This Row],[Order Quantity]]</f>
        <v>100</v>
      </c>
    </row>
    <row r="942" spans="1:7" ht="16" hidden="1" x14ac:dyDescent="0.2">
      <c r="A942" t="s">
        <v>4033</v>
      </c>
      <c r="B942">
        <v>1</v>
      </c>
      <c r="C942">
        <v>100</v>
      </c>
      <c r="D942" t="s">
        <v>3974</v>
      </c>
      <c r="E942" t="s">
        <v>3979</v>
      </c>
      <c r="F942" s="4"/>
      <c r="G942" s="9">
        <f>Table5[[#This Row],[Order Quantity]]</f>
        <v>100</v>
      </c>
    </row>
    <row r="943" spans="1:7" ht="16" hidden="1" x14ac:dyDescent="0.2">
      <c r="A943" t="s">
        <v>4970</v>
      </c>
      <c r="B943">
        <v>1</v>
      </c>
      <c r="C943">
        <v>100</v>
      </c>
      <c r="D943" t="s">
        <v>4815</v>
      </c>
      <c r="E943" t="s">
        <v>2180</v>
      </c>
      <c r="F943" s="4"/>
      <c r="G943" s="9">
        <f>Table5[[#This Row],[Order Quantity]]</f>
        <v>100</v>
      </c>
    </row>
    <row r="944" spans="1:7" ht="16" x14ac:dyDescent="0.2">
      <c r="A944" t="s">
        <v>5326</v>
      </c>
      <c r="B944">
        <v>1</v>
      </c>
      <c r="C944" s="6">
        <v>100</v>
      </c>
      <c r="D944" t="s">
        <v>65</v>
      </c>
      <c r="E944" t="s">
        <v>5219</v>
      </c>
      <c r="F944" s="1" t="s">
        <v>7668</v>
      </c>
      <c r="G944" s="9">
        <f>Table5[[#This Row],[Order Quantity]]*0.5</f>
        <v>50</v>
      </c>
    </row>
    <row r="945" spans="1:7" ht="16" hidden="1" x14ac:dyDescent="0.2">
      <c r="A945" t="s">
        <v>2548</v>
      </c>
      <c r="B945">
        <v>43</v>
      </c>
      <c r="C945">
        <v>99</v>
      </c>
      <c r="D945" t="s">
        <v>286</v>
      </c>
      <c r="E945" t="s">
        <v>1542</v>
      </c>
      <c r="F945" s="4"/>
      <c r="G945" s="9">
        <f>Table5[[#This Row],[Order Quantity]]</f>
        <v>99</v>
      </c>
    </row>
    <row r="946" spans="1:7" ht="16" hidden="1" x14ac:dyDescent="0.2">
      <c r="A946" t="s">
        <v>1616</v>
      </c>
      <c r="B946">
        <v>7</v>
      </c>
      <c r="C946">
        <v>99</v>
      </c>
      <c r="D946" t="s">
        <v>65</v>
      </c>
      <c r="E946" t="s">
        <v>1336</v>
      </c>
      <c r="F946" s="4"/>
      <c r="G946" s="9">
        <f>Table5[[#This Row],[Order Quantity]]</f>
        <v>99</v>
      </c>
    </row>
    <row r="947" spans="1:7" ht="16" hidden="1" x14ac:dyDescent="0.2">
      <c r="A947" s="1" t="s">
        <v>4676</v>
      </c>
      <c r="B947" s="1">
        <v>6</v>
      </c>
      <c r="C947" s="1">
        <v>99</v>
      </c>
      <c r="D947" s="1" t="s">
        <v>4677</v>
      </c>
      <c r="E947" s="1" t="s">
        <v>4340</v>
      </c>
      <c r="F947" s="4"/>
      <c r="G947" s="9">
        <f>Table5[[#This Row],[Order Quantity]]</f>
        <v>99</v>
      </c>
    </row>
    <row r="948" spans="1:7" ht="16" hidden="1" x14ac:dyDescent="0.2">
      <c r="A948" s="1" t="s">
        <v>3405</v>
      </c>
      <c r="B948" s="1">
        <v>60</v>
      </c>
      <c r="C948" s="1">
        <v>98</v>
      </c>
      <c r="D948" s="1" t="s">
        <v>888</v>
      </c>
      <c r="E948" s="1" t="s">
        <v>3400</v>
      </c>
      <c r="F948" s="4"/>
      <c r="G948" s="9">
        <f>Table5[[#This Row],[Order Quantity]]</f>
        <v>98</v>
      </c>
    </row>
    <row r="949" spans="1:7" ht="16" hidden="1" x14ac:dyDescent="0.2">
      <c r="A949" t="s">
        <v>4919</v>
      </c>
      <c r="B949">
        <v>43</v>
      </c>
      <c r="C949">
        <v>98</v>
      </c>
      <c r="D949" t="s">
        <v>65</v>
      </c>
      <c r="E949" t="s">
        <v>4579</v>
      </c>
      <c r="F949" s="4"/>
      <c r="G949" s="9">
        <f>Table5[[#This Row],[Order Quantity]]</f>
        <v>98</v>
      </c>
    </row>
    <row r="950" spans="1:7" ht="16" hidden="1" x14ac:dyDescent="0.2">
      <c r="A950" t="s">
        <v>3106</v>
      </c>
      <c r="B950">
        <v>42</v>
      </c>
      <c r="C950">
        <v>98</v>
      </c>
      <c r="D950" t="s">
        <v>971</v>
      </c>
      <c r="E950" t="s">
        <v>287</v>
      </c>
      <c r="F950" s="4"/>
      <c r="G950" s="9">
        <f>Table5[[#This Row],[Order Quantity]]</f>
        <v>98</v>
      </c>
    </row>
    <row r="951" spans="1:7" ht="16" hidden="1" x14ac:dyDescent="0.2">
      <c r="A951" t="s">
        <v>2278</v>
      </c>
      <c r="B951">
        <v>18</v>
      </c>
      <c r="C951">
        <v>98</v>
      </c>
      <c r="D951" t="s">
        <v>2279</v>
      </c>
      <c r="E951" t="s">
        <v>1498</v>
      </c>
      <c r="F951" s="4"/>
      <c r="G951" s="9">
        <f>Table5[[#This Row],[Order Quantity]]</f>
        <v>98</v>
      </c>
    </row>
    <row r="952" spans="1:7" ht="16" hidden="1" x14ac:dyDescent="0.2">
      <c r="A952" t="s">
        <v>3438</v>
      </c>
      <c r="B952">
        <v>18</v>
      </c>
      <c r="C952">
        <v>98</v>
      </c>
      <c r="D952" t="s">
        <v>385</v>
      </c>
      <c r="E952" t="s">
        <v>3439</v>
      </c>
      <c r="F952" s="4"/>
      <c r="G952" s="9">
        <f>Table5[[#This Row],[Order Quantity]]</f>
        <v>98</v>
      </c>
    </row>
    <row r="953" spans="1:7" ht="16" hidden="1" x14ac:dyDescent="0.2">
      <c r="A953" s="1" t="s">
        <v>7645</v>
      </c>
      <c r="B953" s="1">
        <v>18</v>
      </c>
      <c r="C953" s="1">
        <v>98</v>
      </c>
      <c r="D953" s="1" t="s">
        <v>2405</v>
      </c>
      <c r="E953" s="1" t="s">
        <v>7646</v>
      </c>
      <c r="F953" s="4"/>
      <c r="G953" s="9">
        <f>Table5[[#This Row],[Order Quantity]]</f>
        <v>98</v>
      </c>
    </row>
    <row r="954" spans="1:7" ht="16" hidden="1" x14ac:dyDescent="0.2">
      <c r="A954" t="s">
        <v>2916</v>
      </c>
      <c r="B954">
        <v>10</v>
      </c>
      <c r="C954">
        <v>98</v>
      </c>
      <c r="D954" t="s">
        <v>28</v>
      </c>
      <c r="E954" t="s">
        <v>2917</v>
      </c>
      <c r="F954" s="4"/>
      <c r="G954" s="9">
        <f>Table5[[#This Row],[Order Quantity]]</f>
        <v>98</v>
      </c>
    </row>
    <row r="955" spans="1:7" ht="16" hidden="1" x14ac:dyDescent="0.2">
      <c r="A955" s="1" t="s">
        <v>4352</v>
      </c>
      <c r="B955" s="1">
        <v>4</v>
      </c>
      <c r="C955" s="1">
        <v>98</v>
      </c>
      <c r="D955" s="1" t="s">
        <v>1218</v>
      </c>
      <c r="E955" s="1" t="s">
        <v>1439</v>
      </c>
      <c r="F955" s="4"/>
      <c r="G955" s="9">
        <f>Table5[[#This Row],[Order Quantity]]</f>
        <v>98</v>
      </c>
    </row>
    <row r="956" spans="1:7" ht="16" hidden="1" x14ac:dyDescent="0.2">
      <c r="A956" t="s">
        <v>913</v>
      </c>
      <c r="B956">
        <v>32</v>
      </c>
      <c r="C956">
        <v>97.32</v>
      </c>
      <c r="D956" t="s">
        <v>6161</v>
      </c>
      <c r="E956" t="s">
        <v>913</v>
      </c>
      <c r="F956" s="4"/>
      <c r="G956" s="9">
        <f>Table5[[#This Row],[Order Quantity]]</f>
        <v>97.32</v>
      </c>
    </row>
    <row r="957" spans="1:7" ht="16" hidden="1" x14ac:dyDescent="0.2">
      <c r="A957" t="s">
        <v>3832</v>
      </c>
      <c r="B957">
        <v>78</v>
      </c>
      <c r="C957">
        <v>97</v>
      </c>
      <c r="D957" t="s">
        <v>3833</v>
      </c>
      <c r="E957" t="s">
        <v>1579</v>
      </c>
      <c r="F957" s="4"/>
      <c r="G957" s="9">
        <f>Table5[[#This Row],[Order Quantity]]</f>
        <v>97</v>
      </c>
    </row>
    <row r="958" spans="1:7" ht="16" hidden="1" x14ac:dyDescent="0.2">
      <c r="A958" t="s">
        <v>1903</v>
      </c>
      <c r="B958">
        <v>69</v>
      </c>
      <c r="C958">
        <v>97</v>
      </c>
      <c r="D958" t="s">
        <v>1904</v>
      </c>
      <c r="E958" t="s">
        <v>1905</v>
      </c>
      <c r="F958" s="4"/>
      <c r="G958" s="9">
        <f>Table5[[#This Row],[Order Quantity]]</f>
        <v>97</v>
      </c>
    </row>
    <row r="959" spans="1:7" ht="16" hidden="1" x14ac:dyDescent="0.2">
      <c r="A959" s="1" t="s">
        <v>6067</v>
      </c>
      <c r="B959" s="1">
        <v>54</v>
      </c>
      <c r="C959" s="1">
        <v>97</v>
      </c>
      <c r="D959" s="1" t="s">
        <v>1404</v>
      </c>
      <c r="E959" s="1" t="s">
        <v>1270</v>
      </c>
      <c r="F959" s="4"/>
      <c r="G959" s="9">
        <f>Table5[[#This Row],[Order Quantity]]</f>
        <v>97</v>
      </c>
    </row>
    <row r="960" spans="1:7" ht="16" hidden="1" x14ac:dyDescent="0.2">
      <c r="A960" t="s">
        <v>1084</v>
      </c>
      <c r="B960">
        <v>20</v>
      </c>
      <c r="C960">
        <v>97</v>
      </c>
      <c r="D960" t="s">
        <v>89</v>
      </c>
      <c r="E960" t="s">
        <v>1084</v>
      </c>
      <c r="F960" s="4"/>
      <c r="G960" s="9">
        <f>Table5[[#This Row],[Order Quantity]]</f>
        <v>97</v>
      </c>
    </row>
    <row r="961" spans="1:7" ht="16" hidden="1" x14ac:dyDescent="0.2">
      <c r="A961" s="1" t="s">
        <v>5821</v>
      </c>
      <c r="B961" s="1">
        <v>6</v>
      </c>
      <c r="C961" s="1">
        <v>97</v>
      </c>
      <c r="D961" s="1" t="s">
        <v>464</v>
      </c>
      <c r="E961" s="1" t="s">
        <v>5769</v>
      </c>
      <c r="F961" s="4"/>
      <c r="G961" s="9">
        <f>Table5[[#This Row],[Order Quantity]]</f>
        <v>97</v>
      </c>
    </row>
    <row r="962" spans="1:7" ht="16" x14ac:dyDescent="0.2">
      <c r="A962" t="s">
        <v>5257</v>
      </c>
      <c r="B962">
        <v>3</v>
      </c>
      <c r="C962" s="6">
        <v>96.11</v>
      </c>
      <c r="D962" t="s">
        <v>684</v>
      </c>
      <c r="E962" t="s">
        <v>4086</v>
      </c>
      <c r="F962" s="1" t="s">
        <v>7667</v>
      </c>
      <c r="G962" s="9">
        <f>Table5[[#This Row],[Order Quantity]]</f>
        <v>96.11</v>
      </c>
    </row>
    <row r="963" spans="1:7" ht="16" hidden="1" x14ac:dyDescent="0.2">
      <c r="A963" t="s">
        <v>7279</v>
      </c>
      <c r="B963">
        <v>30</v>
      </c>
      <c r="C963">
        <v>96</v>
      </c>
      <c r="D963" t="s">
        <v>7280</v>
      </c>
      <c r="E963" t="s">
        <v>4810</v>
      </c>
      <c r="F963" s="4"/>
      <c r="G963" s="9">
        <f>Table5[[#This Row],[Order Quantity]]</f>
        <v>96</v>
      </c>
    </row>
    <row r="964" spans="1:7" ht="16" hidden="1" x14ac:dyDescent="0.2">
      <c r="A964" s="1" t="s">
        <v>5171</v>
      </c>
      <c r="B964" s="1">
        <v>3</v>
      </c>
      <c r="C964" s="1">
        <v>96</v>
      </c>
      <c r="D964" s="1" t="s">
        <v>65</v>
      </c>
      <c r="E964" s="1" t="s">
        <v>5172</v>
      </c>
      <c r="F964" s="4"/>
      <c r="G964" s="9">
        <f>Table5[[#This Row],[Order Quantity]]</f>
        <v>96</v>
      </c>
    </row>
    <row r="965" spans="1:7" ht="16" hidden="1" x14ac:dyDescent="0.2">
      <c r="A965" s="1" t="s">
        <v>5173</v>
      </c>
      <c r="B965" s="1">
        <v>3</v>
      </c>
      <c r="C965" s="1">
        <v>96</v>
      </c>
      <c r="D965" s="1" t="s">
        <v>65</v>
      </c>
      <c r="E965" s="1" t="s">
        <v>1603</v>
      </c>
      <c r="F965" s="4"/>
      <c r="G965" s="9">
        <f>Table5[[#This Row],[Order Quantity]]</f>
        <v>96</v>
      </c>
    </row>
    <row r="966" spans="1:7" ht="16" hidden="1" x14ac:dyDescent="0.2">
      <c r="A966" t="s">
        <v>3604</v>
      </c>
      <c r="B966">
        <v>59</v>
      </c>
      <c r="C966">
        <v>95</v>
      </c>
      <c r="D966" t="s">
        <v>388</v>
      </c>
      <c r="E966" t="s">
        <v>3604</v>
      </c>
      <c r="F966" s="4"/>
      <c r="G966" s="9">
        <f>Table5[[#This Row],[Order Quantity]]</f>
        <v>95</v>
      </c>
    </row>
    <row r="967" spans="1:7" ht="16" hidden="1" x14ac:dyDescent="0.2">
      <c r="A967" t="s">
        <v>5396</v>
      </c>
      <c r="B967">
        <v>33</v>
      </c>
      <c r="C967">
        <v>95</v>
      </c>
      <c r="D967" t="s">
        <v>136</v>
      </c>
      <c r="E967" t="s">
        <v>1559</v>
      </c>
      <c r="F967" s="4"/>
      <c r="G967" s="9">
        <f>Table5[[#This Row],[Order Quantity]]</f>
        <v>95</v>
      </c>
    </row>
    <row r="968" spans="1:7" ht="16" hidden="1" x14ac:dyDescent="0.2">
      <c r="A968" t="s">
        <v>2350</v>
      </c>
      <c r="B968">
        <v>29</v>
      </c>
      <c r="C968">
        <v>95</v>
      </c>
      <c r="D968" t="s">
        <v>2351</v>
      </c>
      <c r="E968" t="s">
        <v>1471</v>
      </c>
      <c r="F968" s="4"/>
      <c r="G968" s="9">
        <f>Table5[[#This Row],[Order Quantity]]</f>
        <v>95</v>
      </c>
    </row>
    <row r="969" spans="1:7" ht="16" hidden="1" x14ac:dyDescent="0.2">
      <c r="A969" s="1" t="s">
        <v>813</v>
      </c>
      <c r="B969" s="1">
        <v>25</v>
      </c>
      <c r="C969" s="1">
        <v>95</v>
      </c>
      <c r="D969" s="1" t="s">
        <v>531</v>
      </c>
      <c r="E969" t="s">
        <v>337</v>
      </c>
      <c r="F969" s="4"/>
      <c r="G969" s="9">
        <f>Table5[[#This Row],[Order Quantity]]</f>
        <v>95</v>
      </c>
    </row>
    <row r="970" spans="1:7" ht="16" hidden="1" x14ac:dyDescent="0.2">
      <c r="A970" s="1" t="s">
        <v>3603</v>
      </c>
      <c r="B970" s="1">
        <v>25</v>
      </c>
      <c r="C970" s="1">
        <v>95</v>
      </c>
      <c r="D970" s="1" t="s">
        <v>262</v>
      </c>
      <c r="E970" s="1" t="s">
        <v>1343</v>
      </c>
      <c r="F970" s="4"/>
      <c r="G970" s="9">
        <f>Table5[[#This Row],[Order Quantity]]</f>
        <v>95</v>
      </c>
    </row>
    <row r="971" spans="1:7" ht="16" hidden="1" x14ac:dyDescent="0.2">
      <c r="A971" t="s">
        <v>3786</v>
      </c>
      <c r="B971">
        <v>10</v>
      </c>
      <c r="C971">
        <v>95</v>
      </c>
      <c r="D971" t="s">
        <v>296</v>
      </c>
      <c r="E971" t="s">
        <v>3787</v>
      </c>
      <c r="F971" s="4"/>
      <c r="G971" s="9">
        <f>Table5[[#This Row],[Order Quantity]]</f>
        <v>95</v>
      </c>
    </row>
    <row r="972" spans="1:7" ht="16" x14ac:dyDescent="0.2">
      <c r="A972" t="s">
        <v>6594</v>
      </c>
      <c r="B972">
        <v>7</v>
      </c>
      <c r="C972" s="6">
        <v>95</v>
      </c>
      <c r="D972" t="s">
        <v>6595</v>
      </c>
      <c r="E972" t="s">
        <v>1539</v>
      </c>
      <c r="F972" s="1" t="s">
        <v>7669</v>
      </c>
      <c r="G972" s="9">
        <f>95*20*0.155</f>
        <v>294.5</v>
      </c>
    </row>
    <row r="973" spans="1:7" ht="16" x14ac:dyDescent="0.2">
      <c r="A973" t="s">
        <v>5264</v>
      </c>
      <c r="B973">
        <v>2</v>
      </c>
      <c r="C973" s="6">
        <v>95</v>
      </c>
      <c r="D973" t="s">
        <v>5265</v>
      </c>
      <c r="E973" t="s">
        <v>3178</v>
      </c>
      <c r="F973" s="1" t="s">
        <v>7668</v>
      </c>
      <c r="G973" s="9">
        <f>95*0.1815</f>
        <v>17.2425</v>
      </c>
    </row>
    <row r="974" spans="1:7" ht="16" hidden="1" x14ac:dyDescent="0.2">
      <c r="A974" t="s">
        <v>7263</v>
      </c>
      <c r="B974">
        <v>29</v>
      </c>
      <c r="C974">
        <v>94</v>
      </c>
      <c r="D974" t="s">
        <v>65</v>
      </c>
      <c r="E974" t="s">
        <v>4810</v>
      </c>
      <c r="F974" s="4"/>
      <c r="G974" s="9">
        <f>Table5[[#This Row],[Order Quantity]]</f>
        <v>94</v>
      </c>
    </row>
    <row r="975" spans="1:7" ht="16" hidden="1" x14ac:dyDescent="0.2">
      <c r="A975" t="s">
        <v>6989</v>
      </c>
      <c r="B975">
        <v>24</v>
      </c>
      <c r="C975">
        <v>94</v>
      </c>
      <c r="D975" t="s">
        <v>1404</v>
      </c>
      <c r="E975" t="s">
        <v>2265</v>
      </c>
      <c r="F975" s="4"/>
      <c r="G975" s="9">
        <f>Table5[[#This Row],[Order Quantity]]</f>
        <v>94</v>
      </c>
    </row>
    <row r="976" spans="1:7" ht="16" hidden="1" x14ac:dyDescent="0.2">
      <c r="A976" t="s">
        <v>3307</v>
      </c>
      <c r="B976">
        <v>21</v>
      </c>
      <c r="C976">
        <v>94</v>
      </c>
      <c r="D976" t="s">
        <v>1515</v>
      </c>
      <c r="E976" t="s">
        <v>3307</v>
      </c>
      <c r="F976" s="4"/>
      <c r="G976" s="9">
        <f>Table5[[#This Row],[Order Quantity]]</f>
        <v>94</v>
      </c>
    </row>
    <row r="977" spans="1:7" ht="16" hidden="1" x14ac:dyDescent="0.2">
      <c r="A977" t="s">
        <v>1003</v>
      </c>
      <c r="B977">
        <v>9</v>
      </c>
      <c r="C977">
        <v>94</v>
      </c>
      <c r="D977" t="s">
        <v>187</v>
      </c>
      <c r="E977" t="s">
        <v>1788</v>
      </c>
      <c r="F977" s="4"/>
      <c r="G977" s="9">
        <f>Table5[[#This Row],[Order Quantity]]</f>
        <v>94</v>
      </c>
    </row>
    <row r="978" spans="1:7" ht="16" hidden="1" x14ac:dyDescent="0.2">
      <c r="A978" t="s">
        <v>4869</v>
      </c>
      <c r="B978">
        <v>55</v>
      </c>
      <c r="C978">
        <v>93</v>
      </c>
      <c r="D978" t="s">
        <v>65</v>
      </c>
      <c r="E978" t="s">
        <v>4579</v>
      </c>
      <c r="F978" s="4"/>
      <c r="G978" s="9">
        <f>Table5[[#This Row],[Order Quantity]]</f>
        <v>93</v>
      </c>
    </row>
    <row r="979" spans="1:7" ht="16" hidden="1" x14ac:dyDescent="0.2">
      <c r="A979" t="s">
        <v>3641</v>
      </c>
      <c r="B979">
        <v>52</v>
      </c>
      <c r="C979">
        <v>93</v>
      </c>
      <c r="D979" t="s">
        <v>1404</v>
      </c>
      <c r="E979" t="s">
        <v>1547</v>
      </c>
      <c r="F979" s="4"/>
      <c r="G979" s="9">
        <f>Table5[[#This Row],[Order Quantity]]</f>
        <v>93</v>
      </c>
    </row>
    <row r="980" spans="1:7" ht="16" hidden="1" x14ac:dyDescent="0.2">
      <c r="A980" t="s">
        <v>6122</v>
      </c>
      <c r="B980">
        <v>39</v>
      </c>
      <c r="C980">
        <v>93</v>
      </c>
      <c r="D980" t="s">
        <v>262</v>
      </c>
      <c r="E980" t="s">
        <v>1383</v>
      </c>
      <c r="F980" s="4"/>
      <c r="G980" s="9">
        <f>Table5[[#This Row],[Order Quantity]]</f>
        <v>93</v>
      </c>
    </row>
    <row r="981" spans="1:7" ht="16" hidden="1" x14ac:dyDescent="0.2">
      <c r="A981" s="1" t="s">
        <v>4070</v>
      </c>
      <c r="B981" s="1">
        <v>35</v>
      </c>
      <c r="C981" s="1">
        <v>93</v>
      </c>
      <c r="D981" s="1" t="s">
        <v>4054</v>
      </c>
      <c r="E981" s="1" t="s">
        <v>1302</v>
      </c>
      <c r="F981" s="4"/>
      <c r="G981" s="9">
        <f>Table5[[#This Row],[Order Quantity]]</f>
        <v>93</v>
      </c>
    </row>
    <row r="982" spans="1:7" ht="16" hidden="1" x14ac:dyDescent="0.2">
      <c r="A982" t="s">
        <v>4855</v>
      </c>
      <c r="B982">
        <v>7</v>
      </c>
      <c r="C982">
        <v>93</v>
      </c>
      <c r="D982" t="s">
        <v>65</v>
      </c>
      <c r="E982" t="s">
        <v>4810</v>
      </c>
      <c r="F982" s="4"/>
      <c r="G982" s="9">
        <f>Table5[[#This Row],[Order Quantity]]</f>
        <v>93</v>
      </c>
    </row>
    <row r="983" spans="1:7" ht="16" hidden="1" x14ac:dyDescent="0.2">
      <c r="A983" t="s">
        <v>2159</v>
      </c>
      <c r="B983">
        <v>74</v>
      </c>
      <c r="C983">
        <v>92</v>
      </c>
      <c r="D983" t="s">
        <v>2160</v>
      </c>
      <c r="E983" t="s">
        <v>1586</v>
      </c>
      <c r="F983" s="4"/>
      <c r="G983" s="9">
        <f>Table5[[#This Row],[Order Quantity]]</f>
        <v>92</v>
      </c>
    </row>
    <row r="984" spans="1:7" ht="16" hidden="1" x14ac:dyDescent="0.2">
      <c r="A984" t="s">
        <v>6862</v>
      </c>
      <c r="B984">
        <v>52</v>
      </c>
      <c r="C984">
        <v>92</v>
      </c>
      <c r="D984" t="s">
        <v>150</v>
      </c>
      <c r="E984" t="s">
        <v>1812</v>
      </c>
      <c r="F984" s="4"/>
      <c r="G984" s="9">
        <f>Table5[[#This Row],[Order Quantity]]</f>
        <v>92</v>
      </c>
    </row>
    <row r="985" spans="1:7" ht="16" hidden="1" x14ac:dyDescent="0.2">
      <c r="A985" t="s">
        <v>1924</v>
      </c>
      <c r="B985">
        <v>42</v>
      </c>
      <c r="C985">
        <v>92</v>
      </c>
      <c r="D985" t="s">
        <v>971</v>
      </c>
      <c r="E985" t="s">
        <v>287</v>
      </c>
      <c r="F985" s="4"/>
      <c r="G985" s="9">
        <f>Table5[[#This Row],[Order Quantity]]</f>
        <v>92</v>
      </c>
    </row>
    <row r="986" spans="1:7" ht="16" hidden="1" x14ac:dyDescent="0.2">
      <c r="A986" t="s">
        <v>1258</v>
      </c>
      <c r="B986">
        <v>13</v>
      </c>
      <c r="C986">
        <v>92</v>
      </c>
      <c r="D986" t="s">
        <v>65</v>
      </c>
      <c r="E986" t="s">
        <v>1259</v>
      </c>
      <c r="F986" s="4"/>
      <c r="G986" s="9">
        <f>Table5[[#This Row],[Order Quantity]]</f>
        <v>92</v>
      </c>
    </row>
    <row r="987" spans="1:7" ht="16" hidden="1" x14ac:dyDescent="0.2">
      <c r="A987" t="s">
        <v>1056</v>
      </c>
      <c r="B987">
        <v>12</v>
      </c>
      <c r="C987">
        <v>92</v>
      </c>
      <c r="D987" t="s">
        <v>97</v>
      </c>
      <c r="E987" t="s">
        <v>1719</v>
      </c>
      <c r="F987" s="4"/>
      <c r="G987" s="9">
        <f>Table5[[#This Row],[Order Quantity]]</f>
        <v>92</v>
      </c>
    </row>
    <row r="988" spans="1:7" ht="16" hidden="1" x14ac:dyDescent="0.2">
      <c r="A988" t="s">
        <v>884</v>
      </c>
      <c r="B988">
        <v>10</v>
      </c>
      <c r="C988">
        <v>92</v>
      </c>
      <c r="D988" t="s">
        <v>831</v>
      </c>
      <c r="E988" t="s">
        <v>2082</v>
      </c>
      <c r="F988" s="4"/>
      <c r="G988" s="9">
        <f>Table5[[#This Row],[Order Quantity]]</f>
        <v>92</v>
      </c>
    </row>
    <row r="989" spans="1:7" ht="16" hidden="1" x14ac:dyDescent="0.2">
      <c r="A989" t="s">
        <v>3678</v>
      </c>
      <c r="B989">
        <v>57</v>
      </c>
      <c r="C989">
        <v>91</v>
      </c>
      <c r="D989" t="s">
        <v>559</v>
      </c>
      <c r="E989" t="s">
        <v>1752</v>
      </c>
      <c r="F989" s="4"/>
      <c r="G989" s="9">
        <f>Table5[[#This Row],[Order Quantity]]</f>
        <v>91</v>
      </c>
    </row>
    <row r="990" spans="1:7" ht="16" hidden="1" x14ac:dyDescent="0.2">
      <c r="A990" s="1" t="s">
        <v>5591</v>
      </c>
      <c r="B990" s="1">
        <v>54</v>
      </c>
      <c r="C990" s="1">
        <v>91</v>
      </c>
      <c r="D990" s="1" t="s">
        <v>154</v>
      </c>
      <c r="E990" s="1" t="s">
        <v>2273</v>
      </c>
      <c r="F990" s="4"/>
      <c r="G990" s="9">
        <f>Table5[[#This Row],[Order Quantity]]</f>
        <v>91</v>
      </c>
    </row>
    <row r="991" spans="1:7" ht="16" hidden="1" x14ac:dyDescent="0.2">
      <c r="A991" s="1" t="s">
        <v>5016</v>
      </c>
      <c r="B991" s="1">
        <v>40</v>
      </c>
      <c r="C991" s="1">
        <v>91</v>
      </c>
      <c r="D991" s="1" t="s">
        <v>47</v>
      </c>
      <c r="E991" s="1" t="s">
        <v>1452</v>
      </c>
      <c r="F991" s="4"/>
      <c r="G991" s="9">
        <f>Table5[[#This Row],[Order Quantity]]</f>
        <v>91</v>
      </c>
    </row>
    <row r="992" spans="1:7" ht="16" hidden="1" x14ac:dyDescent="0.2">
      <c r="A992" t="s">
        <v>6655</v>
      </c>
      <c r="B992">
        <v>64</v>
      </c>
      <c r="C992">
        <v>90</v>
      </c>
      <c r="D992" t="s">
        <v>65</v>
      </c>
      <c r="E992" t="s">
        <v>1757</v>
      </c>
      <c r="F992" s="4"/>
      <c r="G992" s="9">
        <f>Table5[[#This Row],[Order Quantity]]</f>
        <v>90</v>
      </c>
    </row>
    <row r="993" spans="1:7" ht="16" hidden="1" x14ac:dyDescent="0.2">
      <c r="A993" s="1" t="s">
        <v>4570</v>
      </c>
      <c r="B993" s="1">
        <v>45</v>
      </c>
      <c r="C993" s="1">
        <v>90</v>
      </c>
      <c r="D993" s="1" t="s">
        <v>65</v>
      </c>
      <c r="E993" s="1" t="s">
        <v>4562</v>
      </c>
      <c r="F993" s="4"/>
      <c r="G993" s="9">
        <f>Table5[[#This Row],[Order Quantity]]</f>
        <v>90</v>
      </c>
    </row>
    <row r="994" spans="1:7" ht="16" hidden="1" x14ac:dyDescent="0.2">
      <c r="A994" t="s">
        <v>7348</v>
      </c>
      <c r="B994">
        <v>28</v>
      </c>
      <c r="C994">
        <v>90</v>
      </c>
      <c r="D994" t="s">
        <v>6059</v>
      </c>
      <c r="E994" t="s">
        <v>2180</v>
      </c>
      <c r="F994" s="4"/>
      <c r="G994" s="9">
        <f>Table5[[#This Row],[Order Quantity]]</f>
        <v>90</v>
      </c>
    </row>
    <row r="995" spans="1:7" ht="16" hidden="1" x14ac:dyDescent="0.2">
      <c r="A995" s="1" t="s">
        <v>940</v>
      </c>
      <c r="B995" s="1">
        <v>15</v>
      </c>
      <c r="C995" s="1">
        <v>90</v>
      </c>
      <c r="D995" s="1" t="s">
        <v>941</v>
      </c>
      <c r="E995" t="s">
        <v>118</v>
      </c>
      <c r="F995" s="4"/>
      <c r="G995" s="9">
        <f>Table5[[#This Row],[Order Quantity]]</f>
        <v>90</v>
      </c>
    </row>
    <row r="996" spans="1:7" ht="16" hidden="1" x14ac:dyDescent="0.2">
      <c r="A996" s="1" t="s">
        <v>470</v>
      </c>
      <c r="B996" s="1">
        <v>12</v>
      </c>
      <c r="C996" s="1">
        <v>90</v>
      </c>
      <c r="D996" s="1" t="s">
        <v>216</v>
      </c>
      <c r="E996" t="s">
        <v>217</v>
      </c>
      <c r="F996" s="4"/>
      <c r="G996" s="9">
        <f>Table5[[#This Row],[Order Quantity]]</f>
        <v>90</v>
      </c>
    </row>
    <row r="997" spans="1:7" ht="16" hidden="1" x14ac:dyDescent="0.2">
      <c r="A997" t="s">
        <v>5397</v>
      </c>
      <c r="B997">
        <v>12</v>
      </c>
      <c r="C997">
        <v>90</v>
      </c>
      <c r="D997" t="s">
        <v>422</v>
      </c>
      <c r="E997" t="s">
        <v>1559</v>
      </c>
      <c r="F997" s="4"/>
      <c r="G997" s="9">
        <f>Table5[[#This Row],[Order Quantity]]</f>
        <v>90</v>
      </c>
    </row>
    <row r="998" spans="1:7" ht="16" hidden="1" x14ac:dyDescent="0.2">
      <c r="A998" t="s">
        <v>1398</v>
      </c>
      <c r="B998">
        <v>11</v>
      </c>
      <c r="C998">
        <v>90</v>
      </c>
      <c r="D998" t="s">
        <v>65</v>
      </c>
      <c r="E998" t="s">
        <v>1399</v>
      </c>
      <c r="F998" s="4"/>
      <c r="G998" s="9">
        <f>Table5[[#This Row],[Order Quantity]]</f>
        <v>90</v>
      </c>
    </row>
    <row r="999" spans="1:7" ht="16" x14ac:dyDescent="0.2">
      <c r="A999" s="1" t="s">
        <v>5675</v>
      </c>
      <c r="B999" s="1">
        <v>7</v>
      </c>
      <c r="C999" s="5">
        <v>90</v>
      </c>
      <c r="D999" s="1" t="s">
        <v>65</v>
      </c>
      <c r="E999" s="1" t="s">
        <v>1296</v>
      </c>
      <c r="F999" s="1" t="s">
        <v>7669</v>
      </c>
      <c r="G999" s="9">
        <f>90*0.185</f>
        <v>16.649999999999999</v>
      </c>
    </row>
    <row r="1000" spans="1:7" ht="16" x14ac:dyDescent="0.2">
      <c r="A1000" s="1" t="s">
        <v>5704</v>
      </c>
      <c r="B1000" s="1">
        <v>5</v>
      </c>
      <c r="C1000" s="5">
        <v>90</v>
      </c>
      <c r="D1000" s="1" t="s">
        <v>506</v>
      </c>
      <c r="E1000" s="1" t="s">
        <v>5219</v>
      </c>
      <c r="F1000" s="1" t="s">
        <v>7668</v>
      </c>
      <c r="G1000" s="11">
        <f>Table5[[#This Row],[Order Quantity]]</f>
        <v>90</v>
      </c>
    </row>
    <row r="1001" spans="1:7" ht="16" hidden="1" x14ac:dyDescent="0.2">
      <c r="A1001" t="s">
        <v>6195</v>
      </c>
      <c r="B1001">
        <v>5</v>
      </c>
      <c r="C1001">
        <v>90</v>
      </c>
      <c r="D1001" t="s">
        <v>201</v>
      </c>
      <c r="E1001" t="s">
        <v>6195</v>
      </c>
      <c r="F1001" s="4"/>
      <c r="G1001" s="9">
        <f>Table5[[#This Row],[Order Quantity]]</f>
        <v>90</v>
      </c>
    </row>
    <row r="1002" spans="1:7" ht="16" x14ac:dyDescent="0.2">
      <c r="A1002" s="1" t="s">
        <v>5712</v>
      </c>
      <c r="B1002" s="1">
        <v>3</v>
      </c>
      <c r="C1002" s="5">
        <v>90</v>
      </c>
      <c r="D1002" s="1" t="s">
        <v>976</v>
      </c>
      <c r="E1002" s="1" t="s">
        <v>5219</v>
      </c>
      <c r="F1002" s="1" t="s">
        <v>7668</v>
      </c>
      <c r="G1002" s="11">
        <f>Table5[[#This Row],[Order Quantity]]</f>
        <v>90</v>
      </c>
    </row>
    <row r="1003" spans="1:7" ht="16" hidden="1" x14ac:dyDescent="0.2">
      <c r="A1003" t="s">
        <v>3983</v>
      </c>
      <c r="B1003">
        <v>2</v>
      </c>
      <c r="C1003">
        <v>90</v>
      </c>
      <c r="D1003" t="s">
        <v>3974</v>
      </c>
      <c r="E1003" t="s">
        <v>3975</v>
      </c>
      <c r="F1003" s="4"/>
      <c r="G1003" s="9">
        <f>Table5[[#This Row],[Order Quantity]]</f>
        <v>90</v>
      </c>
    </row>
    <row r="1004" spans="1:7" ht="16" hidden="1" x14ac:dyDescent="0.2">
      <c r="A1004" t="s">
        <v>5875</v>
      </c>
      <c r="B1004">
        <v>2</v>
      </c>
      <c r="C1004">
        <v>90</v>
      </c>
      <c r="D1004" t="s">
        <v>5738</v>
      </c>
      <c r="E1004" t="s">
        <v>3213</v>
      </c>
      <c r="F1004" s="4"/>
      <c r="G1004" s="9">
        <f>Table5[[#This Row],[Order Quantity]]</f>
        <v>90</v>
      </c>
    </row>
    <row r="1005" spans="1:7" ht="16" hidden="1" x14ac:dyDescent="0.2">
      <c r="A1005" t="s">
        <v>3994</v>
      </c>
      <c r="B1005">
        <v>1</v>
      </c>
      <c r="C1005">
        <v>90</v>
      </c>
      <c r="D1005" t="s">
        <v>3974</v>
      </c>
      <c r="E1005" t="s">
        <v>3975</v>
      </c>
      <c r="F1005" s="4"/>
      <c r="G1005" s="9">
        <f>Table5[[#This Row],[Order Quantity]]</f>
        <v>90</v>
      </c>
    </row>
    <row r="1006" spans="1:7" ht="16" hidden="1" x14ac:dyDescent="0.2">
      <c r="A1006" s="1" t="s">
        <v>1137</v>
      </c>
      <c r="B1006" s="1">
        <v>27</v>
      </c>
      <c r="C1006" s="1">
        <v>89</v>
      </c>
      <c r="D1006" s="1" t="s">
        <v>129</v>
      </c>
      <c r="E1006" s="1" t="s">
        <v>1826</v>
      </c>
      <c r="F1006" s="4"/>
      <c r="G1006" s="9">
        <f>Table5[[#This Row],[Order Quantity]]</f>
        <v>89</v>
      </c>
    </row>
    <row r="1007" spans="1:7" ht="16" hidden="1" x14ac:dyDescent="0.2">
      <c r="A1007" s="1" t="s">
        <v>6872</v>
      </c>
      <c r="B1007" s="1">
        <v>20</v>
      </c>
      <c r="C1007" s="1">
        <v>89</v>
      </c>
      <c r="D1007" s="1" t="s">
        <v>1404</v>
      </c>
      <c r="E1007" s="1" t="s">
        <v>1449</v>
      </c>
      <c r="F1007" s="4"/>
      <c r="G1007" s="9">
        <f>Table5[[#This Row],[Order Quantity]]</f>
        <v>89</v>
      </c>
    </row>
    <row r="1008" spans="1:7" ht="16" hidden="1" x14ac:dyDescent="0.2">
      <c r="A1008" t="s">
        <v>3050</v>
      </c>
      <c r="B1008">
        <v>18</v>
      </c>
      <c r="C1008">
        <v>89</v>
      </c>
      <c r="D1008" t="s">
        <v>3051</v>
      </c>
      <c r="E1008" t="s">
        <v>3050</v>
      </c>
      <c r="F1008" s="4"/>
      <c r="G1008" s="9">
        <f>Table5[[#This Row],[Order Quantity]]</f>
        <v>89</v>
      </c>
    </row>
    <row r="1009" spans="1:7" ht="16" hidden="1" x14ac:dyDescent="0.2">
      <c r="A1009" t="s">
        <v>3052</v>
      </c>
      <c r="B1009">
        <v>37</v>
      </c>
      <c r="C1009">
        <v>88</v>
      </c>
      <c r="D1009" t="s">
        <v>1314</v>
      </c>
      <c r="E1009" t="s">
        <v>3053</v>
      </c>
      <c r="F1009" s="4"/>
      <c r="G1009" s="9">
        <f>Table5[[#This Row],[Order Quantity]]</f>
        <v>88</v>
      </c>
    </row>
    <row r="1010" spans="1:7" ht="16" hidden="1" x14ac:dyDescent="0.2">
      <c r="A1010" s="1" t="s">
        <v>6192</v>
      </c>
      <c r="B1010" s="1">
        <v>36</v>
      </c>
      <c r="C1010" s="1">
        <v>88</v>
      </c>
      <c r="D1010" s="1" t="s">
        <v>113</v>
      </c>
      <c r="E1010" s="1" t="s">
        <v>1559</v>
      </c>
      <c r="F1010" s="4"/>
      <c r="G1010" s="9">
        <f>Table5[[#This Row],[Order Quantity]]</f>
        <v>88</v>
      </c>
    </row>
    <row r="1011" spans="1:7" ht="16" hidden="1" x14ac:dyDescent="0.2">
      <c r="A1011" t="s">
        <v>4946</v>
      </c>
      <c r="B1011">
        <v>25</v>
      </c>
      <c r="C1011">
        <v>88</v>
      </c>
      <c r="D1011" t="s">
        <v>4914</v>
      </c>
      <c r="E1011" t="s">
        <v>4572</v>
      </c>
      <c r="F1011" s="4"/>
      <c r="G1011" s="9">
        <f>Table5[[#This Row],[Order Quantity]]</f>
        <v>88</v>
      </c>
    </row>
    <row r="1012" spans="1:7" ht="16" hidden="1" x14ac:dyDescent="0.2">
      <c r="A1012" t="s">
        <v>6858</v>
      </c>
      <c r="B1012">
        <v>21</v>
      </c>
      <c r="C1012">
        <v>88</v>
      </c>
      <c r="D1012" t="s">
        <v>65</v>
      </c>
      <c r="E1012" t="s">
        <v>2432</v>
      </c>
      <c r="F1012" s="4"/>
      <c r="G1012" s="9">
        <f>Table5[[#This Row],[Order Quantity]]</f>
        <v>88</v>
      </c>
    </row>
    <row r="1013" spans="1:7" ht="16" x14ac:dyDescent="0.2">
      <c r="A1013" t="s">
        <v>3883</v>
      </c>
      <c r="B1013">
        <v>4</v>
      </c>
      <c r="C1013" s="6">
        <v>88</v>
      </c>
      <c r="D1013" t="s">
        <v>3884</v>
      </c>
      <c r="E1013" t="s">
        <v>3791</v>
      </c>
      <c r="F1013" s="1" t="s">
        <v>7666</v>
      </c>
      <c r="G1013" s="9">
        <f>88*12*0.028</f>
        <v>29.568000000000001</v>
      </c>
    </row>
    <row r="1014" spans="1:7" ht="16" hidden="1" x14ac:dyDescent="0.2">
      <c r="A1014" t="s">
        <v>4972</v>
      </c>
      <c r="B1014">
        <v>44</v>
      </c>
      <c r="C1014">
        <v>87</v>
      </c>
      <c r="D1014" t="s">
        <v>51</v>
      </c>
      <c r="E1014" t="s">
        <v>2180</v>
      </c>
      <c r="F1014" s="4"/>
      <c r="G1014" s="9">
        <f>Table5[[#This Row],[Order Quantity]]</f>
        <v>87</v>
      </c>
    </row>
    <row r="1015" spans="1:7" ht="16" hidden="1" x14ac:dyDescent="0.2">
      <c r="A1015" t="s">
        <v>7328</v>
      </c>
      <c r="B1015">
        <v>29</v>
      </c>
      <c r="C1015">
        <v>87</v>
      </c>
      <c r="D1015" t="s">
        <v>65</v>
      </c>
      <c r="E1015" t="s">
        <v>4810</v>
      </c>
      <c r="F1015" s="4"/>
      <c r="G1015" s="9">
        <f>Table5[[#This Row],[Order Quantity]]</f>
        <v>87</v>
      </c>
    </row>
    <row r="1016" spans="1:7" ht="16" hidden="1" x14ac:dyDescent="0.2">
      <c r="A1016" t="s">
        <v>3378</v>
      </c>
      <c r="B1016">
        <v>14</v>
      </c>
      <c r="C1016">
        <v>87</v>
      </c>
      <c r="D1016" t="s">
        <v>136</v>
      </c>
      <c r="E1016" t="s">
        <v>1312</v>
      </c>
      <c r="F1016" s="4"/>
      <c r="G1016" s="9">
        <f>Table5[[#This Row],[Order Quantity]]</f>
        <v>87</v>
      </c>
    </row>
    <row r="1017" spans="1:7" ht="16" hidden="1" x14ac:dyDescent="0.2">
      <c r="A1017" t="s">
        <v>3522</v>
      </c>
      <c r="B1017">
        <v>64</v>
      </c>
      <c r="C1017">
        <v>86</v>
      </c>
      <c r="D1017" t="s">
        <v>68</v>
      </c>
      <c r="E1017" t="s">
        <v>2791</v>
      </c>
      <c r="F1017" s="4"/>
      <c r="G1017" s="9">
        <f>Table5[[#This Row],[Order Quantity]]</f>
        <v>86</v>
      </c>
    </row>
    <row r="1018" spans="1:7" ht="16" hidden="1" x14ac:dyDescent="0.2">
      <c r="A1018" s="1" t="s">
        <v>6077</v>
      </c>
      <c r="B1018" s="1">
        <v>50</v>
      </c>
      <c r="C1018" s="1">
        <v>86</v>
      </c>
      <c r="D1018" s="1" t="s">
        <v>6078</v>
      </c>
      <c r="E1018" s="1" t="s">
        <v>1270</v>
      </c>
      <c r="F1018" s="4"/>
      <c r="G1018" s="9">
        <f>Table5[[#This Row],[Order Quantity]]</f>
        <v>86</v>
      </c>
    </row>
    <row r="1019" spans="1:7" ht="16" hidden="1" x14ac:dyDescent="0.2">
      <c r="A1019" t="s">
        <v>436</v>
      </c>
      <c r="B1019">
        <v>36</v>
      </c>
      <c r="C1019">
        <v>86</v>
      </c>
      <c r="D1019" t="s">
        <v>609</v>
      </c>
      <c r="E1019" t="s">
        <v>671</v>
      </c>
      <c r="F1019" s="4"/>
      <c r="G1019" s="9">
        <f>Table5[[#This Row],[Order Quantity]]</f>
        <v>86</v>
      </c>
    </row>
    <row r="1020" spans="1:7" ht="16" hidden="1" x14ac:dyDescent="0.2">
      <c r="A1020" t="s">
        <v>6753</v>
      </c>
      <c r="B1020">
        <v>14</v>
      </c>
      <c r="C1020">
        <v>86</v>
      </c>
      <c r="D1020" t="s">
        <v>6754</v>
      </c>
      <c r="E1020" t="s">
        <v>1980</v>
      </c>
      <c r="F1020" s="4"/>
      <c r="G1020" s="9">
        <f>Table5[[#This Row],[Order Quantity]]</f>
        <v>86</v>
      </c>
    </row>
    <row r="1021" spans="1:7" ht="16" hidden="1" x14ac:dyDescent="0.2">
      <c r="A1021" t="s">
        <v>5757</v>
      </c>
      <c r="B1021">
        <v>9</v>
      </c>
      <c r="C1021">
        <v>86</v>
      </c>
      <c r="D1021" t="s">
        <v>5758</v>
      </c>
      <c r="E1021" t="s">
        <v>5750</v>
      </c>
      <c r="F1021" s="4"/>
      <c r="G1021" s="9">
        <f>Table5[[#This Row],[Order Quantity]]</f>
        <v>86</v>
      </c>
    </row>
    <row r="1022" spans="1:7" ht="16" hidden="1" x14ac:dyDescent="0.2">
      <c r="A1022" t="s">
        <v>2121</v>
      </c>
      <c r="B1022">
        <v>5</v>
      </c>
      <c r="C1022">
        <v>86</v>
      </c>
      <c r="D1022" t="s">
        <v>1473</v>
      </c>
      <c r="E1022" t="s">
        <v>1652</v>
      </c>
      <c r="F1022" s="4"/>
      <c r="G1022" s="9">
        <f>Table5[[#This Row],[Order Quantity]]</f>
        <v>86</v>
      </c>
    </row>
    <row r="1023" spans="1:7" ht="16" hidden="1" x14ac:dyDescent="0.2">
      <c r="A1023" t="s">
        <v>5891</v>
      </c>
      <c r="B1023">
        <v>5</v>
      </c>
      <c r="C1023">
        <v>86</v>
      </c>
      <c r="D1023" t="s">
        <v>1028</v>
      </c>
      <c r="E1023" t="s">
        <v>5892</v>
      </c>
      <c r="F1023" s="4"/>
      <c r="G1023" s="9">
        <f>Table5[[#This Row],[Order Quantity]]</f>
        <v>86</v>
      </c>
    </row>
    <row r="1024" spans="1:7" ht="16" x14ac:dyDescent="0.2">
      <c r="A1024" t="s">
        <v>5228</v>
      </c>
      <c r="B1024">
        <v>7</v>
      </c>
      <c r="C1024" s="6">
        <v>85.25</v>
      </c>
      <c r="D1024" t="s">
        <v>684</v>
      </c>
      <c r="E1024" t="s">
        <v>2335</v>
      </c>
      <c r="F1024" s="1" t="s">
        <v>7666</v>
      </c>
      <c r="G1024" s="9">
        <f>Table5[[#This Row],[Order Quantity]]</f>
        <v>85.25</v>
      </c>
    </row>
    <row r="1025" spans="1:7" ht="16" hidden="1" x14ac:dyDescent="0.2">
      <c r="A1025" t="s">
        <v>3921</v>
      </c>
      <c r="B1025">
        <v>30</v>
      </c>
      <c r="C1025">
        <v>85</v>
      </c>
      <c r="D1025" t="s">
        <v>422</v>
      </c>
      <c r="E1025" t="s">
        <v>1559</v>
      </c>
      <c r="F1025" s="4"/>
      <c r="G1025" s="9">
        <f>Table5[[#This Row],[Order Quantity]]</f>
        <v>85</v>
      </c>
    </row>
    <row r="1026" spans="1:7" ht="16" hidden="1" x14ac:dyDescent="0.2">
      <c r="A1026" t="s">
        <v>1705</v>
      </c>
      <c r="B1026">
        <v>28</v>
      </c>
      <c r="C1026">
        <v>85</v>
      </c>
      <c r="D1026" t="s">
        <v>1209</v>
      </c>
      <c r="E1026" t="s">
        <v>1343</v>
      </c>
      <c r="F1026" s="4"/>
      <c r="G1026" s="9">
        <f>Table5[[#This Row],[Order Quantity]]</f>
        <v>85</v>
      </c>
    </row>
    <row r="1027" spans="1:7" ht="16" hidden="1" x14ac:dyDescent="0.2">
      <c r="A1027" t="s">
        <v>1976</v>
      </c>
      <c r="B1027">
        <v>26</v>
      </c>
      <c r="C1027">
        <v>85</v>
      </c>
      <c r="D1027" t="s">
        <v>1977</v>
      </c>
      <c r="E1027" t="s">
        <v>1935</v>
      </c>
      <c r="F1027" s="4"/>
      <c r="G1027" s="9">
        <f>Table5[[#This Row],[Order Quantity]]</f>
        <v>85</v>
      </c>
    </row>
    <row r="1028" spans="1:7" ht="16" hidden="1" x14ac:dyDescent="0.2">
      <c r="A1028" s="1" t="s">
        <v>456</v>
      </c>
      <c r="B1028" s="1">
        <v>26</v>
      </c>
      <c r="C1028" s="1">
        <v>85</v>
      </c>
      <c r="D1028" s="1" t="s">
        <v>6560</v>
      </c>
      <c r="E1028" s="1" t="s">
        <v>1416</v>
      </c>
      <c r="F1028" s="4"/>
      <c r="G1028" s="9">
        <f>Table5[[#This Row],[Order Quantity]]</f>
        <v>85</v>
      </c>
    </row>
    <row r="1029" spans="1:7" ht="16" hidden="1" x14ac:dyDescent="0.2">
      <c r="A1029" s="1" t="s">
        <v>3057</v>
      </c>
      <c r="B1029" s="1">
        <v>24</v>
      </c>
      <c r="C1029" s="1">
        <v>85</v>
      </c>
      <c r="D1029" s="1" t="s">
        <v>103</v>
      </c>
      <c r="E1029" s="1" t="s">
        <v>1302</v>
      </c>
      <c r="F1029" s="4"/>
      <c r="G1029" s="9">
        <f>Table5[[#This Row],[Order Quantity]]</f>
        <v>85</v>
      </c>
    </row>
    <row r="1030" spans="1:7" ht="16" hidden="1" x14ac:dyDescent="0.2">
      <c r="A1030" t="s">
        <v>3118</v>
      </c>
      <c r="B1030">
        <v>11</v>
      </c>
      <c r="C1030">
        <v>85</v>
      </c>
      <c r="D1030" t="s">
        <v>1342</v>
      </c>
      <c r="E1030" t="s">
        <v>1594</v>
      </c>
      <c r="F1030" s="4"/>
      <c r="G1030" s="9">
        <f>Table5[[#This Row],[Order Quantity]]</f>
        <v>85</v>
      </c>
    </row>
    <row r="1031" spans="1:7" ht="16" x14ac:dyDescent="0.2">
      <c r="A1031" t="s">
        <v>5310</v>
      </c>
      <c r="B1031">
        <v>3</v>
      </c>
      <c r="C1031" s="6">
        <v>85</v>
      </c>
      <c r="D1031" t="s">
        <v>267</v>
      </c>
      <c r="E1031" t="s">
        <v>3178</v>
      </c>
      <c r="F1031" s="1" t="s">
        <v>7668</v>
      </c>
      <c r="G1031" s="9">
        <f>85*0.22</f>
        <v>18.7</v>
      </c>
    </row>
    <row r="1032" spans="1:7" ht="16" x14ac:dyDescent="0.2">
      <c r="A1032" t="s">
        <v>5322</v>
      </c>
      <c r="B1032">
        <v>1</v>
      </c>
      <c r="C1032" s="6">
        <v>85</v>
      </c>
      <c r="D1032" t="s">
        <v>5323</v>
      </c>
      <c r="E1032" t="s">
        <v>3178</v>
      </c>
      <c r="F1032" s="1" t="s">
        <v>7668</v>
      </c>
      <c r="G1032" s="9">
        <f>85*0.155</f>
        <v>13.175000000000001</v>
      </c>
    </row>
    <row r="1033" spans="1:7" ht="16" hidden="1" x14ac:dyDescent="0.2">
      <c r="A1033" s="1" t="s">
        <v>6134</v>
      </c>
      <c r="B1033" s="1">
        <v>40</v>
      </c>
      <c r="C1033" s="1">
        <v>84</v>
      </c>
      <c r="D1033" s="1" t="s">
        <v>2399</v>
      </c>
      <c r="E1033" s="1" t="s">
        <v>1299</v>
      </c>
      <c r="F1033" s="4"/>
      <c r="G1033" s="9">
        <f>Table5[[#This Row],[Order Quantity]]</f>
        <v>84</v>
      </c>
    </row>
    <row r="1034" spans="1:7" ht="16" hidden="1" x14ac:dyDescent="0.2">
      <c r="A1034" t="s">
        <v>6988</v>
      </c>
      <c r="B1034">
        <v>26</v>
      </c>
      <c r="C1034">
        <v>84</v>
      </c>
      <c r="D1034" t="s">
        <v>47</v>
      </c>
      <c r="E1034" t="s">
        <v>1246</v>
      </c>
      <c r="F1034" s="4"/>
      <c r="G1034" s="9">
        <f>Table5[[#This Row],[Order Quantity]]</f>
        <v>84</v>
      </c>
    </row>
    <row r="1035" spans="1:7" ht="16" hidden="1" x14ac:dyDescent="0.2">
      <c r="A1035" t="s">
        <v>3682</v>
      </c>
      <c r="B1035">
        <v>15</v>
      </c>
      <c r="C1035">
        <v>84</v>
      </c>
      <c r="D1035" t="s">
        <v>171</v>
      </c>
      <c r="E1035" t="s">
        <v>2871</v>
      </c>
      <c r="F1035" s="4"/>
      <c r="G1035" s="9">
        <f>Table5[[#This Row],[Order Quantity]]</f>
        <v>84</v>
      </c>
    </row>
    <row r="1036" spans="1:7" ht="16" hidden="1" x14ac:dyDescent="0.2">
      <c r="A1036" t="s">
        <v>4971</v>
      </c>
      <c r="B1036">
        <v>14</v>
      </c>
      <c r="C1036">
        <v>84</v>
      </c>
      <c r="D1036" t="s">
        <v>65</v>
      </c>
      <c r="E1036" t="s">
        <v>4810</v>
      </c>
      <c r="F1036" s="4"/>
      <c r="G1036" s="9">
        <f>Table5[[#This Row],[Order Quantity]]</f>
        <v>84</v>
      </c>
    </row>
    <row r="1037" spans="1:7" ht="16" x14ac:dyDescent="0.2">
      <c r="A1037" t="s">
        <v>5291</v>
      </c>
      <c r="B1037">
        <v>7</v>
      </c>
      <c r="C1037" s="6">
        <v>84</v>
      </c>
      <c r="D1037" t="s">
        <v>684</v>
      </c>
      <c r="E1037" t="s">
        <v>5219</v>
      </c>
      <c r="F1037" s="1" t="s">
        <v>7668</v>
      </c>
      <c r="G1037" s="9">
        <f>Table5[[#This Row],[Order Quantity]]</f>
        <v>84</v>
      </c>
    </row>
    <row r="1038" spans="1:7" ht="16" hidden="1" x14ac:dyDescent="0.2">
      <c r="A1038" t="s">
        <v>5879</v>
      </c>
      <c r="B1038">
        <v>5</v>
      </c>
      <c r="C1038">
        <v>84</v>
      </c>
      <c r="D1038" t="s">
        <v>5760</v>
      </c>
      <c r="E1038" t="s">
        <v>5750</v>
      </c>
      <c r="F1038" s="4"/>
      <c r="G1038" s="9">
        <f>Table5[[#This Row],[Order Quantity]]</f>
        <v>84</v>
      </c>
    </row>
    <row r="1039" spans="1:7" ht="16" hidden="1" x14ac:dyDescent="0.2">
      <c r="A1039" t="s">
        <v>5794</v>
      </c>
      <c r="B1039">
        <v>3</v>
      </c>
      <c r="C1039">
        <v>84</v>
      </c>
      <c r="D1039" t="s">
        <v>5758</v>
      </c>
      <c r="E1039" t="s">
        <v>3213</v>
      </c>
      <c r="F1039" s="4"/>
      <c r="G1039" s="9">
        <f>Table5[[#This Row],[Order Quantity]]</f>
        <v>84</v>
      </c>
    </row>
    <row r="1040" spans="1:7" ht="16" hidden="1" x14ac:dyDescent="0.2">
      <c r="A1040" t="s">
        <v>5874</v>
      </c>
      <c r="B1040">
        <v>2</v>
      </c>
      <c r="C1040">
        <v>84</v>
      </c>
      <c r="D1040" t="s">
        <v>1028</v>
      </c>
      <c r="E1040" t="s">
        <v>3213</v>
      </c>
      <c r="F1040" s="4"/>
      <c r="G1040" s="9">
        <f>Table5[[#This Row],[Order Quantity]]</f>
        <v>84</v>
      </c>
    </row>
    <row r="1041" spans="1:7" ht="16" hidden="1" x14ac:dyDescent="0.2">
      <c r="A1041" s="1" t="s">
        <v>6656</v>
      </c>
      <c r="B1041" s="1">
        <v>67</v>
      </c>
      <c r="C1041" s="1">
        <v>83</v>
      </c>
      <c r="D1041" s="1" t="s">
        <v>1350</v>
      </c>
      <c r="E1041" s="1" t="s">
        <v>1586</v>
      </c>
      <c r="F1041" s="4"/>
      <c r="G1041" s="9">
        <f>Table5[[#This Row],[Order Quantity]]</f>
        <v>83</v>
      </c>
    </row>
    <row r="1042" spans="1:7" ht="16" hidden="1" x14ac:dyDescent="0.2">
      <c r="A1042" t="s">
        <v>1813</v>
      </c>
      <c r="B1042">
        <v>43</v>
      </c>
      <c r="C1042">
        <v>83</v>
      </c>
      <c r="D1042" t="s">
        <v>147</v>
      </c>
      <c r="E1042" t="s">
        <v>1240</v>
      </c>
      <c r="F1042" s="4"/>
      <c r="G1042" s="9">
        <f>Table5[[#This Row],[Order Quantity]]</f>
        <v>83</v>
      </c>
    </row>
    <row r="1043" spans="1:7" ht="16" hidden="1" x14ac:dyDescent="0.2">
      <c r="A1043" t="s">
        <v>2083</v>
      </c>
      <c r="B1043">
        <v>36</v>
      </c>
      <c r="C1043">
        <v>83</v>
      </c>
      <c r="D1043" t="s">
        <v>136</v>
      </c>
      <c r="E1043" t="s">
        <v>2084</v>
      </c>
      <c r="F1043" s="4"/>
      <c r="G1043" s="9">
        <f>Table5[[#This Row],[Order Quantity]]</f>
        <v>83</v>
      </c>
    </row>
    <row r="1044" spans="1:7" ht="16" hidden="1" x14ac:dyDescent="0.2">
      <c r="A1044" t="s">
        <v>5859</v>
      </c>
      <c r="B1044">
        <v>4</v>
      </c>
      <c r="C1044">
        <v>83</v>
      </c>
      <c r="D1044" t="s">
        <v>5738</v>
      </c>
      <c r="E1044" t="s">
        <v>3213</v>
      </c>
      <c r="F1044" s="4"/>
      <c r="G1044" s="9">
        <f>Table5[[#This Row],[Order Quantity]]</f>
        <v>83</v>
      </c>
    </row>
    <row r="1045" spans="1:7" ht="16" x14ac:dyDescent="0.2">
      <c r="A1045" s="1" t="s">
        <v>4101</v>
      </c>
      <c r="B1045" s="1">
        <v>3</v>
      </c>
      <c r="C1045" s="5">
        <v>83</v>
      </c>
      <c r="D1045" s="1" t="s">
        <v>136</v>
      </c>
      <c r="E1045" s="1" t="s">
        <v>4102</v>
      </c>
      <c r="F1045" s="1" t="s">
        <v>7668</v>
      </c>
      <c r="G1045" s="9">
        <f>Table5[[#This Row],[Order Quantity]]</f>
        <v>83</v>
      </c>
    </row>
    <row r="1046" spans="1:7" ht="16" hidden="1" x14ac:dyDescent="0.2">
      <c r="A1046" t="s">
        <v>3019</v>
      </c>
      <c r="B1046">
        <v>69</v>
      </c>
      <c r="C1046">
        <v>82</v>
      </c>
      <c r="D1046" t="s">
        <v>856</v>
      </c>
      <c r="E1046" t="s">
        <v>3020</v>
      </c>
      <c r="F1046" s="4"/>
      <c r="G1046" s="9">
        <f>Table5[[#This Row],[Order Quantity]]</f>
        <v>82</v>
      </c>
    </row>
    <row r="1047" spans="1:7" ht="16" hidden="1" x14ac:dyDescent="0.2">
      <c r="A1047" t="s">
        <v>1774</v>
      </c>
      <c r="B1047">
        <v>26</v>
      </c>
      <c r="C1047">
        <v>82</v>
      </c>
      <c r="D1047" t="s">
        <v>1775</v>
      </c>
      <c r="E1047" t="s">
        <v>1774</v>
      </c>
      <c r="F1047" s="4"/>
      <c r="G1047" s="9">
        <f>Table5[[#This Row],[Order Quantity]]</f>
        <v>82</v>
      </c>
    </row>
    <row r="1048" spans="1:7" ht="16" hidden="1" x14ac:dyDescent="0.2">
      <c r="A1048" t="s">
        <v>6850</v>
      </c>
      <c r="B1048">
        <v>20</v>
      </c>
      <c r="C1048">
        <v>82</v>
      </c>
      <c r="D1048" t="s">
        <v>831</v>
      </c>
      <c r="E1048" t="s">
        <v>2731</v>
      </c>
      <c r="F1048" s="4"/>
      <c r="G1048" s="9">
        <f>Table5[[#This Row],[Order Quantity]]</f>
        <v>82</v>
      </c>
    </row>
    <row r="1049" spans="1:7" ht="16" hidden="1" x14ac:dyDescent="0.2">
      <c r="A1049" t="s">
        <v>3653</v>
      </c>
      <c r="B1049">
        <v>17</v>
      </c>
      <c r="C1049">
        <v>82</v>
      </c>
      <c r="D1049" t="s">
        <v>136</v>
      </c>
      <c r="E1049" t="s">
        <v>1652</v>
      </c>
      <c r="F1049" s="4"/>
      <c r="G1049" s="9">
        <f>Table5[[#This Row],[Order Quantity]]</f>
        <v>82</v>
      </c>
    </row>
    <row r="1050" spans="1:7" ht="16" hidden="1" x14ac:dyDescent="0.2">
      <c r="A1050" t="s">
        <v>284</v>
      </c>
      <c r="B1050">
        <v>11</v>
      </c>
      <c r="C1050">
        <v>82</v>
      </c>
      <c r="D1050" t="s">
        <v>2021</v>
      </c>
      <c r="E1050" t="s">
        <v>1744</v>
      </c>
      <c r="F1050" s="4"/>
      <c r="G1050" s="9">
        <f>Table5[[#This Row],[Order Quantity]]</f>
        <v>82</v>
      </c>
    </row>
    <row r="1051" spans="1:7" ht="16" hidden="1" x14ac:dyDescent="0.2">
      <c r="A1051" t="s">
        <v>7346</v>
      </c>
      <c r="B1051">
        <v>9</v>
      </c>
      <c r="C1051">
        <v>82</v>
      </c>
      <c r="D1051" t="s">
        <v>7347</v>
      </c>
      <c r="E1051" t="s">
        <v>2180</v>
      </c>
      <c r="F1051" s="4"/>
      <c r="G1051" s="9">
        <f>Table5[[#This Row],[Order Quantity]]</f>
        <v>82</v>
      </c>
    </row>
    <row r="1052" spans="1:7" ht="16" hidden="1" x14ac:dyDescent="0.2">
      <c r="A1052" t="s">
        <v>6892</v>
      </c>
      <c r="B1052">
        <v>6</v>
      </c>
      <c r="C1052">
        <v>82</v>
      </c>
      <c r="D1052" t="s">
        <v>6893</v>
      </c>
      <c r="E1052" t="s">
        <v>6688</v>
      </c>
      <c r="F1052" s="4"/>
      <c r="G1052" s="9">
        <f>Table5[[#This Row],[Order Quantity]]</f>
        <v>82</v>
      </c>
    </row>
    <row r="1053" spans="1:7" ht="16" hidden="1" x14ac:dyDescent="0.2">
      <c r="A1053" t="s">
        <v>5782</v>
      </c>
      <c r="B1053">
        <v>39</v>
      </c>
      <c r="C1053">
        <v>81</v>
      </c>
      <c r="D1053" t="s">
        <v>5766</v>
      </c>
      <c r="E1053" t="s">
        <v>5783</v>
      </c>
      <c r="F1053" s="4"/>
      <c r="G1053" s="9">
        <f>Table5[[#This Row],[Order Quantity]]</f>
        <v>81</v>
      </c>
    </row>
    <row r="1054" spans="1:7" ht="16" hidden="1" x14ac:dyDescent="0.2">
      <c r="A1054" s="1" t="s">
        <v>938</v>
      </c>
      <c r="B1054" s="1">
        <v>26</v>
      </c>
      <c r="C1054" s="1">
        <v>81</v>
      </c>
      <c r="D1054" s="1" t="s">
        <v>939</v>
      </c>
      <c r="E1054" t="s">
        <v>127</v>
      </c>
      <c r="F1054" s="4"/>
      <c r="G1054" s="9">
        <f>Table5[[#This Row],[Order Quantity]]</f>
        <v>81</v>
      </c>
    </row>
    <row r="1055" spans="1:7" ht="16" hidden="1" x14ac:dyDescent="0.2">
      <c r="A1055" s="1" t="s">
        <v>5091</v>
      </c>
      <c r="B1055" s="1">
        <v>21</v>
      </c>
      <c r="C1055" s="1">
        <v>81</v>
      </c>
      <c r="D1055" s="1" t="s">
        <v>47</v>
      </c>
      <c r="E1055" s="1" t="s">
        <v>5020</v>
      </c>
      <c r="F1055" s="4"/>
      <c r="G1055" s="9">
        <f>Table5[[#This Row],[Order Quantity]]</f>
        <v>81</v>
      </c>
    </row>
    <row r="1056" spans="1:7" ht="16" hidden="1" x14ac:dyDescent="0.2">
      <c r="A1056" t="s">
        <v>6834</v>
      </c>
      <c r="B1056">
        <v>15</v>
      </c>
      <c r="C1056">
        <v>81</v>
      </c>
      <c r="D1056" t="s">
        <v>959</v>
      </c>
      <c r="E1056" t="s">
        <v>3985</v>
      </c>
      <c r="F1056" s="4"/>
      <c r="G1056" s="9">
        <f>Table5[[#This Row],[Order Quantity]]</f>
        <v>81</v>
      </c>
    </row>
    <row r="1057" spans="1:7" ht="16" hidden="1" x14ac:dyDescent="0.2">
      <c r="A1057" t="s">
        <v>879</v>
      </c>
      <c r="B1057">
        <v>5</v>
      </c>
      <c r="C1057">
        <v>81</v>
      </c>
      <c r="D1057" t="s">
        <v>1218</v>
      </c>
      <c r="E1057" t="s">
        <v>303</v>
      </c>
      <c r="F1057" s="4"/>
      <c r="G1057" s="9">
        <f>Table5[[#This Row],[Order Quantity]]</f>
        <v>81</v>
      </c>
    </row>
    <row r="1058" spans="1:7" ht="16" x14ac:dyDescent="0.2">
      <c r="A1058" t="s">
        <v>5215</v>
      </c>
      <c r="B1058">
        <v>12</v>
      </c>
      <c r="C1058" s="6">
        <v>80.400000000000006</v>
      </c>
      <c r="D1058" t="s">
        <v>684</v>
      </c>
      <c r="E1058" t="s">
        <v>5216</v>
      </c>
      <c r="F1058" s="1" t="s">
        <v>7670</v>
      </c>
      <c r="G1058" s="9">
        <f>Table5[[#This Row],[Order Quantity]]</f>
        <v>80.400000000000006</v>
      </c>
    </row>
    <row r="1059" spans="1:7" ht="16" x14ac:dyDescent="0.2">
      <c r="A1059" t="s">
        <v>5256</v>
      </c>
      <c r="B1059">
        <v>1</v>
      </c>
      <c r="C1059" s="6">
        <v>80.12</v>
      </c>
      <c r="D1059" t="s">
        <v>684</v>
      </c>
      <c r="E1059" t="s">
        <v>4118</v>
      </c>
      <c r="F1059" s="1" t="s">
        <v>1303</v>
      </c>
      <c r="G1059" s="9">
        <f>Table5[[#This Row],[Order Quantity]]</f>
        <v>80.12</v>
      </c>
    </row>
    <row r="1060" spans="1:7" ht="16" hidden="1" x14ac:dyDescent="0.2">
      <c r="A1060" t="s">
        <v>6836</v>
      </c>
      <c r="B1060">
        <v>35</v>
      </c>
      <c r="C1060">
        <v>80</v>
      </c>
      <c r="D1060" t="s">
        <v>150</v>
      </c>
      <c r="E1060" t="s">
        <v>1927</v>
      </c>
      <c r="F1060" s="4"/>
      <c r="G1060" s="9">
        <f>Table5[[#This Row],[Order Quantity]]</f>
        <v>80</v>
      </c>
    </row>
    <row r="1061" spans="1:7" ht="16" hidden="1" x14ac:dyDescent="0.2">
      <c r="A1061" t="s">
        <v>6646</v>
      </c>
      <c r="B1061">
        <v>33</v>
      </c>
      <c r="C1061">
        <v>80</v>
      </c>
      <c r="D1061" t="s">
        <v>314</v>
      </c>
      <c r="E1061" t="s">
        <v>2084</v>
      </c>
      <c r="F1061" s="4"/>
      <c r="G1061" s="9">
        <f>Table5[[#This Row],[Order Quantity]]</f>
        <v>80</v>
      </c>
    </row>
    <row r="1062" spans="1:7" ht="16" hidden="1" x14ac:dyDescent="0.2">
      <c r="A1062" t="s">
        <v>7349</v>
      </c>
      <c r="B1062">
        <v>25</v>
      </c>
      <c r="C1062">
        <v>80</v>
      </c>
      <c r="D1062" t="s">
        <v>51</v>
      </c>
      <c r="E1062" t="s">
        <v>2180</v>
      </c>
      <c r="F1062" s="4"/>
      <c r="G1062" s="9">
        <f>Table5[[#This Row],[Order Quantity]]</f>
        <v>80</v>
      </c>
    </row>
    <row r="1063" spans="1:7" ht="16" hidden="1" x14ac:dyDescent="0.2">
      <c r="A1063" t="s">
        <v>1463</v>
      </c>
      <c r="B1063">
        <v>17</v>
      </c>
      <c r="C1063">
        <v>80</v>
      </c>
      <c r="D1063" t="s">
        <v>223</v>
      </c>
      <c r="E1063" t="s">
        <v>1464</v>
      </c>
      <c r="F1063" s="4"/>
      <c r="G1063" s="9">
        <f>Table5[[#This Row],[Order Quantity]]</f>
        <v>80</v>
      </c>
    </row>
    <row r="1064" spans="1:7" ht="16" hidden="1" x14ac:dyDescent="0.2">
      <c r="A1064" s="1" t="s">
        <v>27</v>
      </c>
      <c r="B1064" s="1">
        <v>16</v>
      </c>
      <c r="C1064" s="1">
        <v>80</v>
      </c>
      <c r="D1064" s="1" t="s">
        <v>28</v>
      </c>
      <c r="E1064" t="s">
        <v>29</v>
      </c>
      <c r="F1064" s="4"/>
      <c r="G1064" s="9">
        <f>Table5[[#This Row],[Order Quantity]]</f>
        <v>80</v>
      </c>
    </row>
    <row r="1065" spans="1:7" ht="16" hidden="1" x14ac:dyDescent="0.2">
      <c r="A1065" t="s">
        <v>2045</v>
      </c>
      <c r="B1065">
        <v>7</v>
      </c>
      <c r="C1065">
        <v>80</v>
      </c>
      <c r="D1065" t="s">
        <v>2046</v>
      </c>
      <c r="E1065" t="s">
        <v>1477</v>
      </c>
      <c r="F1065" s="4"/>
      <c r="G1065" s="9">
        <f>Table5[[#This Row],[Order Quantity]]</f>
        <v>80</v>
      </c>
    </row>
    <row r="1066" spans="1:7" ht="16" x14ac:dyDescent="0.2">
      <c r="A1066" s="1" t="s">
        <v>5676</v>
      </c>
      <c r="B1066" s="1">
        <v>7</v>
      </c>
      <c r="C1066" s="5">
        <v>80</v>
      </c>
      <c r="D1066" s="1" t="s">
        <v>65</v>
      </c>
      <c r="E1066" s="1" t="s">
        <v>1296</v>
      </c>
      <c r="F1066" s="1" t="s">
        <v>7669</v>
      </c>
      <c r="G1066" s="9">
        <f>80*0.185</f>
        <v>14.8</v>
      </c>
    </row>
    <row r="1067" spans="1:7" ht="16" hidden="1" x14ac:dyDescent="0.2">
      <c r="A1067" t="s">
        <v>4006</v>
      </c>
      <c r="B1067">
        <v>2</v>
      </c>
      <c r="C1067">
        <v>80</v>
      </c>
      <c r="D1067" t="s">
        <v>3974</v>
      </c>
      <c r="E1067" t="s">
        <v>3975</v>
      </c>
      <c r="F1067" s="4"/>
      <c r="G1067" s="9">
        <f>Table5[[#This Row],[Order Quantity]]</f>
        <v>80</v>
      </c>
    </row>
    <row r="1068" spans="1:7" ht="16" hidden="1" x14ac:dyDescent="0.2">
      <c r="A1068" s="1" t="s">
        <v>4009</v>
      </c>
      <c r="B1068" s="1">
        <v>2</v>
      </c>
      <c r="C1068" s="1">
        <v>80</v>
      </c>
      <c r="D1068" s="1" t="s">
        <v>3974</v>
      </c>
      <c r="E1068" s="1" t="s">
        <v>3975</v>
      </c>
      <c r="F1068" s="4"/>
      <c r="G1068" s="9">
        <f>Table5[[#This Row],[Order Quantity]]</f>
        <v>80</v>
      </c>
    </row>
    <row r="1069" spans="1:7" ht="16" hidden="1" x14ac:dyDescent="0.2">
      <c r="A1069" s="1" t="s">
        <v>295</v>
      </c>
      <c r="B1069" s="1">
        <v>60</v>
      </c>
      <c r="C1069" s="1">
        <v>79</v>
      </c>
      <c r="D1069" s="1" t="s">
        <v>296</v>
      </c>
      <c r="E1069" s="1" t="s">
        <v>295</v>
      </c>
      <c r="F1069" s="4"/>
      <c r="G1069" s="9">
        <f>Table5[[#This Row],[Order Quantity]]</f>
        <v>79</v>
      </c>
    </row>
    <row r="1070" spans="1:7" ht="16" hidden="1" x14ac:dyDescent="0.2">
      <c r="A1070" s="1" t="s">
        <v>517</v>
      </c>
      <c r="B1070" s="1">
        <v>48</v>
      </c>
      <c r="C1070" s="1">
        <v>79</v>
      </c>
      <c r="D1070" s="1" t="s">
        <v>77</v>
      </c>
      <c r="E1070" t="s">
        <v>78</v>
      </c>
      <c r="F1070" s="4"/>
      <c r="G1070" s="9">
        <f>Table5[[#This Row],[Order Quantity]]</f>
        <v>79</v>
      </c>
    </row>
    <row r="1071" spans="1:7" ht="16" hidden="1" x14ac:dyDescent="0.2">
      <c r="A1071" s="1" t="s">
        <v>6170</v>
      </c>
      <c r="B1071" s="1">
        <v>35</v>
      </c>
      <c r="C1071" s="1">
        <v>79</v>
      </c>
      <c r="D1071" s="1" t="s">
        <v>51</v>
      </c>
      <c r="E1071" s="1" t="s">
        <v>2803</v>
      </c>
      <c r="F1071" s="4"/>
      <c r="G1071" s="9">
        <f>Table5[[#This Row],[Order Quantity]]</f>
        <v>79</v>
      </c>
    </row>
    <row r="1072" spans="1:7" ht="16" hidden="1" x14ac:dyDescent="0.2">
      <c r="A1072" t="s">
        <v>5074</v>
      </c>
      <c r="B1072">
        <v>17</v>
      </c>
      <c r="C1072">
        <v>79</v>
      </c>
      <c r="D1072" t="s">
        <v>506</v>
      </c>
      <c r="E1072" t="s">
        <v>5045</v>
      </c>
      <c r="F1072" s="4"/>
      <c r="G1072" s="9">
        <f>Table5[[#This Row],[Order Quantity]]</f>
        <v>79</v>
      </c>
    </row>
    <row r="1073" spans="1:7" ht="16" hidden="1" x14ac:dyDescent="0.2">
      <c r="A1073" t="s">
        <v>3658</v>
      </c>
      <c r="B1073">
        <v>12</v>
      </c>
      <c r="C1073">
        <v>79</v>
      </c>
      <c r="D1073" t="s">
        <v>3659</v>
      </c>
      <c r="E1073" t="s">
        <v>1416</v>
      </c>
      <c r="F1073" s="4"/>
      <c r="G1073" s="9">
        <f>Table5[[#This Row],[Order Quantity]]</f>
        <v>79</v>
      </c>
    </row>
    <row r="1074" spans="1:7" ht="16" x14ac:dyDescent="0.2">
      <c r="A1074" t="s">
        <v>5289</v>
      </c>
      <c r="B1074">
        <v>8</v>
      </c>
      <c r="C1074" s="6">
        <v>78.2</v>
      </c>
      <c r="D1074" t="s">
        <v>684</v>
      </c>
      <c r="E1074" t="s">
        <v>5219</v>
      </c>
      <c r="F1074" s="1" t="s">
        <v>7668</v>
      </c>
      <c r="G1074" s="9">
        <f>Table5[[#This Row],[Order Quantity]]*0.33</f>
        <v>25.806000000000001</v>
      </c>
    </row>
    <row r="1075" spans="1:7" ht="16" hidden="1" x14ac:dyDescent="0.2">
      <c r="A1075" t="s">
        <v>3512</v>
      </c>
      <c r="B1075">
        <v>40</v>
      </c>
      <c r="C1075">
        <v>78</v>
      </c>
      <c r="D1075" t="s">
        <v>3435</v>
      </c>
      <c r="E1075" t="s">
        <v>2978</v>
      </c>
      <c r="F1075" s="4"/>
      <c r="G1075" s="9">
        <f>Table5[[#This Row],[Order Quantity]]</f>
        <v>78</v>
      </c>
    </row>
    <row r="1076" spans="1:7" ht="16" hidden="1" x14ac:dyDescent="0.2">
      <c r="A1076" s="1" t="s">
        <v>4060</v>
      </c>
      <c r="B1076" s="1">
        <v>24</v>
      </c>
      <c r="C1076" s="1">
        <v>78</v>
      </c>
      <c r="D1076" s="1" t="s">
        <v>2675</v>
      </c>
      <c r="E1076" s="1" t="s">
        <v>2092</v>
      </c>
      <c r="F1076" s="4"/>
      <c r="G1076" s="9">
        <f>Table5[[#This Row],[Order Quantity]]</f>
        <v>78</v>
      </c>
    </row>
    <row r="1077" spans="1:7" ht="16" hidden="1" x14ac:dyDescent="0.2">
      <c r="A1077" s="1" t="s">
        <v>5086</v>
      </c>
      <c r="B1077" s="1">
        <v>24</v>
      </c>
      <c r="C1077" s="1">
        <v>78</v>
      </c>
      <c r="D1077" s="1" t="s">
        <v>1451</v>
      </c>
      <c r="E1077" s="1" t="s">
        <v>5081</v>
      </c>
      <c r="F1077" s="4"/>
      <c r="G1077" s="9">
        <f>Table5[[#This Row],[Order Quantity]]</f>
        <v>78</v>
      </c>
    </row>
    <row r="1078" spans="1:7" ht="16" hidden="1" x14ac:dyDescent="0.2">
      <c r="A1078" t="s">
        <v>7002</v>
      </c>
      <c r="B1078">
        <v>15</v>
      </c>
      <c r="C1078">
        <v>78</v>
      </c>
      <c r="D1078" t="s">
        <v>7003</v>
      </c>
      <c r="E1078" t="s">
        <v>7004</v>
      </c>
      <c r="F1078" s="4"/>
      <c r="G1078" s="9">
        <f>Table5[[#This Row],[Order Quantity]]</f>
        <v>78</v>
      </c>
    </row>
    <row r="1079" spans="1:7" ht="16" hidden="1" x14ac:dyDescent="0.2">
      <c r="A1079" t="s">
        <v>5886</v>
      </c>
      <c r="B1079">
        <v>12</v>
      </c>
      <c r="C1079">
        <v>78</v>
      </c>
      <c r="D1079" t="s">
        <v>1028</v>
      </c>
      <c r="E1079" t="s">
        <v>5796</v>
      </c>
      <c r="F1079" s="4"/>
      <c r="G1079" s="9">
        <f>Table5[[#This Row],[Order Quantity]]</f>
        <v>78</v>
      </c>
    </row>
    <row r="1080" spans="1:7" ht="16" hidden="1" x14ac:dyDescent="0.2">
      <c r="A1080" t="s">
        <v>5865</v>
      </c>
      <c r="B1080">
        <v>4</v>
      </c>
      <c r="C1080">
        <v>78</v>
      </c>
      <c r="D1080" t="s">
        <v>1028</v>
      </c>
      <c r="E1080" t="s">
        <v>5744</v>
      </c>
      <c r="F1080" s="4"/>
      <c r="G1080" s="9">
        <f>Table5[[#This Row],[Order Quantity]]</f>
        <v>78</v>
      </c>
    </row>
    <row r="1081" spans="1:7" ht="16" hidden="1" x14ac:dyDescent="0.2">
      <c r="A1081" s="1" t="s">
        <v>4790</v>
      </c>
      <c r="B1081" s="1">
        <v>49</v>
      </c>
      <c r="C1081" s="1">
        <v>77</v>
      </c>
      <c r="D1081" s="1" t="s">
        <v>164</v>
      </c>
      <c r="E1081" s="1" t="s">
        <v>1519</v>
      </c>
      <c r="F1081" s="4"/>
      <c r="G1081" s="9">
        <f>Table5[[#This Row],[Order Quantity]]</f>
        <v>77</v>
      </c>
    </row>
    <row r="1082" spans="1:7" ht="16" hidden="1" x14ac:dyDescent="0.2">
      <c r="A1082" s="1" t="s">
        <v>5601</v>
      </c>
      <c r="B1082" s="1">
        <v>31</v>
      </c>
      <c r="C1082" s="1">
        <v>77</v>
      </c>
      <c r="D1082" s="1" t="s">
        <v>5602</v>
      </c>
      <c r="E1082" s="1" t="s">
        <v>1416</v>
      </c>
      <c r="F1082" s="4"/>
      <c r="G1082" s="9">
        <f>Table5[[#This Row],[Order Quantity]]</f>
        <v>77</v>
      </c>
    </row>
    <row r="1083" spans="1:7" ht="16" hidden="1" x14ac:dyDescent="0.2">
      <c r="A1083" s="1" t="s">
        <v>7639</v>
      </c>
      <c r="B1083" s="1">
        <v>27</v>
      </c>
      <c r="C1083" s="1">
        <v>77</v>
      </c>
      <c r="D1083" s="1" t="s">
        <v>129</v>
      </c>
      <c r="E1083" s="1" t="s">
        <v>1826</v>
      </c>
      <c r="F1083" s="4"/>
      <c r="G1083" s="9">
        <f>Table5[[#This Row],[Order Quantity]]</f>
        <v>77</v>
      </c>
    </row>
    <row r="1084" spans="1:7" ht="16" hidden="1" x14ac:dyDescent="0.2">
      <c r="A1084" t="s">
        <v>6768</v>
      </c>
      <c r="B1084">
        <v>20</v>
      </c>
      <c r="C1084">
        <v>77</v>
      </c>
      <c r="D1084" t="s">
        <v>6769</v>
      </c>
      <c r="E1084" t="s">
        <v>1422</v>
      </c>
      <c r="F1084" s="4"/>
      <c r="G1084" s="9">
        <f>Table5[[#This Row],[Order Quantity]]</f>
        <v>77</v>
      </c>
    </row>
    <row r="1085" spans="1:7" ht="16" x14ac:dyDescent="0.2">
      <c r="A1085" s="1" t="s">
        <v>923</v>
      </c>
      <c r="B1085" s="1">
        <v>11</v>
      </c>
      <c r="C1085" s="5">
        <v>77</v>
      </c>
      <c r="D1085" s="1" t="s">
        <v>924</v>
      </c>
      <c r="E1085" t="s">
        <v>92</v>
      </c>
      <c r="F1085" s="1" t="s">
        <v>7668</v>
      </c>
      <c r="G1085" s="9">
        <f>77*2*12*0.07</f>
        <v>129.36000000000001</v>
      </c>
    </row>
    <row r="1086" spans="1:7" ht="16" hidden="1" x14ac:dyDescent="0.2">
      <c r="A1086" t="s">
        <v>2397</v>
      </c>
      <c r="B1086">
        <v>8</v>
      </c>
      <c r="C1086">
        <v>77</v>
      </c>
      <c r="D1086" t="s">
        <v>65</v>
      </c>
      <c r="E1086" t="s">
        <v>2397</v>
      </c>
      <c r="F1086" s="4"/>
      <c r="G1086" s="9">
        <f>Table5[[#This Row],[Order Quantity]]</f>
        <v>77</v>
      </c>
    </row>
    <row r="1087" spans="1:7" ht="16" x14ac:dyDescent="0.2">
      <c r="A1087" t="s">
        <v>2942</v>
      </c>
      <c r="B1087">
        <v>4</v>
      </c>
      <c r="C1087" s="6">
        <v>77</v>
      </c>
      <c r="D1087" t="s">
        <v>2886</v>
      </c>
      <c r="E1087" t="s">
        <v>2516</v>
      </c>
      <c r="F1087" s="1" t="s">
        <v>7669</v>
      </c>
      <c r="G1087" s="9">
        <f>77*0.454</f>
        <v>34.957999999999998</v>
      </c>
    </row>
    <row r="1088" spans="1:7" ht="16" hidden="1" x14ac:dyDescent="0.2">
      <c r="A1088" t="s">
        <v>4245</v>
      </c>
      <c r="B1088">
        <v>34</v>
      </c>
      <c r="C1088">
        <v>76</v>
      </c>
      <c r="D1088" t="s">
        <v>1438</v>
      </c>
      <c r="E1088" t="s">
        <v>2646</v>
      </c>
      <c r="F1088" s="4"/>
      <c r="G1088" s="9">
        <f>Table5[[#This Row],[Order Quantity]]</f>
        <v>76</v>
      </c>
    </row>
    <row r="1089" spans="1:7" ht="16" x14ac:dyDescent="0.2">
      <c r="A1089" t="s">
        <v>6397</v>
      </c>
      <c r="B1089">
        <v>22</v>
      </c>
      <c r="C1089" s="6">
        <v>76</v>
      </c>
      <c r="D1089" t="s">
        <v>136</v>
      </c>
      <c r="E1089" t="s">
        <v>2419</v>
      </c>
      <c r="F1089" s="1" t="s">
        <v>7668</v>
      </c>
      <c r="G1089" s="9">
        <f>Table5[[#This Row],[Order Quantity]]</f>
        <v>76</v>
      </c>
    </row>
    <row r="1090" spans="1:7" ht="16" hidden="1" x14ac:dyDescent="0.2">
      <c r="A1090" t="s">
        <v>6331</v>
      </c>
      <c r="B1090">
        <v>10</v>
      </c>
      <c r="C1090">
        <v>76</v>
      </c>
      <c r="D1090" t="s">
        <v>1843</v>
      </c>
      <c r="E1090" t="s">
        <v>1842</v>
      </c>
      <c r="F1090" s="4"/>
      <c r="G1090" s="9">
        <f>Table5[[#This Row],[Order Quantity]]</f>
        <v>76</v>
      </c>
    </row>
    <row r="1091" spans="1:7" ht="16" x14ac:dyDescent="0.2">
      <c r="A1091" t="s">
        <v>5208</v>
      </c>
      <c r="B1091">
        <v>2</v>
      </c>
      <c r="C1091" s="6">
        <v>75.430000000000007</v>
      </c>
      <c r="D1091" t="s">
        <v>684</v>
      </c>
      <c r="E1091" t="s">
        <v>2335</v>
      </c>
      <c r="F1091" s="1" t="s">
        <v>7666</v>
      </c>
      <c r="G1091" s="9">
        <f>Table5[[#This Row],[Order Quantity]]</f>
        <v>75.430000000000007</v>
      </c>
    </row>
    <row r="1092" spans="1:7" ht="16" x14ac:dyDescent="0.2">
      <c r="A1092" t="s">
        <v>2135</v>
      </c>
      <c r="B1092">
        <v>49</v>
      </c>
      <c r="C1092" s="6">
        <v>75</v>
      </c>
      <c r="D1092" t="s">
        <v>385</v>
      </c>
      <c r="E1092" t="s">
        <v>2005</v>
      </c>
      <c r="F1092" s="1" t="s">
        <v>7668</v>
      </c>
      <c r="G1092" s="9">
        <f>75*3</f>
        <v>225</v>
      </c>
    </row>
    <row r="1093" spans="1:7" ht="16" hidden="1" x14ac:dyDescent="0.2">
      <c r="A1093" t="s">
        <v>1510</v>
      </c>
      <c r="B1093">
        <v>43</v>
      </c>
      <c r="C1093">
        <v>75</v>
      </c>
      <c r="D1093" t="s">
        <v>265</v>
      </c>
      <c r="E1093" t="s">
        <v>1084</v>
      </c>
      <c r="F1093" s="4"/>
      <c r="G1093" s="9">
        <f>Table5[[#This Row],[Order Quantity]]</f>
        <v>75</v>
      </c>
    </row>
    <row r="1094" spans="1:7" ht="16" hidden="1" x14ac:dyDescent="0.2">
      <c r="A1094" t="s">
        <v>1778</v>
      </c>
      <c r="B1094">
        <v>36</v>
      </c>
      <c r="C1094">
        <v>75</v>
      </c>
      <c r="D1094" t="s">
        <v>282</v>
      </c>
      <c r="E1094" t="s">
        <v>1660</v>
      </c>
      <c r="F1094" s="4"/>
      <c r="G1094" s="9">
        <f>Table5[[#This Row],[Order Quantity]]</f>
        <v>75</v>
      </c>
    </row>
    <row r="1095" spans="1:7" ht="16" hidden="1" x14ac:dyDescent="0.2">
      <c r="A1095" t="s">
        <v>4952</v>
      </c>
      <c r="B1095">
        <v>27</v>
      </c>
      <c r="C1095">
        <v>75</v>
      </c>
      <c r="D1095" t="s">
        <v>65</v>
      </c>
      <c r="E1095" t="s">
        <v>4579</v>
      </c>
      <c r="F1095" s="4"/>
      <c r="G1095" s="9">
        <f>Table5[[#This Row],[Order Quantity]]</f>
        <v>75</v>
      </c>
    </row>
    <row r="1096" spans="1:7" ht="16" hidden="1" x14ac:dyDescent="0.2">
      <c r="A1096" s="1" t="s">
        <v>2546</v>
      </c>
      <c r="B1096" s="1">
        <v>21</v>
      </c>
      <c r="C1096" s="1">
        <v>75</v>
      </c>
      <c r="D1096" s="1" t="s">
        <v>1272</v>
      </c>
      <c r="E1096" s="1" t="s">
        <v>1452</v>
      </c>
      <c r="F1096" s="4"/>
      <c r="G1096" s="9">
        <f>Table5[[#This Row],[Order Quantity]]</f>
        <v>75</v>
      </c>
    </row>
    <row r="1097" spans="1:7" ht="16" hidden="1" x14ac:dyDescent="0.2">
      <c r="A1097" s="1" t="s">
        <v>364</v>
      </c>
      <c r="B1097" s="1">
        <v>19</v>
      </c>
      <c r="C1097" s="1">
        <v>75</v>
      </c>
      <c r="D1097" s="1" t="s">
        <v>77</v>
      </c>
      <c r="E1097" t="s">
        <v>289</v>
      </c>
      <c r="F1097" s="4"/>
      <c r="G1097" s="9">
        <f>Table5[[#This Row],[Order Quantity]]</f>
        <v>75</v>
      </c>
    </row>
    <row r="1098" spans="1:7" ht="16" hidden="1" x14ac:dyDescent="0.2">
      <c r="A1098" t="s">
        <v>6452</v>
      </c>
      <c r="B1098">
        <v>17</v>
      </c>
      <c r="C1098">
        <v>75</v>
      </c>
      <c r="D1098" t="s">
        <v>422</v>
      </c>
      <c r="E1098" t="s">
        <v>1474</v>
      </c>
      <c r="F1098" s="4"/>
      <c r="G1098" s="9">
        <f>Table5[[#This Row],[Order Quantity]]</f>
        <v>75</v>
      </c>
    </row>
    <row r="1099" spans="1:7" ht="16" x14ac:dyDescent="0.2">
      <c r="A1099" t="s">
        <v>5218</v>
      </c>
      <c r="B1099">
        <v>11</v>
      </c>
      <c r="C1099" s="6">
        <v>74.22</v>
      </c>
      <c r="D1099" t="s">
        <v>684</v>
      </c>
      <c r="E1099" t="s">
        <v>5219</v>
      </c>
      <c r="F1099" s="1" t="s">
        <v>7668</v>
      </c>
      <c r="G1099" s="9">
        <f>Table5[[#This Row],[Order Quantity]]</f>
        <v>74.22</v>
      </c>
    </row>
    <row r="1100" spans="1:7" ht="16" hidden="1" x14ac:dyDescent="0.2">
      <c r="A1100" t="s">
        <v>6991</v>
      </c>
      <c r="B1100">
        <v>57</v>
      </c>
      <c r="C1100">
        <v>74</v>
      </c>
      <c r="D1100" t="s">
        <v>2401</v>
      </c>
      <c r="E1100" t="s">
        <v>3064</v>
      </c>
      <c r="F1100" s="4"/>
      <c r="G1100" s="9">
        <f>Table5[[#This Row],[Order Quantity]]</f>
        <v>74</v>
      </c>
    </row>
    <row r="1101" spans="1:7" ht="16" hidden="1" x14ac:dyDescent="0.2">
      <c r="A1101" t="s">
        <v>1548</v>
      </c>
      <c r="B1101">
        <v>40</v>
      </c>
      <c r="C1101">
        <v>74</v>
      </c>
      <c r="D1101" t="s">
        <v>697</v>
      </c>
      <c r="E1101" t="s">
        <v>1549</v>
      </c>
      <c r="F1101" s="4"/>
      <c r="G1101" s="9">
        <f>Table5[[#This Row],[Order Quantity]]</f>
        <v>74</v>
      </c>
    </row>
    <row r="1102" spans="1:7" ht="16" x14ac:dyDescent="0.2">
      <c r="A1102" t="s">
        <v>6790</v>
      </c>
      <c r="B1102">
        <v>35</v>
      </c>
      <c r="C1102" s="6">
        <v>74</v>
      </c>
      <c r="D1102" t="s">
        <v>6337</v>
      </c>
      <c r="E1102" t="s">
        <v>2928</v>
      </c>
      <c r="F1102" s="1" t="s">
        <v>7666</v>
      </c>
      <c r="G1102" s="9">
        <f>74*2.268</f>
        <v>167.83199999999999</v>
      </c>
    </row>
    <row r="1103" spans="1:7" ht="16" hidden="1" x14ac:dyDescent="0.2">
      <c r="A1103" t="s">
        <v>2274</v>
      </c>
      <c r="B1103">
        <v>32</v>
      </c>
      <c r="C1103">
        <v>74</v>
      </c>
      <c r="D1103" t="s">
        <v>1508</v>
      </c>
      <c r="E1103" t="s">
        <v>874</v>
      </c>
      <c r="F1103" s="4"/>
      <c r="G1103" s="9">
        <f>Table5[[#This Row],[Order Quantity]]</f>
        <v>74</v>
      </c>
    </row>
    <row r="1104" spans="1:7" ht="16" hidden="1" x14ac:dyDescent="0.2">
      <c r="A1104" t="s">
        <v>6711</v>
      </c>
      <c r="B1104">
        <v>24</v>
      </c>
      <c r="C1104">
        <v>74</v>
      </c>
      <c r="D1104" t="s">
        <v>97</v>
      </c>
      <c r="E1104" t="s">
        <v>1927</v>
      </c>
      <c r="F1104" s="4"/>
      <c r="G1104" s="9">
        <f>Table5[[#This Row],[Order Quantity]]</f>
        <v>74</v>
      </c>
    </row>
    <row r="1105" spans="1:7" ht="16" hidden="1" x14ac:dyDescent="0.2">
      <c r="A1105" t="s">
        <v>1914</v>
      </c>
      <c r="B1105">
        <v>18</v>
      </c>
      <c r="C1105">
        <v>74</v>
      </c>
      <c r="D1105" t="s">
        <v>1915</v>
      </c>
      <c r="E1105" t="s">
        <v>1242</v>
      </c>
      <c r="F1105" s="4"/>
      <c r="G1105" s="9">
        <f>Table5[[#This Row],[Order Quantity]]</f>
        <v>74</v>
      </c>
    </row>
    <row r="1106" spans="1:7" ht="16" hidden="1" x14ac:dyDescent="0.2">
      <c r="A1106" t="s">
        <v>3677</v>
      </c>
      <c r="B1106">
        <v>3</v>
      </c>
      <c r="C1106">
        <v>74</v>
      </c>
      <c r="D1106" t="s">
        <v>136</v>
      </c>
      <c r="E1106" t="s">
        <v>1927</v>
      </c>
      <c r="F1106" s="4"/>
      <c r="G1106" s="9">
        <f>Table5[[#This Row],[Order Quantity]]</f>
        <v>74</v>
      </c>
    </row>
    <row r="1107" spans="1:7" ht="16" hidden="1" x14ac:dyDescent="0.2">
      <c r="A1107" s="1" t="s">
        <v>5834</v>
      </c>
      <c r="B1107" s="1">
        <v>50</v>
      </c>
      <c r="C1107" s="1">
        <v>73</v>
      </c>
      <c r="D1107" s="1" t="s">
        <v>5835</v>
      </c>
      <c r="E1107" s="1" t="s">
        <v>5753</v>
      </c>
      <c r="F1107" s="4"/>
      <c r="G1107" s="9">
        <f>Table5[[#This Row],[Order Quantity]]</f>
        <v>73</v>
      </c>
    </row>
    <row r="1108" spans="1:7" ht="16" hidden="1" x14ac:dyDescent="0.2">
      <c r="A1108" t="s">
        <v>1422</v>
      </c>
      <c r="B1108">
        <v>19</v>
      </c>
      <c r="C1108">
        <v>73</v>
      </c>
      <c r="D1108" t="s">
        <v>113</v>
      </c>
      <c r="E1108" t="s">
        <v>1423</v>
      </c>
      <c r="F1108" s="4"/>
      <c r="G1108" s="9">
        <f>Table5[[#This Row],[Order Quantity]]</f>
        <v>73</v>
      </c>
    </row>
    <row r="1109" spans="1:7" ht="16" hidden="1" x14ac:dyDescent="0.2">
      <c r="A1109" t="s">
        <v>3889</v>
      </c>
      <c r="B1109">
        <v>16</v>
      </c>
      <c r="C1109">
        <v>73</v>
      </c>
      <c r="D1109" t="s">
        <v>2386</v>
      </c>
      <c r="E1109" t="s">
        <v>1605</v>
      </c>
      <c r="F1109" s="4"/>
      <c r="G1109" s="9">
        <f>Table5[[#This Row],[Order Quantity]]</f>
        <v>73</v>
      </c>
    </row>
    <row r="1110" spans="1:7" ht="16" hidden="1" x14ac:dyDescent="0.2">
      <c r="A1110" s="1" t="s">
        <v>4041</v>
      </c>
      <c r="B1110" s="1">
        <v>15</v>
      </c>
      <c r="C1110" s="1">
        <v>73</v>
      </c>
      <c r="D1110" s="1" t="s">
        <v>4042</v>
      </c>
      <c r="E1110" s="1" t="s">
        <v>4043</v>
      </c>
      <c r="F1110" s="4"/>
      <c r="G1110" s="9">
        <f>Table5[[#This Row],[Order Quantity]]</f>
        <v>73</v>
      </c>
    </row>
    <row r="1111" spans="1:7" ht="16" hidden="1" x14ac:dyDescent="0.2">
      <c r="A1111" t="s">
        <v>3952</v>
      </c>
      <c r="B1111">
        <v>12</v>
      </c>
      <c r="C1111">
        <v>73</v>
      </c>
      <c r="D1111" t="s">
        <v>136</v>
      </c>
      <c r="E1111" t="s">
        <v>1687</v>
      </c>
      <c r="F1111" s="4"/>
      <c r="G1111" s="9">
        <f>Table5[[#This Row],[Order Quantity]]</f>
        <v>73</v>
      </c>
    </row>
    <row r="1112" spans="1:7" ht="16" hidden="1" x14ac:dyDescent="0.2">
      <c r="A1112" t="s">
        <v>7331</v>
      </c>
      <c r="B1112">
        <v>6</v>
      </c>
      <c r="C1112">
        <v>73</v>
      </c>
      <c r="D1112" t="s">
        <v>7332</v>
      </c>
      <c r="E1112" t="s">
        <v>4810</v>
      </c>
      <c r="F1112" s="4"/>
      <c r="G1112" s="9">
        <f>Table5[[#This Row],[Order Quantity]]</f>
        <v>73</v>
      </c>
    </row>
    <row r="1113" spans="1:7" ht="16" hidden="1" x14ac:dyDescent="0.2">
      <c r="A1113" t="s">
        <v>3546</v>
      </c>
      <c r="B1113">
        <v>59</v>
      </c>
      <c r="C1113">
        <v>72</v>
      </c>
      <c r="D1113" t="s">
        <v>385</v>
      </c>
      <c r="E1113" t="s">
        <v>1439</v>
      </c>
      <c r="F1113" s="4"/>
      <c r="G1113" s="9">
        <f>Table5[[#This Row],[Order Quantity]]</f>
        <v>72</v>
      </c>
    </row>
    <row r="1114" spans="1:7" ht="16" x14ac:dyDescent="0.2">
      <c r="A1114" t="s">
        <v>2927</v>
      </c>
      <c r="B1114">
        <v>44</v>
      </c>
      <c r="C1114" s="6">
        <v>72</v>
      </c>
      <c r="D1114" t="s">
        <v>2004</v>
      </c>
      <c r="E1114" t="s">
        <v>2928</v>
      </c>
      <c r="F1114" s="1" t="s">
        <v>7666</v>
      </c>
      <c r="G1114" s="9">
        <f>72*2.27</f>
        <v>163.44</v>
      </c>
    </row>
    <row r="1115" spans="1:7" ht="16" hidden="1" x14ac:dyDescent="0.2">
      <c r="A1115" s="1" t="s">
        <v>5089</v>
      </c>
      <c r="B1115" s="1">
        <v>40</v>
      </c>
      <c r="C1115" s="1">
        <v>72</v>
      </c>
      <c r="D1115" s="1" t="s">
        <v>3278</v>
      </c>
      <c r="E1115" s="1" t="s">
        <v>5090</v>
      </c>
      <c r="F1115" s="4"/>
      <c r="G1115" s="9">
        <f>Table5[[#This Row],[Order Quantity]]</f>
        <v>72</v>
      </c>
    </row>
    <row r="1116" spans="1:7" ht="16" hidden="1" x14ac:dyDescent="0.2">
      <c r="A1116" t="s">
        <v>6863</v>
      </c>
      <c r="B1116">
        <v>32</v>
      </c>
      <c r="C1116">
        <v>72</v>
      </c>
      <c r="D1116" t="s">
        <v>150</v>
      </c>
      <c r="E1116" t="s">
        <v>1812</v>
      </c>
      <c r="F1116" s="4"/>
      <c r="G1116" s="9">
        <f>Table5[[#This Row],[Order Quantity]]</f>
        <v>72</v>
      </c>
    </row>
    <row r="1117" spans="1:7" ht="16" hidden="1" x14ac:dyDescent="0.2">
      <c r="A1117" t="s">
        <v>3030</v>
      </c>
      <c r="B1117">
        <v>26</v>
      </c>
      <c r="C1117">
        <v>72</v>
      </c>
      <c r="D1117" t="s">
        <v>442</v>
      </c>
      <c r="E1117" t="s">
        <v>165</v>
      </c>
      <c r="F1117" s="4"/>
      <c r="G1117" s="9">
        <f>Table5[[#This Row],[Order Quantity]]</f>
        <v>72</v>
      </c>
    </row>
    <row r="1118" spans="1:7" ht="16" hidden="1" x14ac:dyDescent="0.2">
      <c r="A1118" s="1" t="s">
        <v>5613</v>
      </c>
      <c r="B1118" s="1">
        <v>24</v>
      </c>
      <c r="C1118" s="1">
        <v>72</v>
      </c>
      <c r="D1118" s="1" t="s">
        <v>1630</v>
      </c>
      <c r="E1118" s="1" t="s">
        <v>1416</v>
      </c>
      <c r="F1118" s="4"/>
      <c r="G1118" s="9">
        <f>Table5[[#This Row],[Order Quantity]]</f>
        <v>72</v>
      </c>
    </row>
    <row r="1119" spans="1:7" ht="16" hidden="1" x14ac:dyDescent="0.2">
      <c r="A1119" s="1" t="s">
        <v>5062</v>
      </c>
      <c r="B1119" s="1">
        <v>23</v>
      </c>
      <c r="C1119" s="1">
        <v>72</v>
      </c>
      <c r="D1119" s="1" t="s">
        <v>158</v>
      </c>
      <c r="E1119" s="1" t="s">
        <v>5029</v>
      </c>
      <c r="F1119" s="4"/>
      <c r="G1119" s="9">
        <f>Table5[[#This Row],[Order Quantity]]</f>
        <v>72</v>
      </c>
    </row>
    <row r="1120" spans="1:7" ht="16" hidden="1" x14ac:dyDescent="0.2">
      <c r="A1120" t="s">
        <v>3949</v>
      </c>
      <c r="B1120">
        <v>12</v>
      </c>
      <c r="C1120">
        <v>72</v>
      </c>
      <c r="D1120" t="s">
        <v>187</v>
      </c>
      <c r="E1120" t="s">
        <v>2978</v>
      </c>
      <c r="F1120" s="4"/>
      <c r="G1120" s="9">
        <f>Table5[[#This Row],[Order Quantity]]</f>
        <v>72</v>
      </c>
    </row>
    <row r="1121" spans="1:7" ht="16" hidden="1" x14ac:dyDescent="0.2">
      <c r="A1121" t="s">
        <v>5817</v>
      </c>
      <c r="B1121">
        <v>4</v>
      </c>
      <c r="C1121">
        <v>72</v>
      </c>
      <c r="D1121" t="s">
        <v>1028</v>
      </c>
      <c r="E1121" t="s">
        <v>3213</v>
      </c>
      <c r="F1121" s="4"/>
      <c r="G1121" s="9">
        <f>Table5[[#This Row],[Order Quantity]]</f>
        <v>72</v>
      </c>
    </row>
    <row r="1122" spans="1:7" ht="16" hidden="1" x14ac:dyDescent="0.2">
      <c r="A1122" t="s">
        <v>1247</v>
      </c>
      <c r="B1122">
        <v>69</v>
      </c>
      <c r="C1122">
        <v>71</v>
      </c>
      <c r="D1122" t="s">
        <v>1248</v>
      </c>
      <c r="E1122" t="s">
        <v>1249</v>
      </c>
      <c r="F1122" s="4"/>
      <c r="G1122" s="9">
        <f>Table5[[#This Row],[Order Quantity]]</f>
        <v>71</v>
      </c>
    </row>
    <row r="1123" spans="1:7" ht="16" hidden="1" x14ac:dyDescent="0.2">
      <c r="A1123" s="1" t="s">
        <v>4392</v>
      </c>
      <c r="B1123" s="1">
        <v>23</v>
      </c>
      <c r="C1123" s="1">
        <v>71</v>
      </c>
      <c r="D1123" s="1" t="s">
        <v>3215</v>
      </c>
      <c r="E1123" s="1" t="s">
        <v>1236</v>
      </c>
      <c r="F1123" s="4"/>
      <c r="G1123" s="9">
        <f>Table5[[#This Row],[Order Quantity]]</f>
        <v>71</v>
      </c>
    </row>
    <row r="1124" spans="1:7" ht="16" hidden="1" x14ac:dyDescent="0.2">
      <c r="A1124" t="s">
        <v>1717</v>
      </c>
      <c r="B1124">
        <v>19</v>
      </c>
      <c r="C1124">
        <v>71</v>
      </c>
      <c r="D1124" t="s">
        <v>1718</v>
      </c>
      <c r="E1124" t="s">
        <v>1719</v>
      </c>
      <c r="F1124" s="4"/>
      <c r="G1124" s="9">
        <f>Table5[[#This Row],[Order Quantity]]</f>
        <v>71</v>
      </c>
    </row>
    <row r="1125" spans="1:7" ht="16" hidden="1" x14ac:dyDescent="0.2">
      <c r="A1125" t="s">
        <v>6822</v>
      </c>
      <c r="B1125">
        <v>64</v>
      </c>
      <c r="C1125">
        <v>70</v>
      </c>
      <c r="D1125" t="s">
        <v>5600</v>
      </c>
      <c r="E1125" t="s">
        <v>1416</v>
      </c>
      <c r="F1125" s="4"/>
      <c r="G1125" s="9">
        <f>Table5[[#This Row],[Order Quantity]]</f>
        <v>70</v>
      </c>
    </row>
    <row r="1126" spans="1:7" ht="16" hidden="1" x14ac:dyDescent="0.2">
      <c r="A1126" s="1" t="s">
        <v>1762</v>
      </c>
      <c r="B1126" s="1">
        <v>54</v>
      </c>
      <c r="C1126" s="1">
        <v>70</v>
      </c>
      <c r="D1126" s="1" t="s">
        <v>388</v>
      </c>
      <c r="E1126" s="1" t="s">
        <v>3902</v>
      </c>
      <c r="F1126" s="4"/>
      <c r="G1126" s="9">
        <f>Table5[[#This Row],[Order Quantity]]</f>
        <v>70</v>
      </c>
    </row>
    <row r="1127" spans="1:7" ht="16" hidden="1" x14ac:dyDescent="0.2">
      <c r="A1127" t="s">
        <v>4947</v>
      </c>
      <c r="B1127">
        <v>35</v>
      </c>
      <c r="C1127">
        <v>70</v>
      </c>
      <c r="D1127" t="s">
        <v>4914</v>
      </c>
      <c r="E1127" t="s">
        <v>4572</v>
      </c>
      <c r="F1127" s="4"/>
      <c r="G1127" s="9">
        <f>Table5[[#This Row],[Order Quantity]]</f>
        <v>70</v>
      </c>
    </row>
    <row r="1128" spans="1:7" ht="16" hidden="1" x14ac:dyDescent="0.2">
      <c r="A1128" t="s">
        <v>6130</v>
      </c>
      <c r="B1128">
        <v>33</v>
      </c>
      <c r="C1128">
        <v>70</v>
      </c>
      <c r="D1128" t="s">
        <v>65</v>
      </c>
      <c r="E1128" t="s">
        <v>1336</v>
      </c>
      <c r="F1128" s="4"/>
      <c r="G1128" s="9">
        <f>Table5[[#This Row],[Order Quantity]]</f>
        <v>70</v>
      </c>
    </row>
    <row r="1129" spans="1:7" ht="16" hidden="1" x14ac:dyDescent="0.2">
      <c r="A1129" t="s">
        <v>7248</v>
      </c>
      <c r="B1129">
        <v>25</v>
      </c>
      <c r="C1129">
        <v>70</v>
      </c>
      <c r="D1129" t="s">
        <v>7249</v>
      </c>
      <c r="E1129" t="s">
        <v>4810</v>
      </c>
      <c r="F1129" s="4"/>
      <c r="G1129" s="9">
        <f>Table5[[#This Row],[Order Quantity]]</f>
        <v>70</v>
      </c>
    </row>
    <row r="1130" spans="1:7" ht="16" hidden="1" x14ac:dyDescent="0.2">
      <c r="A1130" s="1" t="s">
        <v>4059</v>
      </c>
      <c r="B1130" s="1">
        <v>22</v>
      </c>
      <c r="C1130" s="1">
        <v>70</v>
      </c>
      <c r="D1130" s="1" t="s">
        <v>103</v>
      </c>
      <c r="E1130" s="1" t="s">
        <v>2092</v>
      </c>
      <c r="F1130" s="4"/>
      <c r="G1130" s="9">
        <f>Table5[[#This Row],[Order Quantity]]</f>
        <v>70</v>
      </c>
    </row>
    <row r="1131" spans="1:7" ht="16" hidden="1" x14ac:dyDescent="0.2">
      <c r="A1131" s="1" t="s">
        <v>22</v>
      </c>
      <c r="B1131" s="1">
        <v>10</v>
      </c>
      <c r="C1131" s="1">
        <v>70</v>
      </c>
      <c r="D1131" s="1" t="s">
        <v>21</v>
      </c>
      <c r="E1131" t="s">
        <v>11</v>
      </c>
      <c r="F1131" s="4"/>
      <c r="G1131" s="9">
        <f>Table5[[#This Row],[Order Quantity]]</f>
        <v>70</v>
      </c>
    </row>
    <row r="1132" spans="1:7" ht="16" hidden="1" x14ac:dyDescent="0.2">
      <c r="A1132" s="1" t="s">
        <v>1422</v>
      </c>
      <c r="B1132" s="1">
        <v>8</v>
      </c>
      <c r="C1132" s="1">
        <v>70</v>
      </c>
      <c r="D1132" s="1" t="s">
        <v>854</v>
      </c>
      <c r="E1132" s="1" t="s">
        <v>1422</v>
      </c>
      <c r="F1132" s="4"/>
      <c r="G1132" s="9">
        <f>Table5[[#This Row],[Order Quantity]]</f>
        <v>70</v>
      </c>
    </row>
    <row r="1133" spans="1:7" ht="16" x14ac:dyDescent="0.2">
      <c r="A1133" s="1" t="s">
        <v>4135</v>
      </c>
      <c r="B1133" s="1">
        <v>3</v>
      </c>
      <c r="C1133" s="5">
        <v>70</v>
      </c>
      <c r="D1133" s="1" t="s">
        <v>65</v>
      </c>
      <c r="E1133" s="1" t="s">
        <v>3178</v>
      </c>
      <c r="F1133" s="1" t="s">
        <v>7668</v>
      </c>
      <c r="G1133" s="9">
        <f>70*0.21</f>
        <v>14.7</v>
      </c>
    </row>
    <row r="1134" spans="1:7" ht="16" x14ac:dyDescent="0.2">
      <c r="A1134" s="1" t="s">
        <v>5674</v>
      </c>
      <c r="B1134" s="1">
        <v>3</v>
      </c>
      <c r="C1134" s="5">
        <v>70</v>
      </c>
      <c r="D1134" s="1" t="s">
        <v>65</v>
      </c>
      <c r="E1134" s="1" t="s">
        <v>1296</v>
      </c>
      <c r="F1134" s="1" t="s">
        <v>7669</v>
      </c>
      <c r="G1134" s="9">
        <f>70*0.155</f>
        <v>10.85</v>
      </c>
    </row>
    <row r="1135" spans="1:7" ht="16" x14ac:dyDescent="0.2">
      <c r="A1135" s="1" t="s">
        <v>4120</v>
      </c>
      <c r="B1135" s="1">
        <v>2</v>
      </c>
      <c r="C1135" s="5">
        <v>70</v>
      </c>
      <c r="D1135" s="1" t="s">
        <v>171</v>
      </c>
      <c r="E1135" s="1" t="s">
        <v>4102</v>
      </c>
      <c r="F1135" s="1" t="s">
        <v>7668</v>
      </c>
      <c r="G1135" s="9">
        <f>70*0.25</f>
        <v>17.5</v>
      </c>
    </row>
    <row r="1136" spans="1:7" ht="16" hidden="1" x14ac:dyDescent="0.2">
      <c r="A1136" t="s">
        <v>5424</v>
      </c>
      <c r="B1136">
        <v>2</v>
      </c>
      <c r="C1136">
        <v>70</v>
      </c>
      <c r="D1136" t="s">
        <v>65</v>
      </c>
      <c r="E1136" t="s">
        <v>3569</v>
      </c>
      <c r="F1136" s="4"/>
      <c r="G1136" s="9">
        <f>Table5[[#This Row],[Order Quantity]]</f>
        <v>70</v>
      </c>
    </row>
    <row r="1137" spans="1:7" ht="16" x14ac:dyDescent="0.2">
      <c r="A1137" s="1" t="s">
        <v>5695</v>
      </c>
      <c r="B1137" s="1">
        <v>2</v>
      </c>
      <c r="C1137" s="5">
        <v>70</v>
      </c>
      <c r="D1137" s="1" t="s">
        <v>506</v>
      </c>
      <c r="E1137" s="1" t="s">
        <v>5219</v>
      </c>
      <c r="F1137" s="1" t="s">
        <v>7668</v>
      </c>
      <c r="G1137" s="11">
        <f>Table5[[#This Row],[Order Quantity]]</f>
        <v>70</v>
      </c>
    </row>
    <row r="1138" spans="1:7" ht="16" hidden="1" x14ac:dyDescent="0.2">
      <c r="A1138" t="s">
        <v>4034</v>
      </c>
      <c r="B1138">
        <v>1</v>
      </c>
      <c r="C1138">
        <v>70</v>
      </c>
      <c r="D1138" t="s">
        <v>3974</v>
      </c>
      <c r="E1138" t="s">
        <v>3975</v>
      </c>
      <c r="F1138" s="4"/>
      <c r="G1138" s="9">
        <f>Table5[[#This Row],[Order Quantity]]</f>
        <v>70</v>
      </c>
    </row>
    <row r="1139" spans="1:7" ht="16" hidden="1" x14ac:dyDescent="0.2">
      <c r="A1139" t="s">
        <v>5195</v>
      </c>
      <c r="B1139">
        <v>1</v>
      </c>
      <c r="C1139">
        <v>70</v>
      </c>
      <c r="D1139" t="s">
        <v>65</v>
      </c>
      <c r="E1139" t="s">
        <v>5196</v>
      </c>
      <c r="F1139" s="4"/>
      <c r="G1139" s="9">
        <f>Table5[[#This Row],[Order Quantity]]</f>
        <v>70</v>
      </c>
    </row>
    <row r="1140" spans="1:7" ht="16" x14ac:dyDescent="0.2">
      <c r="A1140" t="s">
        <v>5295</v>
      </c>
      <c r="B1140">
        <v>1</v>
      </c>
      <c r="C1140" s="6">
        <v>70</v>
      </c>
      <c r="D1140" t="s">
        <v>684</v>
      </c>
      <c r="E1140" t="s">
        <v>4118</v>
      </c>
      <c r="F1140" s="1" t="s">
        <v>1303</v>
      </c>
      <c r="G1140" s="9">
        <f>Table5[[#This Row],[Order Quantity]]</f>
        <v>70</v>
      </c>
    </row>
    <row r="1141" spans="1:7" ht="16" x14ac:dyDescent="0.2">
      <c r="A1141" t="s">
        <v>5324</v>
      </c>
      <c r="B1141">
        <v>1</v>
      </c>
      <c r="C1141" s="6">
        <v>70</v>
      </c>
      <c r="D1141" t="s">
        <v>5325</v>
      </c>
      <c r="E1141" t="s">
        <v>3178</v>
      </c>
      <c r="F1141" s="1" t="s">
        <v>7668</v>
      </c>
      <c r="G1141" s="9">
        <f>70*0.154</f>
        <v>10.78</v>
      </c>
    </row>
    <row r="1142" spans="1:7" ht="16" x14ac:dyDescent="0.2">
      <c r="A1142" t="s">
        <v>6498</v>
      </c>
      <c r="B1142">
        <v>1</v>
      </c>
      <c r="C1142" s="6">
        <v>70</v>
      </c>
      <c r="D1142" t="s">
        <v>6499</v>
      </c>
      <c r="E1142" t="s">
        <v>1326</v>
      </c>
      <c r="F1142" s="1" t="s">
        <v>7665</v>
      </c>
      <c r="G1142" s="9">
        <f>70*120*0.012</f>
        <v>100.8</v>
      </c>
    </row>
    <row r="1143" spans="1:7" ht="16" hidden="1" x14ac:dyDescent="0.2">
      <c r="A1143" t="s">
        <v>6509</v>
      </c>
      <c r="B1143">
        <v>62</v>
      </c>
      <c r="C1143">
        <v>69</v>
      </c>
      <c r="D1143" t="s">
        <v>959</v>
      </c>
      <c r="E1143" t="s">
        <v>2237</v>
      </c>
      <c r="F1143" s="4"/>
      <c r="G1143" s="9">
        <f>Table5[[#This Row],[Order Quantity]]</f>
        <v>69</v>
      </c>
    </row>
    <row r="1144" spans="1:7" ht="16" hidden="1" x14ac:dyDescent="0.2">
      <c r="A1144" s="1" t="s">
        <v>549</v>
      </c>
      <c r="B1144" s="1">
        <v>42</v>
      </c>
      <c r="C1144" s="1">
        <v>69</v>
      </c>
      <c r="D1144" s="1" t="s">
        <v>154</v>
      </c>
      <c r="E1144" s="1" t="s">
        <v>2273</v>
      </c>
      <c r="F1144" s="4"/>
      <c r="G1144" s="9">
        <f>Table5[[#This Row],[Order Quantity]]</f>
        <v>69</v>
      </c>
    </row>
    <row r="1145" spans="1:7" ht="16" hidden="1" x14ac:dyDescent="0.2">
      <c r="A1145" s="1" t="s">
        <v>4775</v>
      </c>
      <c r="B1145" s="1">
        <v>33</v>
      </c>
      <c r="C1145" s="1">
        <v>69</v>
      </c>
      <c r="D1145" s="1" t="s">
        <v>1199</v>
      </c>
      <c r="E1145" s="1" t="s">
        <v>400</v>
      </c>
      <c r="F1145" s="4"/>
      <c r="G1145" s="9">
        <f>Table5[[#This Row],[Order Quantity]]</f>
        <v>69</v>
      </c>
    </row>
    <row r="1146" spans="1:7" ht="16" x14ac:dyDescent="0.2">
      <c r="A1146" t="s">
        <v>2515</v>
      </c>
      <c r="B1146">
        <v>16</v>
      </c>
      <c r="C1146" s="6">
        <v>69</v>
      </c>
      <c r="D1146" t="s">
        <v>888</v>
      </c>
      <c r="E1146" t="s">
        <v>2516</v>
      </c>
      <c r="F1146" s="1" t="s">
        <v>7669</v>
      </c>
      <c r="G1146" s="9">
        <f>69*0.5</f>
        <v>34.5</v>
      </c>
    </row>
    <row r="1147" spans="1:7" ht="16" hidden="1" x14ac:dyDescent="0.2">
      <c r="A1147" s="1" t="s">
        <v>4553</v>
      </c>
      <c r="B1147" s="1">
        <v>8</v>
      </c>
      <c r="C1147" s="1">
        <v>69</v>
      </c>
      <c r="D1147" s="1" t="s">
        <v>136</v>
      </c>
      <c r="E1147" s="1" t="s">
        <v>4552</v>
      </c>
      <c r="F1147" s="4"/>
      <c r="G1147" s="9">
        <f>Table5[[#This Row],[Order Quantity]]</f>
        <v>69</v>
      </c>
    </row>
    <row r="1148" spans="1:7" ht="16" x14ac:dyDescent="0.2">
      <c r="A1148" t="s">
        <v>5297</v>
      </c>
      <c r="B1148">
        <v>19</v>
      </c>
      <c r="C1148" s="6">
        <v>68.989999999999995</v>
      </c>
      <c r="D1148" t="s">
        <v>684</v>
      </c>
      <c r="E1148" t="s">
        <v>4118</v>
      </c>
      <c r="F1148" s="1" t="s">
        <v>7667</v>
      </c>
      <c r="G1148" s="9">
        <f>Table5[[#This Row],[Order Quantity]]</f>
        <v>68.989999999999995</v>
      </c>
    </row>
    <row r="1149" spans="1:7" ht="16" hidden="1" x14ac:dyDescent="0.2">
      <c r="A1149" t="s">
        <v>6890</v>
      </c>
      <c r="B1149">
        <v>59</v>
      </c>
      <c r="C1149">
        <v>68</v>
      </c>
      <c r="D1149" t="s">
        <v>3025</v>
      </c>
      <c r="E1149" t="s">
        <v>1605</v>
      </c>
      <c r="F1149" s="4"/>
      <c r="G1149" s="9">
        <f>Table5[[#This Row],[Order Quantity]]</f>
        <v>68</v>
      </c>
    </row>
    <row r="1150" spans="1:7" ht="16" hidden="1" x14ac:dyDescent="0.2">
      <c r="A1150" s="1" t="s">
        <v>4750</v>
      </c>
      <c r="B1150" s="1">
        <v>35</v>
      </c>
      <c r="C1150" s="1">
        <v>68</v>
      </c>
      <c r="D1150" s="1" t="s">
        <v>4751</v>
      </c>
      <c r="E1150" s="1" t="s">
        <v>575</v>
      </c>
      <c r="F1150" s="4"/>
      <c r="G1150" s="9">
        <f>Table5[[#This Row],[Order Quantity]]</f>
        <v>68</v>
      </c>
    </row>
    <row r="1151" spans="1:7" ht="16" hidden="1" x14ac:dyDescent="0.2">
      <c r="A1151" t="s">
        <v>3282</v>
      </c>
      <c r="B1151">
        <v>31</v>
      </c>
      <c r="C1151">
        <v>68</v>
      </c>
      <c r="D1151" t="s">
        <v>3283</v>
      </c>
      <c r="E1151" t="s">
        <v>165</v>
      </c>
      <c r="F1151" s="4"/>
      <c r="G1151" s="9">
        <f>Table5[[#This Row],[Order Quantity]]</f>
        <v>68</v>
      </c>
    </row>
    <row r="1152" spans="1:7" ht="16" hidden="1" x14ac:dyDescent="0.2">
      <c r="A1152" t="s">
        <v>6384</v>
      </c>
      <c r="B1152">
        <v>12</v>
      </c>
      <c r="C1152">
        <v>68</v>
      </c>
      <c r="D1152" t="s">
        <v>187</v>
      </c>
      <c r="E1152" t="s">
        <v>2978</v>
      </c>
      <c r="F1152" s="4"/>
      <c r="G1152" s="9">
        <f>Table5[[#This Row],[Order Quantity]]</f>
        <v>68</v>
      </c>
    </row>
    <row r="1153" spans="1:7" ht="16" hidden="1" x14ac:dyDescent="0.2">
      <c r="A1153" s="1" t="s">
        <v>5178</v>
      </c>
      <c r="B1153" s="1">
        <v>2</v>
      </c>
      <c r="C1153" s="1">
        <v>68</v>
      </c>
      <c r="D1153" s="1" t="s">
        <v>65</v>
      </c>
      <c r="E1153" s="1" t="s">
        <v>5179</v>
      </c>
      <c r="F1153" s="4"/>
      <c r="G1153" s="9">
        <f>Table5[[#This Row],[Order Quantity]]</f>
        <v>68</v>
      </c>
    </row>
    <row r="1154" spans="1:7" ht="16" hidden="1" x14ac:dyDescent="0.2">
      <c r="A1154" t="s">
        <v>6513</v>
      </c>
      <c r="B1154">
        <v>63</v>
      </c>
      <c r="C1154">
        <v>67</v>
      </c>
      <c r="D1154" t="s">
        <v>430</v>
      </c>
      <c r="E1154" t="s">
        <v>1531</v>
      </c>
      <c r="F1154" s="4"/>
      <c r="G1154" s="9">
        <f>Table5[[#This Row],[Order Quantity]]</f>
        <v>67</v>
      </c>
    </row>
    <row r="1155" spans="1:7" ht="16" hidden="1" x14ac:dyDescent="0.2">
      <c r="A1155" t="s">
        <v>2685</v>
      </c>
      <c r="B1155">
        <v>51</v>
      </c>
      <c r="C1155">
        <v>67</v>
      </c>
      <c r="D1155" t="s">
        <v>2686</v>
      </c>
      <c r="E1155" t="s">
        <v>1742</v>
      </c>
      <c r="F1155" s="4"/>
      <c r="G1155" s="9">
        <f>Table5[[#This Row],[Order Quantity]]</f>
        <v>67</v>
      </c>
    </row>
    <row r="1156" spans="1:7" ht="16" hidden="1" x14ac:dyDescent="0.2">
      <c r="A1156" t="s">
        <v>3281</v>
      </c>
      <c r="B1156">
        <v>34</v>
      </c>
      <c r="C1156">
        <v>67</v>
      </c>
      <c r="D1156" t="s">
        <v>3181</v>
      </c>
      <c r="E1156" t="s">
        <v>2625</v>
      </c>
      <c r="F1156" s="4"/>
      <c r="G1156" s="9">
        <f>Table5[[#This Row],[Order Quantity]]</f>
        <v>67</v>
      </c>
    </row>
    <row r="1157" spans="1:7" ht="16" hidden="1" x14ac:dyDescent="0.2">
      <c r="A1157" t="s">
        <v>1540</v>
      </c>
      <c r="B1157">
        <v>27</v>
      </c>
      <c r="C1157">
        <v>67</v>
      </c>
      <c r="D1157" t="s">
        <v>422</v>
      </c>
      <c r="E1157" t="s">
        <v>1285</v>
      </c>
      <c r="F1157" s="4"/>
      <c r="G1157" s="9">
        <f>Table5[[#This Row],[Order Quantity]]</f>
        <v>67</v>
      </c>
    </row>
    <row r="1158" spans="1:7" ht="16" hidden="1" x14ac:dyDescent="0.2">
      <c r="A1158" t="s">
        <v>6990</v>
      </c>
      <c r="B1158">
        <v>22</v>
      </c>
      <c r="C1158">
        <v>67</v>
      </c>
      <c r="D1158" t="s">
        <v>422</v>
      </c>
      <c r="E1158" t="s">
        <v>1439</v>
      </c>
      <c r="F1158" s="4"/>
      <c r="G1158" s="9">
        <f>Table5[[#This Row],[Order Quantity]]</f>
        <v>67</v>
      </c>
    </row>
    <row r="1159" spans="1:7" ht="16" hidden="1" x14ac:dyDescent="0.2">
      <c r="A1159" t="s">
        <v>2291</v>
      </c>
      <c r="B1159">
        <v>14</v>
      </c>
      <c r="C1159">
        <v>67</v>
      </c>
      <c r="D1159" t="s">
        <v>1083</v>
      </c>
      <c r="E1159" t="s">
        <v>1445</v>
      </c>
      <c r="F1159" s="4"/>
      <c r="G1159" s="9">
        <f>Table5[[#This Row],[Order Quantity]]</f>
        <v>67</v>
      </c>
    </row>
    <row r="1160" spans="1:7" ht="16" x14ac:dyDescent="0.2">
      <c r="A1160" s="1" t="s">
        <v>1460</v>
      </c>
      <c r="B1160" s="1">
        <v>11</v>
      </c>
      <c r="C1160" s="5">
        <v>67</v>
      </c>
      <c r="D1160" s="1" t="s">
        <v>4741</v>
      </c>
      <c r="E1160" s="1" t="s">
        <v>1462</v>
      </c>
      <c r="F1160" s="1" t="s">
        <v>7665</v>
      </c>
      <c r="G1160" s="9">
        <f>67*8</f>
        <v>536</v>
      </c>
    </row>
    <row r="1161" spans="1:7" ht="16" x14ac:dyDescent="0.2">
      <c r="A1161" t="s">
        <v>2418</v>
      </c>
      <c r="B1161">
        <v>9</v>
      </c>
      <c r="C1161" s="6">
        <v>67</v>
      </c>
      <c r="D1161" t="s">
        <v>113</v>
      </c>
      <c r="E1161" t="s">
        <v>2419</v>
      </c>
      <c r="F1161" s="1" t="s">
        <v>7668</v>
      </c>
      <c r="G1161" s="9">
        <f>67*2.5</f>
        <v>167.5</v>
      </c>
    </row>
    <row r="1162" spans="1:7" ht="16" hidden="1" x14ac:dyDescent="0.2">
      <c r="A1162" t="s">
        <v>1429</v>
      </c>
      <c r="B1162">
        <v>8</v>
      </c>
      <c r="C1162">
        <v>67</v>
      </c>
      <c r="D1162" t="s">
        <v>201</v>
      </c>
      <c r="E1162" t="s">
        <v>1430</v>
      </c>
      <c r="F1162" s="4"/>
      <c r="G1162" s="9">
        <f>Table5[[#This Row],[Order Quantity]]</f>
        <v>67</v>
      </c>
    </row>
    <row r="1163" spans="1:7" ht="16" hidden="1" x14ac:dyDescent="0.2">
      <c r="A1163" t="s">
        <v>660</v>
      </c>
      <c r="B1163">
        <v>55</v>
      </c>
      <c r="C1163">
        <v>66</v>
      </c>
      <c r="D1163" t="s">
        <v>1204</v>
      </c>
      <c r="E1163" t="s">
        <v>2683</v>
      </c>
      <c r="F1163" s="4"/>
      <c r="G1163" s="9">
        <f>Table5[[#This Row],[Order Quantity]]</f>
        <v>66</v>
      </c>
    </row>
    <row r="1164" spans="1:7" ht="16" hidden="1" x14ac:dyDescent="0.2">
      <c r="A1164" s="1" t="s">
        <v>5594</v>
      </c>
      <c r="B1164" s="1">
        <v>46</v>
      </c>
      <c r="C1164" s="1">
        <v>66</v>
      </c>
      <c r="D1164" s="1" t="s">
        <v>154</v>
      </c>
      <c r="E1164" s="1" t="s">
        <v>2273</v>
      </c>
      <c r="F1164" s="4"/>
      <c r="G1164" s="9">
        <f>Table5[[#This Row],[Order Quantity]]</f>
        <v>66</v>
      </c>
    </row>
    <row r="1165" spans="1:7" ht="16" hidden="1" x14ac:dyDescent="0.2">
      <c r="A1165" s="1" t="s">
        <v>6057</v>
      </c>
      <c r="B1165" s="1">
        <v>41</v>
      </c>
      <c r="C1165" s="1">
        <v>66</v>
      </c>
      <c r="D1165" s="1" t="s">
        <v>3392</v>
      </c>
      <c r="E1165" s="1" t="s">
        <v>1361</v>
      </c>
      <c r="F1165" s="4"/>
      <c r="G1165" s="9">
        <f>Table5[[#This Row],[Order Quantity]]</f>
        <v>66</v>
      </c>
    </row>
    <row r="1166" spans="1:7" ht="16" hidden="1" x14ac:dyDescent="0.2">
      <c r="A1166" t="s">
        <v>200</v>
      </c>
      <c r="B1166">
        <v>40</v>
      </c>
      <c r="C1166">
        <v>66</v>
      </c>
      <c r="D1166" t="s">
        <v>422</v>
      </c>
      <c r="E1166" t="s">
        <v>1677</v>
      </c>
      <c r="F1166" s="4"/>
      <c r="G1166" s="9">
        <f>Table5[[#This Row],[Order Quantity]]</f>
        <v>66</v>
      </c>
    </row>
    <row r="1167" spans="1:7" ht="16" hidden="1" x14ac:dyDescent="0.2">
      <c r="A1167" s="1" t="s">
        <v>4561</v>
      </c>
      <c r="B1167" s="1">
        <v>40</v>
      </c>
      <c r="C1167" s="1">
        <v>66</v>
      </c>
      <c r="D1167" s="1" t="s">
        <v>65</v>
      </c>
      <c r="E1167" s="1" t="s">
        <v>4562</v>
      </c>
      <c r="F1167" s="4"/>
      <c r="G1167" s="9">
        <f>Table5[[#This Row],[Order Quantity]]</f>
        <v>66</v>
      </c>
    </row>
    <row r="1168" spans="1:7" ht="16" hidden="1" x14ac:dyDescent="0.2">
      <c r="A1168" s="1" t="s">
        <v>4574</v>
      </c>
      <c r="B1168" s="1">
        <v>39</v>
      </c>
      <c r="C1168" s="1">
        <v>66</v>
      </c>
      <c r="D1168" s="1" t="s">
        <v>65</v>
      </c>
      <c r="E1168" s="1" t="s">
        <v>4562</v>
      </c>
      <c r="F1168" s="4"/>
      <c r="G1168" s="9">
        <f>Table5[[#This Row],[Order Quantity]]</f>
        <v>66</v>
      </c>
    </row>
    <row r="1169" spans="1:7" ht="16" hidden="1" x14ac:dyDescent="0.2">
      <c r="A1169" s="1" t="s">
        <v>4564</v>
      </c>
      <c r="B1169" s="1">
        <v>35</v>
      </c>
      <c r="C1169" s="1">
        <v>66</v>
      </c>
      <c r="D1169" s="1" t="s">
        <v>65</v>
      </c>
      <c r="E1169" s="1" t="s">
        <v>4562</v>
      </c>
      <c r="F1169" s="4"/>
      <c r="G1169" s="9">
        <f>Table5[[#This Row],[Order Quantity]]</f>
        <v>66</v>
      </c>
    </row>
    <row r="1170" spans="1:7" ht="16" hidden="1" x14ac:dyDescent="0.2">
      <c r="A1170" s="1" t="s">
        <v>6185</v>
      </c>
      <c r="B1170" s="1">
        <v>34</v>
      </c>
      <c r="C1170" s="1">
        <v>66</v>
      </c>
      <c r="D1170" s="1" t="s">
        <v>113</v>
      </c>
      <c r="E1170" s="1" t="s">
        <v>1905</v>
      </c>
      <c r="F1170" s="4"/>
      <c r="G1170" s="9">
        <f>Table5[[#This Row],[Order Quantity]]</f>
        <v>66</v>
      </c>
    </row>
    <row r="1171" spans="1:7" ht="16" hidden="1" x14ac:dyDescent="0.2">
      <c r="A1171" t="s">
        <v>3894</v>
      </c>
      <c r="B1171">
        <v>31</v>
      </c>
      <c r="C1171">
        <v>66</v>
      </c>
      <c r="D1171" t="s">
        <v>3895</v>
      </c>
      <c r="E1171" t="s">
        <v>1521</v>
      </c>
      <c r="F1171" s="4"/>
      <c r="G1171" s="9">
        <f>Table5[[#This Row],[Order Quantity]]</f>
        <v>66</v>
      </c>
    </row>
    <row r="1172" spans="1:7" ht="16" hidden="1" x14ac:dyDescent="0.2">
      <c r="A1172" t="s">
        <v>6623</v>
      </c>
      <c r="B1172">
        <v>22</v>
      </c>
      <c r="C1172">
        <v>66</v>
      </c>
      <c r="D1172" t="s">
        <v>1807</v>
      </c>
      <c r="E1172" t="s">
        <v>2252</v>
      </c>
      <c r="F1172" s="4"/>
      <c r="G1172" s="9">
        <f>Table5[[#This Row],[Order Quantity]]</f>
        <v>66</v>
      </c>
    </row>
    <row r="1173" spans="1:7" ht="16" hidden="1" x14ac:dyDescent="0.2">
      <c r="A1173" t="s">
        <v>3189</v>
      </c>
      <c r="B1173">
        <v>18</v>
      </c>
      <c r="C1173">
        <v>66</v>
      </c>
      <c r="D1173" t="s">
        <v>136</v>
      </c>
      <c r="E1173" t="s">
        <v>2907</v>
      </c>
      <c r="F1173" s="4"/>
      <c r="G1173" s="9">
        <f>Table5[[#This Row],[Order Quantity]]</f>
        <v>66</v>
      </c>
    </row>
    <row r="1174" spans="1:7" ht="16" hidden="1" x14ac:dyDescent="0.2">
      <c r="A1174" t="s">
        <v>6610</v>
      </c>
      <c r="B1174">
        <v>17</v>
      </c>
      <c r="C1174">
        <v>66</v>
      </c>
      <c r="D1174" t="s">
        <v>624</v>
      </c>
      <c r="E1174" t="s">
        <v>2084</v>
      </c>
      <c r="F1174" s="4"/>
      <c r="G1174" s="9">
        <f>Table5[[#This Row],[Order Quantity]]</f>
        <v>66</v>
      </c>
    </row>
    <row r="1175" spans="1:7" ht="16" hidden="1" x14ac:dyDescent="0.2">
      <c r="A1175" t="s">
        <v>6898</v>
      </c>
      <c r="B1175">
        <v>13</v>
      </c>
      <c r="C1175">
        <v>66</v>
      </c>
      <c r="D1175" t="s">
        <v>97</v>
      </c>
      <c r="E1175" t="s">
        <v>3225</v>
      </c>
      <c r="F1175" s="4"/>
      <c r="G1175" s="9">
        <f>Table5[[#This Row],[Order Quantity]]</f>
        <v>66</v>
      </c>
    </row>
    <row r="1176" spans="1:7" ht="16" hidden="1" x14ac:dyDescent="0.2">
      <c r="A1176" t="s">
        <v>3741</v>
      </c>
      <c r="B1176">
        <v>12</v>
      </c>
      <c r="C1176">
        <v>66</v>
      </c>
      <c r="D1176" t="s">
        <v>3742</v>
      </c>
      <c r="E1176" t="s">
        <v>1920</v>
      </c>
      <c r="F1176" s="4"/>
      <c r="G1176" s="9">
        <f>Table5[[#This Row],[Order Quantity]]</f>
        <v>66</v>
      </c>
    </row>
    <row r="1177" spans="1:7" ht="16" x14ac:dyDescent="0.2">
      <c r="A1177" t="s">
        <v>1912</v>
      </c>
      <c r="B1177">
        <v>9</v>
      </c>
      <c r="C1177" s="6">
        <v>66</v>
      </c>
      <c r="D1177" t="s">
        <v>216</v>
      </c>
      <c r="E1177" t="s">
        <v>1913</v>
      </c>
      <c r="F1177" s="1" t="s">
        <v>7666</v>
      </c>
      <c r="G1177" s="9">
        <f>66*2*1.36</f>
        <v>179.52</v>
      </c>
    </row>
    <row r="1178" spans="1:7" ht="16" hidden="1" x14ac:dyDescent="0.2">
      <c r="A1178" t="s">
        <v>5084</v>
      </c>
      <c r="B1178">
        <v>8</v>
      </c>
      <c r="C1178">
        <v>66</v>
      </c>
      <c r="D1178" t="s">
        <v>65</v>
      </c>
      <c r="E1178" t="s">
        <v>5069</v>
      </c>
      <c r="F1178" s="4"/>
      <c r="G1178" s="9">
        <f>Table5[[#This Row],[Order Quantity]]</f>
        <v>66</v>
      </c>
    </row>
    <row r="1179" spans="1:7" ht="16" hidden="1" x14ac:dyDescent="0.2">
      <c r="A1179" t="s">
        <v>5868</v>
      </c>
      <c r="B1179">
        <v>5</v>
      </c>
      <c r="C1179">
        <v>66</v>
      </c>
      <c r="D1179" t="s">
        <v>1028</v>
      </c>
      <c r="E1179" t="s">
        <v>3213</v>
      </c>
      <c r="F1179" s="4"/>
      <c r="G1179" s="9">
        <f>Table5[[#This Row],[Order Quantity]]</f>
        <v>66</v>
      </c>
    </row>
    <row r="1180" spans="1:7" ht="16" x14ac:dyDescent="0.2">
      <c r="A1180" t="s">
        <v>5300</v>
      </c>
      <c r="B1180">
        <v>3</v>
      </c>
      <c r="C1180" s="6">
        <v>66</v>
      </c>
      <c r="D1180" t="s">
        <v>684</v>
      </c>
      <c r="E1180" t="s">
        <v>5219</v>
      </c>
      <c r="F1180" s="1" t="s">
        <v>7668</v>
      </c>
      <c r="G1180" s="9">
        <f>Table5[[#This Row],[Order Quantity]]</f>
        <v>66</v>
      </c>
    </row>
    <row r="1181" spans="1:7" ht="16" hidden="1" x14ac:dyDescent="0.2">
      <c r="A1181" t="s">
        <v>5876</v>
      </c>
      <c r="B1181">
        <v>2</v>
      </c>
      <c r="C1181">
        <v>66</v>
      </c>
      <c r="D1181" t="s">
        <v>5758</v>
      </c>
      <c r="E1181" t="s">
        <v>3213</v>
      </c>
      <c r="F1181" s="4"/>
      <c r="G1181" s="9">
        <f>Table5[[#This Row],[Order Quantity]]</f>
        <v>66</v>
      </c>
    </row>
    <row r="1182" spans="1:7" ht="16" x14ac:dyDescent="0.2">
      <c r="A1182" s="1" t="s">
        <v>4100</v>
      </c>
      <c r="B1182" s="1">
        <v>6</v>
      </c>
      <c r="C1182" s="5">
        <v>65.72</v>
      </c>
      <c r="D1182" s="1" t="s">
        <v>1904</v>
      </c>
      <c r="E1182" s="1" t="s">
        <v>1296</v>
      </c>
      <c r="F1182" s="1" t="s">
        <v>7669</v>
      </c>
      <c r="G1182" s="9">
        <f>66*1.8</f>
        <v>118.8</v>
      </c>
    </row>
    <row r="1183" spans="1:7" ht="16" hidden="1" x14ac:dyDescent="0.2">
      <c r="A1183" t="s">
        <v>1221</v>
      </c>
      <c r="B1183">
        <v>18</v>
      </c>
      <c r="C1183">
        <v>65.11</v>
      </c>
      <c r="D1183" t="s">
        <v>5211</v>
      </c>
      <c r="E1183" t="s">
        <v>1343</v>
      </c>
      <c r="F1183" s="4"/>
      <c r="G1183" s="9">
        <f>Table5[[#This Row],[Order Quantity]]</f>
        <v>65.11</v>
      </c>
    </row>
    <row r="1184" spans="1:7" ht="16" hidden="1" x14ac:dyDescent="0.2">
      <c r="A1184" s="1" t="s">
        <v>7640</v>
      </c>
      <c r="B1184" s="1">
        <v>35</v>
      </c>
      <c r="C1184" s="1">
        <v>65</v>
      </c>
      <c r="D1184" s="1" t="s">
        <v>1775</v>
      </c>
      <c r="E1184" s="1" t="s">
        <v>2642</v>
      </c>
      <c r="F1184" s="4"/>
      <c r="G1184" s="9">
        <f>Table5[[#This Row],[Order Quantity]]</f>
        <v>65</v>
      </c>
    </row>
    <row r="1185" spans="1:7" ht="16" hidden="1" x14ac:dyDescent="0.2">
      <c r="A1185" t="s">
        <v>6191</v>
      </c>
      <c r="B1185">
        <v>34</v>
      </c>
      <c r="C1185">
        <v>65</v>
      </c>
      <c r="D1185" t="s">
        <v>113</v>
      </c>
      <c r="E1185" t="s">
        <v>1559</v>
      </c>
      <c r="F1185" s="4"/>
      <c r="G1185" s="9">
        <f>Table5[[#This Row],[Order Quantity]]</f>
        <v>65</v>
      </c>
    </row>
    <row r="1186" spans="1:7" ht="16" hidden="1" x14ac:dyDescent="0.2">
      <c r="A1186" t="s">
        <v>6182</v>
      </c>
      <c r="B1186">
        <v>28</v>
      </c>
      <c r="C1186">
        <v>65</v>
      </c>
      <c r="D1186" t="s">
        <v>65</v>
      </c>
      <c r="E1186" t="s">
        <v>6083</v>
      </c>
      <c r="F1186" s="4"/>
      <c r="G1186" s="9">
        <f>Table5[[#This Row],[Order Quantity]]</f>
        <v>65</v>
      </c>
    </row>
    <row r="1187" spans="1:7" ht="16" hidden="1" x14ac:dyDescent="0.2">
      <c r="A1187" t="s">
        <v>2985</v>
      </c>
      <c r="B1187">
        <v>22</v>
      </c>
      <c r="C1187">
        <v>65</v>
      </c>
      <c r="D1187" t="s">
        <v>609</v>
      </c>
      <c r="E1187" t="s">
        <v>671</v>
      </c>
      <c r="F1187" s="4"/>
      <c r="G1187" s="9">
        <f>Table5[[#This Row],[Order Quantity]]</f>
        <v>65</v>
      </c>
    </row>
    <row r="1188" spans="1:7" ht="16" hidden="1" x14ac:dyDescent="0.2">
      <c r="A1188" t="s">
        <v>436</v>
      </c>
      <c r="B1188">
        <v>19</v>
      </c>
      <c r="C1188">
        <v>65</v>
      </c>
      <c r="D1188" t="s">
        <v>609</v>
      </c>
      <c r="E1188" t="s">
        <v>671</v>
      </c>
      <c r="F1188" s="4"/>
      <c r="G1188" s="9">
        <f>Table5[[#This Row],[Order Quantity]]</f>
        <v>65</v>
      </c>
    </row>
    <row r="1189" spans="1:7" ht="16" hidden="1" x14ac:dyDescent="0.2">
      <c r="A1189" t="s">
        <v>2562</v>
      </c>
      <c r="B1189">
        <v>18</v>
      </c>
      <c r="C1189">
        <v>65</v>
      </c>
      <c r="D1189" t="s">
        <v>2563</v>
      </c>
      <c r="E1189" t="s">
        <v>1547</v>
      </c>
      <c r="F1189" s="4"/>
      <c r="G1189" s="9">
        <f>Table5[[#This Row],[Order Quantity]]</f>
        <v>65</v>
      </c>
    </row>
    <row r="1190" spans="1:7" ht="16" x14ac:dyDescent="0.2">
      <c r="A1190" t="s">
        <v>6649</v>
      </c>
      <c r="B1190">
        <v>12</v>
      </c>
      <c r="C1190" s="6">
        <v>65</v>
      </c>
      <c r="D1190" t="s">
        <v>2761</v>
      </c>
      <c r="E1190" t="s">
        <v>1502</v>
      </c>
      <c r="F1190" s="1" t="s">
        <v>7669</v>
      </c>
      <c r="G1190" s="9">
        <f>65*1.7</f>
        <v>110.5</v>
      </c>
    </row>
    <row r="1191" spans="1:7" ht="16" x14ac:dyDescent="0.2">
      <c r="A1191" t="s">
        <v>5307</v>
      </c>
      <c r="B1191">
        <v>3</v>
      </c>
      <c r="C1191" s="6">
        <v>65</v>
      </c>
      <c r="D1191" t="s">
        <v>65</v>
      </c>
      <c r="E1191" t="s">
        <v>3178</v>
      </c>
      <c r="F1191" s="1" t="s">
        <v>7668</v>
      </c>
      <c r="G1191" s="9">
        <f>Table5[[#This Row],[Order Quantity]]</f>
        <v>65</v>
      </c>
    </row>
    <row r="1192" spans="1:7" ht="16" hidden="1" x14ac:dyDescent="0.2">
      <c r="A1192" t="s">
        <v>6821</v>
      </c>
      <c r="B1192">
        <v>34</v>
      </c>
      <c r="C1192">
        <v>64</v>
      </c>
      <c r="D1192" t="s">
        <v>1108</v>
      </c>
      <c r="E1192" t="s">
        <v>3756</v>
      </c>
      <c r="F1192" s="4"/>
      <c r="G1192" s="9">
        <f>Table5[[#This Row],[Order Quantity]]</f>
        <v>64</v>
      </c>
    </row>
    <row r="1193" spans="1:7" ht="16" hidden="1" x14ac:dyDescent="0.2">
      <c r="A1193" t="s">
        <v>1044</v>
      </c>
      <c r="B1193">
        <v>32</v>
      </c>
      <c r="C1193">
        <v>64</v>
      </c>
      <c r="D1193" t="s">
        <v>136</v>
      </c>
      <c r="E1193" t="s">
        <v>2803</v>
      </c>
      <c r="F1193" s="4"/>
      <c r="G1193" s="9">
        <f>Table5[[#This Row],[Order Quantity]]</f>
        <v>64</v>
      </c>
    </row>
    <row r="1194" spans="1:7" ht="16" hidden="1" x14ac:dyDescent="0.2">
      <c r="A1194" t="s">
        <v>4930</v>
      </c>
      <c r="B1194">
        <v>32</v>
      </c>
      <c r="C1194">
        <v>64</v>
      </c>
      <c r="D1194" t="s">
        <v>4931</v>
      </c>
      <c r="E1194" t="s">
        <v>4579</v>
      </c>
      <c r="F1194" s="4"/>
      <c r="G1194" s="9">
        <f>Table5[[#This Row],[Order Quantity]]</f>
        <v>64</v>
      </c>
    </row>
    <row r="1195" spans="1:7" ht="16" hidden="1" x14ac:dyDescent="0.2">
      <c r="A1195" t="s">
        <v>2123</v>
      </c>
      <c r="B1195">
        <v>24</v>
      </c>
      <c r="C1195">
        <v>64</v>
      </c>
      <c r="D1195" t="s">
        <v>697</v>
      </c>
      <c r="E1195" t="s">
        <v>1361</v>
      </c>
      <c r="F1195" s="4"/>
      <c r="G1195" s="9">
        <f>Table5[[#This Row],[Order Quantity]]</f>
        <v>64</v>
      </c>
    </row>
    <row r="1196" spans="1:7" ht="16" hidden="1" x14ac:dyDescent="0.2">
      <c r="A1196" t="s">
        <v>3898</v>
      </c>
      <c r="B1196">
        <v>17</v>
      </c>
      <c r="C1196">
        <v>64</v>
      </c>
      <c r="D1196" t="s">
        <v>609</v>
      </c>
      <c r="E1196" t="s">
        <v>690</v>
      </c>
      <c r="F1196" s="4"/>
      <c r="G1196" s="9">
        <f>Table5[[#This Row],[Order Quantity]]</f>
        <v>64</v>
      </c>
    </row>
    <row r="1197" spans="1:7" ht="16" hidden="1" x14ac:dyDescent="0.2">
      <c r="A1197" s="1" t="s">
        <v>4548</v>
      </c>
      <c r="B1197" s="1">
        <v>16</v>
      </c>
      <c r="C1197" s="1">
        <v>64</v>
      </c>
      <c r="D1197" s="1" t="s">
        <v>1989</v>
      </c>
      <c r="E1197" s="1" t="s">
        <v>4549</v>
      </c>
      <c r="F1197" s="4"/>
      <c r="G1197" s="9">
        <f>Table5[[#This Row],[Order Quantity]]</f>
        <v>64</v>
      </c>
    </row>
    <row r="1198" spans="1:7" ht="16" hidden="1" x14ac:dyDescent="0.2">
      <c r="A1198" s="1" t="s">
        <v>5421</v>
      </c>
      <c r="B1198" s="1">
        <v>12</v>
      </c>
      <c r="C1198" s="1">
        <v>64</v>
      </c>
      <c r="D1198" s="1" t="s">
        <v>136</v>
      </c>
      <c r="E1198" s="1" t="s">
        <v>5362</v>
      </c>
      <c r="F1198" s="4"/>
      <c r="G1198" s="9">
        <f>Table5[[#This Row],[Order Quantity]]</f>
        <v>64</v>
      </c>
    </row>
    <row r="1199" spans="1:7" ht="16" x14ac:dyDescent="0.2">
      <c r="A1199" t="s">
        <v>3393</v>
      </c>
      <c r="B1199">
        <v>6</v>
      </c>
      <c r="C1199" s="6">
        <v>64</v>
      </c>
      <c r="D1199" t="s">
        <v>3394</v>
      </c>
      <c r="E1199" t="s">
        <v>2081</v>
      </c>
      <c r="F1199" s="1" t="s">
        <v>7667</v>
      </c>
      <c r="G1199" s="9">
        <f>64*10*0.21</f>
        <v>134.4</v>
      </c>
    </row>
    <row r="1200" spans="1:7" ht="16" hidden="1" x14ac:dyDescent="0.2">
      <c r="A1200" t="s">
        <v>6065</v>
      </c>
      <c r="B1200">
        <v>5</v>
      </c>
      <c r="C1200" s="6">
        <v>64</v>
      </c>
      <c r="D1200" t="s">
        <v>136</v>
      </c>
      <c r="E1200" t="s">
        <v>1326</v>
      </c>
      <c r="F1200" s="1"/>
      <c r="G1200" s="9">
        <f>Table5[[#This Row],[Order Quantity]]</f>
        <v>64</v>
      </c>
    </row>
    <row r="1201" spans="1:7" ht="16" hidden="1" x14ac:dyDescent="0.2">
      <c r="A1201" t="s">
        <v>5870</v>
      </c>
      <c r="B1201">
        <v>4</v>
      </c>
      <c r="C1201">
        <v>64</v>
      </c>
      <c r="D1201" t="s">
        <v>1028</v>
      </c>
      <c r="E1201" t="s">
        <v>5750</v>
      </c>
      <c r="F1201" s="4"/>
      <c r="G1201" s="9">
        <f>Table5[[#This Row],[Order Quantity]]</f>
        <v>64</v>
      </c>
    </row>
    <row r="1202" spans="1:7" ht="16" x14ac:dyDescent="0.2">
      <c r="A1202" s="1" t="s">
        <v>4136</v>
      </c>
      <c r="B1202" s="1">
        <v>3</v>
      </c>
      <c r="C1202" s="5">
        <v>64</v>
      </c>
      <c r="D1202" s="1" t="s">
        <v>733</v>
      </c>
      <c r="E1202" s="1" t="s">
        <v>1539</v>
      </c>
      <c r="F1202" s="1" t="s">
        <v>7669</v>
      </c>
      <c r="G1202" s="9">
        <f>64*10</f>
        <v>640</v>
      </c>
    </row>
    <row r="1203" spans="1:7" ht="16" hidden="1" x14ac:dyDescent="0.2">
      <c r="A1203" t="s">
        <v>3191</v>
      </c>
      <c r="B1203">
        <v>27</v>
      </c>
      <c r="C1203">
        <v>63</v>
      </c>
      <c r="D1203" t="s">
        <v>77</v>
      </c>
      <c r="E1203" t="s">
        <v>1302</v>
      </c>
      <c r="F1203" s="4"/>
      <c r="G1203" s="9">
        <f>Table5[[#This Row],[Order Quantity]]</f>
        <v>63</v>
      </c>
    </row>
    <row r="1204" spans="1:7" ht="16" hidden="1" x14ac:dyDescent="0.2">
      <c r="A1204" s="1" t="s">
        <v>5087</v>
      </c>
      <c r="B1204" s="1">
        <v>22</v>
      </c>
      <c r="C1204" s="1">
        <v>63</v>
      </c>
      <c r="D1204" s="1" t="s">
        <v>47</v>
      </c>
      <c r="E1204" s="1" t="s">
        <v>5088</v>
      </c>
      <c r="F1204" s="4"/>
      <c r="G1204" s="9">
        <f>Table5[[#This Row],[Order Quantity]]</f>
        <v>63</v>
      </c>
    </row>
    <row r="1205" spans="1:7" ht="16" hidden="1" x14ac:dyDescent="0.2">
      <c r="A1205" s="1" t="s">
        <v>5096</v>
      </c>
      <c r="B1205" s="1">
        <v>21</v>
      </c>
      <c r="C1205" s="1">
        <v>63</v>
      </c>
      <c r="D1205" s="1" t="s">
        <v>5097</v>
      </c>
      <c r="E1205" s="1" t="s">
        <v>5024</v>
      </c>
      <c r="F1205" s="4"/>
      <c r="G1205" s="9">
        <f>Table5[[#This Row],[Order Quantity]]</f>
        <v>63</v>
      </c>
    </row>
    <row r="1206" spans="1:7" ht="16" hidden="1" x14ac:dyDescent="0.2">
      <c r="A1206" s="1" t="s">
        <v>688</v>
      </c>
      <c r="B1206" s="1">
        <v>19</v>
      </c>
      <c r="C1206" s="1">
        <v>63</v>
      </c>
      <c r="D1206" s="1" t="s">
        <v>689</v>
      </c>
      <c r="E1206" t="s">
        <v>165</v>
      </c>
      <c r="F1206" s="4"/>
      <c r="G1206" s="9">
        <f>Table5[[#This Row],[Order Quantity]]</f>
        <v>63</v>
      </c>
    </row>
    <row r="1207" spans="1:7" ht="16" hidden="1" x14ac:dyDescent="0.2">
      <c r="A1207" t="s">
        <v>1393</v>
      </c>
      <c r="B1207">
        <v>19</v>
      </c>
      <c r="C1207">
        <v>63</v>
      </c>
      <c r="D1207" t="s">
        <v>113</v>
      </c>
      <c r="E1207" t="s">
        <v>1394</v>
      </c>
      <c r="F1207" s="4"/>
      <c r="G1207" s="9">
        <f>Table5[[#This Row],[Order Quantity]]</f>
        <v>63</v>
      </c>
    </row>
    <row r="1208" spans="1:7" ht="16" hidden="1" x14ac:dyDescent="0.2">
      <c r="A1208" t="s">
        <v>405</v>
      </c>
      <c r="B1208">
        <v>13</v>
      </c>
      <c r="C1208">
        <v>63</v>
      </c>
      <c r="D1208" t="s">
        <v>1144</v>
      </c>
      <c r="E1208" t="s">
        <v>1647</v>
      </c>
      <c r="F1208" s="4"/>
      <c r="G1208" s="9">
        <f>Table5[[#This Row],[Order Quantity]]</f>
        <v>63</v>
      </c>
    </row>
    <row r="1209" spans="1:7" ht="16" hidden="1" x14ac:dyDescent="0.2">
      <c r="A1209" t="s">
        <v>4748</v>
      </c>
      <c r="B1209">
        <v>9</v>
      </c>
      <c r="C1209">
        <v>63</v>
      </c>
      <c r="D1209" t="s">
        <v>65</v>
      </c>
      <c r="E1209" t="s">
        <v>1477</v>
      </c>
      <c r="F1209" s="4"/>
      <c r="G1209" s="9">
        <f>Table5[[#This Row],[Order Quantity]]</f>
        <v>63</v>
      </c>
    </row>
    <row r="1210" spans="1:7" ht="16" hidden="1" x14ac:dyDescent="0.2">
      <c r="A1210" t="s">
        <v>2497</v>
      </c>
      <c r="B1210">
        <v>1</v>
      </c>
      <c r="C1210">
        <v>63</v>
      </c>
      <c r="D1210" t="s">
        <v>2277</v>
      </c>
      <c r="E1210" t="s">
        <v>1428</v>
      </c>
      <c r="F1210" s="4"/>
      <c r="G1210" s="9">
        <f>Table5[[#This Row],[Order Quantity]]</f>
        <v>63</v>
      </c>
    </row>
    <row r="1211" spans="1:7" ht="16" hidden="1" x14ac:dyDescent="0.2">
      <c r="A1211" t="s">
        <v>6115</v>
      </c>
      <c r="B1211">
        <v>20</v>
      </c>
      <c r="C1211">
        <v>62.93</v>
      </c>
      <c r="D1211" t="s">
        <v>5211</v>
      </c>
      <c r="E1211" t="s">
        <v>1343</v>
      </c>
      <c r="F1211" s="4"/>
      <c r="G1211" s="9">
        <f>Table5[[#This Row],[Order Quantity]]</f>
        <v>62.93</v>
      </c>
    </row>
    <row r="1212" spans="1:7" ht="16" hidden="1" x14ac:dyDescent="0.2">
      <c r="A1212" t="s">
        <v>4939</v>
      </c>
      <c r="B1212">
        <v>35</v>
      </c>
      <c r="C1212">
        <v>62</v>
      </c>
      <c r="D1212" t="s">
        <v>65</v>
      </c>
      <c r="E1212" t="s">
        <v>4579</v>
      </c>
      <c r="F1212" s="4"/>
      <c r="G1212" s="9">
        <f>Table5[[#This Row],[Order Quantity]]</f>
        <v>62</v>
      </c>
    </row>
    <row r="1213" spans="1:7" ht="16" hidden="1" x14ac:dyDescent="0.2">
      <c r="A1213" t="s">
        <v>1305</v>
      </c>
      <c r="B1213">
        <v>27</v>
      </c>
      <c r="C1213">
        <v>62</v>
      </c>
      <c r="D1213" t="s">
        <v>555</v>
      </c>
      <c r="E1213" t="s">
        <v>874</v>
      </c>
      <c r="F1213" s="4"/>
      <c r="G1213" s="9">
        <f>Table5[[#This Row],[Order Quantity]]</f>
        <v>62</v>
      </c>
    </row>
    <row r="1214" spans="1:7" ht="16" x14ac:dyDescent="0.2">
      <c r="A1214" t="s">
        <v>2757</v>
      </c>
      <c r="B1214">
        <v>27</v>
      </c>
      <c r="C1214" s="6">
        <v>62</v>
      </c>
      <c r="D1214" t="s">
        <v>160</v>
      </c>
      <c r="E1214" t="s">
        <v>2078</v>
      </c>
      <c r="F1214" s="1" t="s">
        <v>7668</v>
      </c>
      <c r="G1214" s="11">
        <f>62*24*0.11</f>
        <v>163.68</v>
      </c>
    </row>
    <row r="1215" spans="1:7" ht="16" hidden="1" x14ac:dyDescent="0.2">
      <c r="A1215" s="1" t="s">
        <v>288</v>
      </c>
      <c r="B1215" s="1">
        <v>20</v>
      </c>
      <c r="C1215" s="1">
        <v>62</v>
      </c>
      <c r="D1215" s="1" t="s">
        <v>77</v>
      </c>
      <c r="E1215" s="1" t="s">
        <v>5769</v>
      </c>
      <c r="F1215" s="4"/>
      <c r="G1215" s="9">
        <f>Table5[[#This Row],[Order Quantity]]</f>
        <v>62</v>
      </c>
    </row>
    <row r="1216" spans="1:7" ht="16" hidden="1" x14ac:dyDescent="0.2">
      <c r="A1216" s="1" t="s">
        <v>1159</v>
      </c>
      <c r="B1216" s="1">
        <v>16</v>
      </c>
      <c r="C1216" s="1">
        <v>62</v>
      </c>
      <c r="D1216" s="1" t="s">
        <v>464</v>
      </c>
      <c r="E1216" s="1" t="s">
        <v>1302</v>
      </c>
      <c r="F1216" s="4"/>
      <c r="G1216" s="9">
        <f>Table5[[#This Row],[Order Quantity]]</f>
        <v>62</v>
      </c>
    </row>
    <row r="1217" spans="1:7" ht="16" hidden="1" x14ac:dyDescent="0.2">
      <c r="A1217" s="1" t="s">
        <v>23</v>
      </c>
      <c r="B1217" s="1">
        <v>11</v>
      </c>
      <c r="C1217" s="1">
        <v>62</v>
      </c>
      <c r="D1217" s="1" t="s">
        <v>21</v>
      </c>
      <c r="E1217" t="s">
        <v>11</v>
      </c>
      <c r="F1217" s="4"/>
      <c r="G1217" s="9">
        <f>Table5[[#This Row],[Order Quantity]]</f>
        <v>62</v>
      </c>
    </row>
    <row r="1218" spans="1:7" ht="16" hidden="1" x14ac:dyDescent="0.2">
      <c r="A1218" s="1" t="s">
        <v>3829</v>
      </c>
      <c r="B1218" s="1">
        <v>9</v>
      </c>
      <c r="C1218" s="1">
        <v>62</v>
      </c>
      <c r="D1218" s="1" t="s">
        <v>455</v>
      </c>
      <c r="E1218" s="1" t="s">
        <v>1594</v>
      </c>
      <c r="F1218" s="4"/>
      <c r="G1218" s="9">
        <f>Table5[[#This Row],[Order Quantity]]</f>
        <v>62</v>
      </c>
    </row>
    <row r="1219" spans="1:7" ht="16" hidden="1" x14ac:dyDescent="0.2">
      <c r="A1219" t="s">
        <v>4969</v>
      </c>
      <c r="B1219">
        <v>5</v>
      </c>
      <c r="C1219">
        <v>62</v>
      </c>
      <c r="D1219" t="s">
        <v>65</v>
      </c>
      <c r="E1219" t="s">
        <v>4579</v>
      </c>
      <c r="F1219" s="4"/>
      <c r="G1219" s="9">
        <f>Table5[[#This Row],[Order Quantity]]</f>
        <v>62</v>
      </c>
    </row>
    <row r="1220" spans="1:7" ht="16" hidden="1" x14ac:dyDescent="0.2">
      <c r="A1220" t="s">
        <v>6131</v>
      </c>
      <c r="B1220">
        <v>25</v>
      </c>
      <c r="C1220">
        <v>61.31</v>
      </c>
      <c r="D1220" t="s">
        <v>684</v>
      </c>
      <c r="E1220" t="s">
        <v>3028</v>
      </c>
      <c r="F1220" s="4"/>
      <c r="G1220" s="9">
        <f>Table5[[#This Row],[Order Quantity]]</f>
        <v>61.31</v>
      </c>
    </row>
    <row r="1221" spans="1:7" ht="16" hidden="1" x14ac:dyDescent="0.2">
      <c r="A1221" s="1" t="s">
        <v>5751</v>
      </c>
      <c r="B1221" s="1">
        <v>59</v>
      </c>
      <c r="C1221" s="1">
        <v>61</v>
      </c>
      <c r="D1221" s="1" t="s">
        <v>5752</v>
      </c>
      <c r="E1221" s="1" t="s">
        <v>5753</v>
      </c>
      <c r="F1221" s="4"/>
      <c r="G1221" s="9">
        <f>Table5[[#This Row],[Order Quantity]]</f>
        <v>61</v>
      </c>
    </row>
    <row r="1222" spans="1:7" ht="16" hidden="1" x14ac:dyDescent="0.2">
      <c r="A1222" t="s">
        <v>429</v>
      </c>
      <c r="B1222">
        <v>49</v>
      </c>
      <c r="C1222">
        <v>61</v>
      </c>
      <c r="D1222" t="s">
        <v>430</v>
      </c>
      <c r="E1222" t="s">
        <v>101</v>
      </c>
      <c r="F1222" s="4"/>
      <c r="G1222" s="9">
        <f>Table5[[#This Row],[Order Quantity]]</f>
        <v>61</v>
      </c>
    </row>
    <row r="1223" spans="1:7" ht="16" hidden="1" x14ac:dyDescent="0.2">
      <c r="A1223" t="s">
        <v>1554</v>
      </c>
      <c r="B1223">
        <v>36</v>
      </c>
      <c r="C1223">
        <v>61</v>
      </c>
      <c r="D1223" t="s">
        <v>136</v>
      </c>
      <c r="E1223" t="s">
        <v>1372</v>
      </c>
      <c r="F1223" s="4"/>
      <c r="G1223" s="9">
        <f>Table5[[#This Row],[Order Quantity]]</f>
        <v>61</v>
      </c>
    </row>
    <row r="1224" spans="1:7" ht="16" hidden="1" x14ac:dyDescent="0.2">
      <c r="A1224" t="s">
        <v>5855</v>
      </c>
      <c r="B1224">
        <v>34</v>
      </c>
      <c r="C1224">
        <v>61</v>
      </c>
      <c r="D1224" t="s">
        <v>971</v>
      </c>
      <c r="E1224" t="s">
        <v>287</v>
      </c>
      <c r="F1224" s="4"/>
      <c r="G1224" s="9">
        <f>Table5[[#This Row],[Order Quantity]]</f>
        <v>61</v>
      </c>
    </row>
    <row r="1225" spans="1:7" ht="16" hidden="1" x14ac:dyDescent="0.2">
      <c r="A1225" t="s">
        <v>2320</v>
      </c>
      <c r="B1225">
        <v>28</v>
      </c>
      <c r="C1225">
        <v>61</v>
      </c>
      <c r="D1225" t="s">
        <v>895</v>
      </c>
      <c r="E1225" t="s">
        <v>1084</v>
      </c>
      <c r="F1225" s="4"/>
      <c r="G1225" s="9">
        <f>Table5[[#This Row],[Order Quantity]]</f>
        <v>61</v>
      </c>
    </row>
    <row r="1226" spans="1:7" ht="16" hidden="1" x14ac:dyDescent="0.2">
      <c r="A1226" t="s">
        <v>5359</v>
      </c>
      <c r="B1226">
        <v>26</v>
      </c>
      <c r="C1226">
        <v>61</v>
      </c>
      <c r="D1226" t="s">
        <v>113</v>
      </c>
      <c r="E1226" t="s">
        <v>1559</v>
      </c>
      <c r="F1226" s="4"/>
      <c r="G1226" s="9">
        <f>Table5[[#This Row],[Order Quantity]]</f>
        <v>61</v>
      </c>
    </row>
    <row r="1227" spans="1:7" ht="16" hidden="1" x14ac:dyDescent="0.2">
      <c r="A1227" t="s">
        <v>3562</v>
      </c>
      <c r="B1227">
        <v>25</v>
      </c>
      <c r="C1227">
        <v>61</v>
      </c>
      <c r="D1227" t="s">
        <v>609</v>
      </c>
      <c r="E1227" t="s">
        <v>3562</v>
      </c>
      <c r="F1227" s="4"/>
      <c r="G1227" s="9">
        <f>Table5[[#This Row],[Order Quantity]]</f>
        <v>61</v>
      </c>
    </row>
    <row r="1228" spans="1:7" ht="16" hidden="1" x14ac:dyDescent="0.2">
      <c r="A1228" t="s">
        <v>1487</v>
      </c>
      <c r="B1228">
        <v>24</v>
      </c>
      <c r="C1228">
        <v>61</v>
      </c>
      <c r="D1228" t="s">
        <v>1488</v>
      </c>
      <c r="E1228" t="s">
        <v>1489</v>
      </c>
      <c r="F1228" s="4"/>
      <c r="G1228" s="9">
        <f>Table5[[#This Row],[Order Quantity]]</f>
        <v>61</v>
      </c>
    </row>
    <row r="1229" spans="1:7" ht="16" hidden="1" x14ac:dyDescent="0.2">
      <c r="A1229" s="1" t="s">
        <v>6080</v>
      </c>
      <c r="B1229" s="1">
        <v>19</v>
      </c>
      <c r="C1229" s="1">
        <v>61</v>
      </c>
      <c r="D1229" s="1" t="s">
        <v>136</v>
      </c>
      <c r="E1229" s="1" t="s">
        <v>1261</v>
      </c>
      <c r="F1229" s="4"/>
      <c r="G1229" s="9">
        <f>Table5[[#This Row],[Order Quantity]]</f>
        <v>61</v>
      </c>
    </row>
    <row r="1230" spans="1:7" ht="16" hidden="1" x14ac:dyDescent="0.2">
      <c r="A1230" t="s">
        <v>1528</v>
      </c>
      <c r="B1230">
        <v>18</v>
      </c>
      <c r="C1230">
        <v>61</v>
      </c>
      <c r="D1230" t="s">
        <v>65</v>
      </c>
      <c r="E1230" t="s">
        <v>1528</v>
      </c>
      <c r="F1230" s="4"/>
      <c r="G1230" s="9">
        <f>Table5[[#This Row],[Order Quantity]]</f>
        <v>61</v>
      </c>
    </row>
    <row r="1231" spans="1:7" ht="16" hidden="1" x14ac:dyDescent="0.2">
      <c r="A1231" t="s">
        <v>5412</v>
      </c>
      <c r="B1231">
        <v>17</v>
      </c>
      <c r="C1231">
        <v>61</v>
      </c>
      <c r="D1231" t="s">
        <v>136</v>
      </c>
      <c r="E1231" t="s">
        <v>5362</v>
      </c>
      <c r="F1231" s="4"/>
      <c r="G1231" s="9">
        <f>Table5[[#This Row],[Order Quantity]]</f>
        <v>61</v>
      </c>
    </row>
    <row r="1232" spans="1:7" ht="16" hidden="1" x14ac:dyDescent="0.2">
      <c r="A1232" t="s">
        <v>6371</v>
      </c>
      <c r="B1232">
        <v>14</v>
      </c>
      <c r="C1232">
        <v>61</v>
      </c>
      <c r="D1232" t="s">
        <v>6372</v>
      </c>
      <c r="E1232" t="s">
        <v>1419</v>
      </c>
      <c r="F1232" s="4"/>
      <c r="G1232" s="9">
        <f>Table5[[#This Row],[Order Quantity]]</f>
        <v>61</v>
      </c>
    </row>
    <row r="1233" spans="1:7" ht="16" hidden="1" x14ac:dyDescent="0.2">
      <c r="A1233" t="s">
        <v>3663</v>
      </c>
      <c r="B1233">
        <v>12</v>
      </c>
      <c r="C1233">
        <v>61</v>
      </c>
      <c r="D1233" t="s">
        <v>6776</v>
      </c>
      <c r="E1233" t="s">
        <v>1467</v>
      </c>
      <c r="F1233" s="4"/>
      <c r="G1233" s="9">
        <f>Table5[[#This Row],[Order Quantity]]</f>
        <v>61</v>
      </c>
    </row>
    <row r="1234" spans="1:7" ht="16" hidden="1" x14ac:dyDescent="0.2">
      <c r="A1234" t="s">
        <v>567</v>
      </c>
      <c r="B1234">
        <v>11</v>
      </c>
      <c r="C1234">
        <v>61</v>
      </c>
      <c r="D1234" t="s">
        <v>730</v>
      </c>
      <c r="E1234" t="s">
        <v>188</v>
      </c>
      <c r="F1234" s="4"/>
      <c r="G1234" s="9">
        <f>Table5[[#This Row],[Order Quantity]]</f>
        <v>61</v>
      </c>
    </row>
    <row r="1235" spans="1:7" ht="16" hidden="1" x14ac:dyDescent="0.2">
      <c r="A1235" s="1" t="s">
        <v>4568</v>
      </c>
      <c r="B1235" s="1">
        <v>43</v>
      </c>
      <c r="C1235" s="1">
        <v>60</v>
      </c>
      <c r="D1235" s="1" t="s">
        <v>65</v>
      </c>
      <c r="E1235" s="1" t="s">
        <v>4562</v>
      </c>
      <c r="F1235" s="4"/>
      <c r="G1235" s="9">
        <f>Table5[[#This Row],[Order Quantity]]</f>
        <v>60</v>
      </c>
    </row>
    <row r="1236" spans="1:7" ht="16" hidden="1" x14ac:dyDescent="0.2">
      <c r="A1236" t="s">
        <v>3740</v>
      </c>
      <c r="B1236">
        <v>40</v>
      </c>
      <c r="C1236">
        <v>60</v>
      </c>
      <c r="D1236" t="s">
        <v>2483</v>
      </c>
      <c r="E1236" t="s">
        <v>1273</v>
      </c>
      <c r="F1236" s="4"/>
      <c r="G1236" s="9">
        <f>Table5[[#This Row],[Order Quantity]]</f>
        <v>60</v>
      </c>
    </row>
    <row r="1237" spans="1:7" ht="16" hidden="1" x14ac:dyDescent="0.2">
      <c r="A1237" t="s">
        <v>724</v>
      </c>
      <c r="B1237">
        <v>38</v>
      </c>
      <c r="C1237">
        <v>60</v>
      </c>
      <c r="D1237" t="s">
        <v>411</v>
      </c>
      <c r="E1237" t="s">
        <v>1250</v>
      </c>
      <c r="F1237" s="4"/>
      <c r="G1237" s="9">
        <f>Table5[[#This Row],[Order Quantity]]</f>
        <v>60</v>
      </c>
    </row>
    <row r="1238" spans="1:7" ht="16" hidden="1" x14ac:dyDescent="0.2">
      <c r="A1238" t="s">
        <v>5082</v>
      </c>
      <c r="B1238">
        <v>37</v>
      </c>
      <c r="C1238">
        <v>60</v>
      </c>
      <c r="D1238" t="s">
        <v>5083</v>
      </c>
      <c r="E1238" t="s">
        <v>5029</v>
      </c>
      <c r="F1238" s="4"/>
      <c r="G1238" s="9">
        <f>Table5[[#This Row],[Order Quantity]]</f>
        <v>60</v>
      </c>
    </row>
    <row r="1239" spans="1:7" ht="16" hidden="1" x14ac:dyDescent="0.2">
      <c r="A1239" s="1" t="s">
        <v>233</v>
      </c>
      <c r="B1239" s="1">
        <v>35</v>
      </c>
      <c r="C1239" s="1">
        <v>60</v>
      </c>
      <c r="D1239" s="1" t="s">
        <v>152</v>
      </c>
      <c r="E1239" t="s">
        <v>127</v>
      </c>
      <c r="F1239" s="4"/>
      <c r="G1239" s="9">
        <f>Table5[[#This Row],[Order Quantity]]</f>
        <v>60</v>
      </c>
    </row>
    <row r="1240" spans="1:7" ht="16" hidden="1" x14ac:dyDescent="0.2">
      <c r="A1240" s="1" t="s">
        <v>1258</v>
      </c>
      <c r="B1240" s="1">
        <v>27</v>
      </c>
      <c r="C1240" s="1">
        <v>60</v>
      </c>
      <c r="D1240" s="1" t="s">
        <v>533</v>
      </c>
      <c r="E1240" s="1" t="s">
        <v>1259</v>
      </c>
      <c r="F1240" s="4"/>
      <c r="G1240" s="9">
        <f>Table5[[#This Row],[Order Quantity]]</f>
        <v>60</v>
      </c>
    </row>
    <row r="1241" spans="1:7" ht="16" hidden="1" x14ac:dyDescent="0.2">
      <c r="A1241" t="s">
        <v>2056</v>
      </c>
      <c r="B1241">
        <v>24</v>
      </c>
      <c r="C1241">
        <v>60</v>
      </c>
      <c r="D1241" t="s">
        <v>519</v>
      </c>
      <c r="E1241" t="s">
        <v>2057</v>
      </c>
      <c r="F1241" s="4"/>
      <c r="G1241" s="9">
        <f>Table5[[#This Row],[Order Quantity]]</f>
        <v>60</v>
      </c>
    </row>
    <row r="1242" spans="1:7" ht="16" hidden="1" x14ac:dyDescent="0.2">
      <c r="A1242" t="s">
        <v>2280</v>
      </c>
      <c r="B1242">
        <v>21</v>
      </c>
      <c r="C1242">
        <v>60</v>
      </c>
      <c r="D1242" t="s">
        <v>262</v>
      </c>
      <c r="E1242" t="s">
        <v>2281</v>
      </c>
      <c r="F1242" s="4"/>
      <c r="G1242" s="9">
        <f>Table5[[#This Row],[Order Quantity]]</f>
        <v>60</v>
      </c>
    </row>
    <row r="1243" spans="1:7" ht="16" hidden="1" x14ac:dyDescent="0.2">
      <c r="A1243" t="s">
        <v>1616</v>
      </c>
      <c r="B1243">
        <v>14</v>
      </c>
      <c r="C1243">
        <v>60</v>
      </c>
      <c r="D1243" t="s">
        <v>1339</v>
      </c>
      <c r="E1243" t="s">
        <v>1336</v>
      </c>
      <c r="F1243" s="4"/>
      <c r="G1243" s="9">
        <f>Table5[[#This Row],[Order Quantity]]</f>
        <v>60</v>
      </c>
    </row>
    <row r="1244" spans="1:7" ht="16" hidden="1" x14ac:dyDescent="0.2">
      <c r="A1244" t="s">
        <v>6644</v>
      </c>
      <c r="B1244">
        <v>14</v>
      </c>
      <c r="C1244">
        <v>60</v>
      </c>
      <c r="D1244" t="s">
        <v>113</v>
      </c>
      <c r="E1244" t="s">
        <v>1491</v>
      </c>
      <c r="F1244" s="4"/>
      <c r="G1244" s="9">
        <f>Table5[[#This Row],[Order Quantity]]</f>
        <v>60</v>
      </c>
    </row>
    <row r="1245" spans="1:7" ht="16" hidden="1" x14ac:dyDescent="0.2">
      <c r="A1245" s="1" t="s">
        <v>5436</v>
      </c>
      <c r="B1245" s="1">
        <v>12</v>
      </c>
      <c r="C1245" s="1">
        <v>60</v>
      </c>
      <c r="D1245" s="1" t="s">
        <v>136</v>
      </c>
      <c r="E1245" s="1" t="s">
        <v>5362</v>
      </c>
      <c r="F1245" s="4"/>
      <c r="G1245" s="9">
        <f>Table5[[#This Row],[Order Quantity]]</f>
        <v>60</v>
      </c>
    </row>
    <row r="1246" spans="1:7" ht="16" hidden="1" x14ac:dyDescent="0.2">
      <c r="A1246" s="1" t="s">
        <v>3050</v>
      </c>
      <c r="B1246" s="1">
        <v>11</v>
      </c>
      <c r="C1246" s="1">
        <v>60</v>
      </c>
      <c r="D1246" s="1" t="s">
        <v>684</v>
      </c>
      <c r="E1246" s="1" t="s">
        <v>3050</v>
      </c>
      <c r="F1246" s="4"/>
      <c r="G1246" s="9">
        <f>Table5[[#This Row],[Order Quantity]]</f>
        <v>60</v>
      </c>
    </row>
    <row r="1247" spans="1:7" ht="16" hidden="1" x14ac:dyDescent="0.2">
      <c r="A1247" t="s">
        <v>5856</v>
      </c>
      <c r="B1247">
        <v>10</v>
      </c>
      <c r="C1247">
        <v>60</v>
      </c>
      <c r="D1247" t="s">
        <v>807</v>
      </c>
      <c r="E1247" t="s">
        <v>5769</v>
      </c>
      <c r="F1247" s="4"/>
      <c r="G1247" s="9">
        <f>Table5[[#This Row],[Order Quantity]]</f>
        <v>60</v>
      </c>
    </row>
    <row r="1248" spans="1:7" ht="16" hidden="1" x14ac:dyDescent="0.2">
      <c r="A1248" t="s">
        <v>5763</v>
      </c>
      <c r="B1248">
        <v>9</v>
      </c>
      <c r="C1248">
        <v>60</v>
      </c>
      <c r="D1248" t="s">
        <v>5758</v>
      </c>
      <c r="E1248" t="s">
        <v>5750</v>
      </c>
      <c r="F1248" s="4"/>
      <c r="G1248" s="9">
        <f>Table5[[#This Row],[Order Quantity]]</f>
        <v>60</v>
      </c>
    </row>
    <row r="1249" spans="1:7" ht="16" x14ac:dyDescent="0.2">
      <c r="A1249" t="s">
        <v>5259</v>
      </c>
      <c r="B1249">
        <v>6</v>
      </c>
      <c r="C1249" s="6">
        <v>60</v>
      </c>
      <c r="D1249" t="s">
        <v>684</v>
      </c>
      <c r="E1249" t="s">
        <v>5219</v>
      </c>
      <c r="F1249" s="1" t="s">
        <v>7668</v>
      </c>
      <c r="G1249" s="9">
        <f>Table5[[#This Row],[Order Quantity]]</f>
        <v>60</v>
      </c>
    </row>
    <row r="1250" spans="1:7" ht="16" hidden="1" x14ac:dyDescent="0.2">
      <c r="A1250" s="1" t="s">
        <v>4325</v>
      </c>
      <c r="B1250" s="1">
        <v>4</v>
      </c>
      <c r="C1250" s="1">
        <v>60</v>
      </c>
      <c r="D1250" s="1" t="s">
        <v>4326</v>
      </c>
      <c r="E1250" s="1" t="s">
        <v>4144</v>
      </c>
      <c r="F1250" s="4"/>
      <c r="G1250" s="9">
        <f>Table5[[#This Row],[Order Quantity]]</f>
        <v>60</v>
      </c>
    </row>
    <row r="1251" spans="1:7" ht="16" x14ac:dyDescent="0.2">
      <c r="A1251" t="s">
        <v>5317</v>
      </c>
      <c r="B1251">
        <v>2</v>
      </c>
      <c r="C1251" s="6">
        <v>60</v>
      </c>
      <c r="D1251" t="s">
        <v>1182</v>
      </c>
      <c r="E1251" t="s">
        <v>3178</v>
      </c>
      <c r="F1251" s="1" t="s">
        <v>7668</v>
      </c>
      <c r="G1251" s="9">
        <f>60*0.21</f>
        <v>12.6</v>
      </c>
    </row>
    <row r="1252" spans="1:7" ht="16" x14ac:dyDescent="0.2">
      <c r="A1252" t="s">
        <v>5332</v>
      </c>
      <c r="B1252">
        <v>2</v>
      </c>
      <c r="C1252" s="6">
        <v>60</v>
      </c>
      <c r="D1252" t="s">
        <v>5333</v>
      </c>
      <c r="E1252" t="s">
        <v>3178</v>
      </c>
      <c r="F1252" s="1" t="s">
        <v>7668</v>
      </c>
      <c r="G1252" s="9">
        <f>60*0.21</f>
        <v>12.6</v>
      </c>
    </row>
    <row r="1253" spans="1:7" ht="16" hidden="1" x14ac:dyDescent="0.2">
      <c r="A1253" t="s">
        <v>5407</v>
      </c>
      <c r="B1253">
        <v>2</v>
      </c>
      <c r="C1253">
        <v>60</v>
      </c>
      <c r="D1253" t="s">
        <v>136</v>
      </c>
      <c r="E1253" t="s">
        <v>5362</v>
      </c>
      <c r="F1253" s="4"/>
      <c r="G1253" s="9">
        <f>Table5[[#This Row],[Order Quantity]]</f>
        <v>60</v>
      </c>
    </row>
    <row r="1254" spans="1:7" ht="16" hidden="1" x14ac:dyDescent="0.2">
      <c r="A1254" t="s">
        <v>1932</v>
      </c>
      <c r="B1254">
        <v>1</v>
      </c>
      <c r="C1254">
        <v>60</v>
      </c>
      <c r="D1254" t="s">
        <v>391</v>
      </c>
      <c r="E1254" t="s">
        <v>1931</v>
      </c>
      <c r="F1254" s="4"/>
      <c r="G1254" s="9">
        <f>Table5[[#This Row],[Order Quantity]]</f>
        <v>60</v>
      </c>
    </row>
    <row r="1255" spans="1:7" ht="16" hidden="1" x14ac:dyDescent="0.2">
      <c r="A1255" t="s">
        <v>3992</v>
      </c>
      <c r="B1255">
        <v>1</v>
      </c>
      <c r="C1255">
        <v>60</v>
      </c>
      <c r="D1255" t="s">
        <v>3974</v>
      </c>
      <c r="E1255" t="s">
        <v>3975</v>
      </c>
      <c r="F1255" s="4"/>
      <c r="G1255" s="9">
        <f>Table5[[#This Row],[Order Quantity]]</f>
        <v>60</v>
      </c>
    </row>
    <row r="1256" spans="1:7" ht="16" x14ac:dyDescent="0.2">
      <c r="A1256" t="s">
        <v>5318</v>
      </c>
      <c r="B1256">
        <v>1</v>
      </c>
      <c r="C1256" s="6">
        <v>60</v>
      </c>
      <c r="D1256" t="s">
        <v>5319</v>
      </c>
      <c r="E1256" t="s">
        <v>5219</v>
      </c>
      <c r="F1256" s="1" t="s">
        <v>7668</v>
      </c>
      <c r="G1256" s="9">
        <f>60*5*0.12</f>
        <v>36</v>
      </c>
    </row>
    <row r="1257" spans="1:7" ht="16" hidden="1" x14ac:dyDescent="0.2">
      <c r="A1257" t="s">
        <v>395</v>
      </c>
      <c r="B1257">
        <v>40</v>
      </c>
      <c r="C1257">
        <v>59</v>
      </c>
      <c r="D1257" t="s">
        <v>265</v>
      </c>
      <c r="E1257" t="s">
        <v>1084</v>
      </c>
      <c r="F1257" s="4"/>
      <c r="G1257" s="9">
        <f>Table5[[#This Row],[Order Quantity]]</f>
        <v>59</v>
      </c>
    </row>
    <row r="1258" spans="1:7" ht="16" hidden="1" x14ac:dyDescent="0.2">
      <c r="A1258" t="s">
        <v>2493</v>
      </c>
      <c r="B1258">
        <v>30</v>
      </c>
      <c r="C1258">
        <v>59</v>
      </c>
      <c r="D1258" t="s">
        <v>350</v>
      </c>
      <c r="E1258" t="s">
        <v>2273</v>
      </c>
      <c r="F1258" s="4"/>
      <c r="G1258" s="9">
        <f>Table5[[#This Row],[Order Quantity]]</f>
        <v>59</v>
      </c>
    </row>
    <row r="1259" spans="1:7" ht="16" x14ac:dyDescent="0.2">
      <c r="A1259" t="s">
        <v>3085</v>
      </c>
      <c r="B1259">
        <v>26</v>
      </c>
      <c r="C1259" s="6">
        <v>59</v>
      </c>
      <c r="D1259" t="s">
        <v>701</v>
      </c>
      <c r="E1259" t="s">
        <v>1913</v>
      </c>
      <c r="F1259" s="1" t="s">
        <v>7666</v>
      </c>
      <c r="G1259" s="9">
        <f>59*10*0.5</f>
        <v>295</v>
      </c>
    </row>
    <row r="1260" spans="1:7" ht="16" hidden="1" x14ac:dyDescent="0.2">
      <c r="A1260" s="1" t="s">
        <v>4780</v>
      </c>
      <c r="B1260" s="1">
        <v>20</v>
      </c>
      <c r="C1260" s="1">
        <v>59</v>
      </c>
      <c r="D1260" s="1" t="s">
        <v>136</v>
      </c>
      <c r="E1260" s="1" t="s">
        <v>1299</v>
      </c>
      <c r="F1260" s="4"/>
      <c r="G1260" s="9">
        <f>Table5[[#This Row],[Order Quantity]]</f>
        <v>59</v>
      </c>
    </row>
    <row r="1261" spans="1:7" ht="16" hidden="1" x14ac:dyDescent="0.2">
      <c r="A1261" s="1" t="s">
        <v>5798</v>
      </c>
      <c r="B1261" s="1">
        <v>20</v>
      </c>
      <c r="C1261" s="1">
        <v>59</v>
      </c>
      <c r="D1261" s="1" t="s">
        <v>77</v>
      </c>
      <c r="E1261" s="1" t="s">
        <v>5769</v>
      </c>
      <c r="F1261" s="4"/>
      <c r="G1261" s="9">
        <f>Table5[[#This Row],[Order Quantity]]</f>
        <v>59</v>
      </c>
    </row>
    <row r="1262" spans="1:7" ht="16" hidden="1" x14ac:dyDescent="0.2">
      <c r="A1262" t="s">
        <v>6165</v>
      </c>
      <c r="B1262">
        <v>20</v>
      </c>
      <c r="C1262" s="6">
        <v>59</v>
      </c>
      <c r="D1262" t="s">
        <v>129</v>
      </c>
      <c r="E1262" t="s">
        <v>1462</v>
      </c>
      <c r="F1262" s="1"/>
      <c r="G1262" s="9"/>
    </row>
    <row r="1263" spans="1:7" ht="16" hidden="1" x14ac:dyDescent="0.2">
      <c r="A1263" s="1" t="s">
        <v>4410</v>
      </c>
      <c r="B1263" s="1">
        <v>13</v>
      </c>
      <c r="C1263" s="1">
        <v>59</v>
      </c>
      <c r="D1263" s="1" t="s">
        <v>354</v>
      </c>
      <c r="E1263" s="1" t="s">
        <v>1261</v>
      </c>
      <c r="F1263" s="4"/>
      <c r="G1263" s="9">
        <f>Table5[[#This Row],[Order Quantity]]</f>
        <v>59</v>
      </c>
    </row>
    <row r="1264" spans="1:7" ht="16" hidden="1" x14ac:dyDescent="0.2">
      <c r="A1264" t="s">
        <v>5861</v>
      </c>
      <c r="B1264">
        <v>8</v>
      </c>
      <c r="C1264">
        <v>59</v>
      </c>
      <c r="D1264" t="s">
        <v>5862</v>
      </c>
      <c r="E1264" t="s">
        <v>5814</v>
      </c>
      <c r="F1264" s="4"/>
      <c r="G1264" s="9">
        <f>Table5[[#This Row],[Order Quantity]]</f>
        <v>59</v>
      </c>
    </row>
    <row r="1265" spans="1:7" ht="16" hidden="1" x14ac:dyDescent="0.2">
      <c r="A1265" t="s">
        <v>6477</v>
      </c>
      <c r="B1265">
        <v>8</v>
      </c>
      <c r="C1265">
        <v>59</v>
      </c>
      <c r="D1265" t="s">
        <v>136</v>
      </c>
      <c r="E1265" t="s">
        <v>1920</v>
      </c>
      <c r="F1265" s="4"/>
      <c r="G1265" s="9">
        <f>Table5[[#This Row],[Order Quantity]]</f>
        <v>59</v>
      </c>
    </row>
    <row r="1266" spans="1:7" ht="16" hidden="1" x14ac:dyDescent="0.2">
      <c r="A1266" t="s">
        <v>2397</v>
      </c>
      <c r="B1266">
        <v>6</v>
      </c>
      <c r="C1266">
        <v>59</v>
      </c>
      <c r="D1266" t="s">
        <v>65</v>
      </c>
      <c r="E1266" t="s">
        <v>2397</v>
      </c>
      <c r="F1266" s="4"/>
      <c r="G1266" s="9">
        <f>Table5[[#This Row],[Order Quantity]]</f>
        <v>59</v>
      </c>
    </row>
    <row r="1267" spans="1:7" ht="16" x14ac:dyDescent="0.2">
      <c r="A1267" t="s">
        <v>2987</v>
      </c>
      <c r="B1267">
        <v>4</v>
      </c>
      <c r="C1267" s="6">
        <v>59</v>
      </c>
      <c r="D1267" t="s">
        <v>262</v>
      </c>
      <c r="E1267" t="s">
        <v>2516</v>
      </c>
      <c r="F1267" s="1" t="s">
        <v>7669</v>
      </c>
      <c r="G1267" s="9">
        <f>59*0.5</f>
        <v>29.5</v>
      </c>
    </row>
    <row r="1268" spans="1:7" ht="16" hidden="1" x14ac:dyDescent="0.2">
      <c r="A1268" t="s">
        <v>2280</v>
      </c>
      <c r="B1268">
        <v>21</v>
      </c>
      <c r="C1268">
        <v>58</v>
      </c>
      <c r="D1268" t="s">
        <v>1667</v>
      </c>
      <c r="E1268" t="s">
        <v>2281</v>
      </c>
      <c r="F1268" s="4"/>
      <c r="G1268" s="9">
        <f>Table5[[#This Row],[Order Quantity]]</f>
        <v>58</v>
      </c>
    </row>
    <row r="1269" spans="1:7" ht="16" hidden="1" x14ac:dyDescent="0.2">
      <c r="A1269" t="s">
        <v>1334</v>
      </c>
      <c r="B1269">
        <v>20</v>
      </c>
      <c r="C1269">
        <v>58</v>
      </c>
      <c r="D1269" t="s">
        <v>1335</v>
      </c>
      <c r="E1269" t="s">
        <v>1336</v>
      </c>
      <c r="F1269" s="4"/>
      <c r="G1269" s="9">
        <f>Table5[[#This Row],[Order Quantity]]</f>
        <v>58</v>
      </c>
    </row>
    <row r="1270" spans="1:7" ht="16" hidden="1" x14ac:dyDescent="0.2">
      <c r="A1270" s="1" t="s">
        <v>277</v>
      </c>
      <c r="B1270" s="1">
        <v>15</v>
      </c>
      <c r="C1270" s="1">
        <v>58</v>
      </c>
      <c r="D1270" s="1" t="s">
        <v>278</v>
      </c>
      <c r="E1270" t="s">
        <v>127</v>
      </c>
      <c r="F1270" s="4"/>
      <c r="G1270" s="9">
        <f>Table5[[#This Row],[Order Quantity]]</f>
        <v>58</v>
      </c>
    </row>
    <row r="1271" spans="1:7" ht="16" hidden="1" x14ac:dyDescent="0.2">
      <c r="A1271" t="s">
        <v>6027</v>
      </c>
      <c r="B1271">
        <v>14</v>
      </c>
      <c r="C1271">
        <v>58</v>
      </c>
      <c r="D1271" t="s">
        <v>77</v>
      </c>
      <c r="E1271" t="s">
        <v>5769</v>
      </c>
      <c r="F1271" s="4"/>
      <c r="G1271" s="9">
        <f>Table5[[#This Row],[Order Quantity]]</f>
        <v>58</v>
      </c>
    </row>
    <row r="1272" spans="1:7" ht="16" hidden="1" x14ac:dyDescent="0.2">
      <c r="A1272" t="s">
        <v>6534</v>
      </c>
      <c r="B1272">
        <v>13</v>
      </c>
      <c r="C1272">
        <v>58</v>
      </c>
      <c r="D1272" t="s">
        <v>129</v>
      </c>
      <c r="E1272" t="s">
        <v>1084</v>
      </c>
      <c r="F1272" s="4"/>
      <c r="G1272" s="9">
        <f>Table5[[#This Row],[Order Quantity]]</f>
        <v>58</v>
      </c>
    </row>
    <row r="1273" spans="1:7" ht="16" hidden="1" x14ac:dyDescent="0.2">
      <c r="A1273" t="s">
        <v>3904</v>
      </c>
      <c r="B1273">
        <v>11</v>
      </c>
      <c r="C1273">
        <v>58</v>
      </c>
      <c r="D1273" t="s">
        <v>1497</v>
      </c>
      <c r="E1273" t="s">
        <v>1513</v>
      </c>
      <c r="F1273" s="4"/>
      <c r="G1273" s="9">
        <f>Table5[[#This Row],[Order Quantity]]</f>
        <v>58</v>
      </c>
    </row>
    <row r="1274" spans="1:7" ht="16" hidden="1" x14ac:dyDescent="0.2">
      <c r="A1274" s="1" t="s">
        <v>4535</v>
      </c>
      <c r="B1274" s="1">
        <v>10</v>
      </c>
      <c r="C1274" s="1">
        <v>58</v>
      </c>
      <c r="D1274" s="1" t="s">
        <v>136</v>
      </c>
      <c r="E1274" s="1" t="s">
        <v>1704</v>
      </c>
      <c r="F1274" s="4"/>
      <c r="G1274" s="9">
        <f>Table5[[#This Row],[Order Quantity]]</f>
        <v>58</v>
      </c>
    </row>
    <row r="1275" spans="1:7" ht="16" hidden="1" x14ac:dyDescent="0.2">
      <c r="A1275" s="1" t="s">
        <v>5387</v>
      </c>
      <c r="B1275" s="1">
        <v>10</v>
      </c>
      <c r="C1275" s="1">
        <v>58</v>
      </c>
      <c r="D1275" s="1" t="s">
        <v>136</v>
      </c>
      <c r="E1275" s="1" t="s">
        <v>5362</v>
      </c>
      <c r="F1275" s="4"/>
      <c r="G1275" s="9">
        <f>Table5[[#This Row],[Order Quantity]]</f>
        <v>58</v>
      </c>
    </row>
    <row r="1276" spans="1:7" ht="16" hidden="1" x14ac:dyDescent="0.2">
      <c r="A1276" t="s">
        <v>3806</v>
      </c>
      <c r="B1276">
        <v>9</v>
      </c>
      <c r="C1276">
        <v>58</v>
      </c>
      <c r="D1276" t="s">
        <v>697</v>
      </c>
      <c r="E1276" t="s">
        <v>1439</v>
      </c>
      <c r="F1276" s="4"/>
      <c r="G1276" s="9">
        <f>Table5[[#This Row],[Order Quantity]]</f>
        <v>58</v>
      </c>
    </row>
    <row r="1277" spans="1:7" ht="16" hidden="1" x14ac:dyDescent="0.2">
      <c r="A1277" t="s">
        <v>919</v>
      </c>
      <c r="B1277">
        <v>7</v>
      </c>
      <c r="C1277">
        <v>58</v>
      </c>
      <c r="D1277" t="s">
        <v>730</v>
      </c>
      <c r="E1277" t="s">
        <v>188</v>
      </c>
      <c r="F1277" s="4"/>
      <c r="G1277" s="9">
        <f>Table5[[#This Row],[Order Quantity]]</f>
        <v>58</v>
      </c>
    </row>
    <row r="1278" spans="1:7" ht="16" hidden="1" x14ac:dyDescent="0.2">
      <c r="A1278" t="s">
        <v>6118</v>
      </c>
      <c r="B1278">
        <v>7</v>
      </c>
      <c r="C1278">
        <v>58</v>
      </c>
      <c r="D1278" t="s">
        <v>171</v>
      </c>
      <c r="E1278" t="s">
        <v>1278</v>
      </c>
      <c r="F1278" s="4"/>
      <c r="G1278" s="9">
        <f>Table5[[#This Row],[Order Quantity]]</f>
        <v>58</v>
      </c>
    </row>
    <row r="1279" spans="1:7" ht="16" hidden="1" x14ac:dyDescent="0.2">
      <c r="A1279" s="1" t="s">
        <v>5019</v>
      </c>
      <c r="B1279" s="1">
        <v>3</v>
      </c>
      <c r="C1279" s="1">
        <v>58</v>
      </c>
      <c r="D1279" s="1" t="s">
        <v>28</v>
      </c>
      <c r="E1279" s="1" t="s">
        <v>5020</v>
      </c>
      <c r="F1279" s="4"/>
      <c r="G1279" s="9">
        <f>Table5[[#This Row],[Order Quantity]]</f>
        <v>58</v>
      </c>
    </row>
    <row r="1280" spans="1:7" ht="16" x14ac:dyDescent="0.2">
      <c r="A1280" t="s">
        <v>5186</v>
      </c>
      <c r="B1280">
        <v>16</v>
      </c>
      <c r="C1280" s="6">
        <v>57.646000000000001</v>
      </c>
      <c r="D1280" t="s">
        <v>684</v>
      </c>
      <c r="E1280" t="s">
        <v>4086</v>
      </c>
      <c r="F1280" s="1" t="s">
        <v>7667</v>
      </c>
      <c r="G1280" s="9">
        <f>Table5[[#This Row],[Order Quantity]]</f>
        <v>57.646000000000001</v>
      </c>
    </row>
    <row r="1281" spans="1:7" ht="16" hidden="1" x14ac:dyDescent="0.2">
      <c r="A1281" t="s">
        <v>3547</v>
      </c>
      <c r="B1281">
        <v>50</v>
      </c>
      <c r="C1281">
        <v>57</v>
      </c>
      <c r="D1281" t="s">
        <v>162</v>
      </c>
      <c r="E1281" t="s">
        <v>2815</v>
      </c>
      <c r="F1281" s="4"/>
      <c r="G1281" s="9">
        <f>Table5[[#This Row],[Order Quantity]]</f>
        <v>57</v>
      </c>
    </row>
    <row r="1282" spans="1:7" ht="16" hidden="1" x14ac:dyDescent="0.2">
      <c r="A1282" t="s">
        <v>3673</v>
      </c>
      <c r="B1282">
        <v>31</v>
      </c>
      <c r="C1282">
        <v>57</v>
      </c>
      <c r="D1282" t="s">
        <v>3672</v>
      </c>
      <c r="E1282" t="s">
        <v>3003</v>
      </c>
      <c r="F1282" s="4"/>
      <c r="G1282" s="9">
        <f>Table5[[#This Row],[Order Quantity]]</f>
        <v>57</v>
      </c>
    </row>
    <row r="1283" spans="1:7" ht="16" hidden="1" x14ac:dyDescent="0.2">
      <c r="A1283" t="s">
        <v>1255</v>
      </c>
      <c r="B1283">
        <v>29</v>
      </c>
      <c r="C1283">
        <v>57</v>
      </c>
      <c r="D1283" t="s">
        <v>385</v>
      </c>
      <c r="E1283" t="s">
        <v>1257</v>
      </c>
      <c r="F1283" s="4"/>
      <c r="G1283" s="9">
        <f>Table5[[#This Row],[Order Quantity]]</f>
        <v>57</v>
      </c>
    </row>
    <row r="1284" spans="1:7" ht="16" hidden="1" x14ac:dyDescent="0.2">
      <c r="A1284" s="1" t="s">
        <v>4563</v>
      </c>
      <c r="B1284" s="1">
        <v>27</v>
      </c>
      <c r="C1284" s="1">
        <v>57</v>
      </c>
      <c r="D1284" s="1" t="s">
        <v>65</v>
      </c>
      <c r="E1284" s="1" t="s">
        <v>4562</v>
      </c>
      <c r="F1284" s="4"/>
      <c r="G1284" s="9">
        <f>Table5[[#This Row],[Order Quantity]]</f>
        <v>57</v>
      </c>
    </row>
    <row r="1285" spans="1:7" ht="16" hidden="1" x14ac:dyDescent="0.2">
      <c r="A1285" t="s">
        <v>6702</v>
      </c>
      <c r="B1285">
        <v>22</v>
      </c>
      <c r="C1285">
        <v>57</v>
      </c>
      <c r="D1285" t="s">
        <v>6703</v>
      </c>
      <c r="E1285" t="s">
        <v>1273</v>
      </c>
      <c r="F1285" s="4"/>
      <c r="G1285" s="9">
        <f>Table5[[#This Row],[Order Quantity]]</f>
        <v>57</v>
      </c>
    </row>
    <row r="1286" spans="1:7" ht="16" hidden="1" x14ac:dyDescent="0.2">
      <c r="A1286" t="s">
        <v>6698</v>
      </c>
      <c r="B1286">
        <v>9</v>
      </c>
      <c r="C1286">
        <v>57</v>
      </c>
      <c r="D1286" t="s">
        <v>6699</v>
      </c>
      <c r="E1286" t="s">
        <v>1405</v>
      </c>
      <c r="F1286" s="4"/>
      <c r="G1286" s="9">
        <f>Table5[[#This Row],[Order Quantity]]</f>
        <v>57</v>
      </c>
    </row>
    <row r="1287" spans="1:7" ht="16" hidden="1" x14ac:dyDescent="0.2">
      <c r="A1287" s="1" t="s">
        <v>4769</v>
      </c>
      <c r="B1287" s="1">
        <v>8</v>
      </c>
      <c r="C1287" s="1">
        <v>57</v>
      </c>
      <c r="D1287" s="1" t="s">
        <v>136</v>
      </c>
      <c r="E1287" s="1" t="s">
        <v>1655</v>
      </c>
      <c r="F1287" s="4"/>
      <c r="G1287" s="9">
        <f>Table5[[#This Row],[Order Quantity]]</f>
        <v>57</v>
      </c>
    </row>
    <row r="1288" spans="1:7" ht="16" hidden="1" x14ac:dyDescent="0.2">
      <c r="A1288" t="s">
        <v>1557</v>
      </c>
      <c r="B1288">
        <v>5</v>
      </c>
      <c r="C1288">
        <v>57</v>
      </c>
      <c r="D1288" t="s">
        <v>1558</v>
      </c>
      <c r="E1288" t="s">
        <v>1423</v>
      </c>
      <c r="F1288" s="4"/>
      <c r="G1288" s="9">
        <f>Table5[[#This Row],[Order Quantity]]</f>
        <v>57</v>
      </c>
    </row>
    <row r="1289" spans="1:7" ht="16" hidden="1" x14ac:dyDescent="0.2">
      <c r="A1289" t="s">
        <v>2034</v>
      </c>
      <c r="B1289">
        <v>13</v>
      </c>
      <c r="C1289">
        <v>56.29</v>
      </c>
      <c r="D1289" t="s">
        <v>684</v>
      </c>
      <c r="E1289" t="s">
        <v>1905</v>
      </c>
      <c r="F1289" s="4"/>
      <c r="G1289" s="9">
        <f>Table5[[#This Row],[Order Quantity]]</f>
        <v>56.29</v>
      </c>
    </row>
    <row r="1290" spans="1:7" ht="16" hidden="1" x14ac:dyDescent="0.2">
      <c r="A1290" t="s">
        <v>3873</v>
      </c>
      <c r="B1290">
        <v>53</v>
      </c>
      <c r="C1290">
        <v>56</v>
      </c>
      <c r="D1290" t="s">
        <v>160</v>
      </c>
      <c r="E1290" t="s">
        <v>2128</v>
      </c>
      <c r="F1290" s="4"/>
      <c r="G1290" s="9">
        <f>Table5[[#This Row],[Order Quantity]]</f>
        <v>56</v>
      </c>
    </row>
    <row r="1291" spans="1:7" ht="16" hidden="1" x14ac:dyDescent="0.2">
      <c r="A1291" s="1" t="s">
        <v>4567</v>
      </c>
      <c r="B1291" s="1">
        <v>34</v>
      </c>
      <c r="C1291" s="1">
        <v>56</v>
      </c>
      <c r="D1291" s="1" t="s">
        <v>65</v>
      </c>
      <c r="E1291" s="1" t="s">
        <v>4562</v>
      </c>
      <c r="F1291" s="4"/>
      <c r="G1291" s="9">
        <f>Table5[[#This Row],[Order Quantity]]</f>
        <v>56</v>
      </c>
    </row>
    <row r="1292" spans="1:7" ht="16" hidden="1" x14ac:dyDescent="0.2">
      <c r="A1292" t="s">
        <v>2403</v>
      </c>
      <c r="B1292">
        <v>21</v>
      </c>
      <c r="C1292">
        <v>56</v>
      </c>
      <c r="D1292" t="s">
        <v>113</v>
      </c>
      <c r="E1292" t="s">
        <v>1387</v>
      </c>
      <c r="F1292" s="4"/>
      <c r="G1292" s="9">
        <f>Table5[[#This Row],[Order Quantity]]</f>
        <v>56</v>
      </c>
    </row>
    <row r="1293" spans="1:7" ht="16" hidden="1" x14ac:dyDescent="0.2">
      <c r="A1293" t="s">
        <v>309</v>
      </c>
      <c r="B1293">
        <v>17</v>
      </c>
      <c r="C1293">
        <v>56</v>
      </c>
      <c r="D1293" t="s">
        <v>1515</v>
      </c>
      <c r="E1293" t="s">
        <v>309</v>
      </c>
      <c r="F1293" s="4"/>
      <c r="G1293" s="9">
        <f>Table5[[#This Row],[Order Quantity]]</f>
        <v>56</v>
      </c>
    </row>
    <row r="1294" spans="1:7" ht="16" hidden="1" x14ac:dyDescent="0.2">
      <c r="A1294" t="s">
        <v>765</v>
      </c>
      <c r="B1294">
        <v>15</v>
      </c>
      <c r="C1294">
        <v>56</v>
      </c>
      <c r="D1294" t="s">
        <v>2598</v>
      </c>
      <c r="E1294" t="s">
        <v>2568</v>
      </c>
      <c r="F1294" s="4"/>
      <c r="G1294" s="9">
        <f>Table5[[#This Row],[Order Quantity]]</f>
        <v>56</v>
      </c>
    </row>
    <row r="1295" spans="1:7" ht="16" x14ac:dyDescent="0.2">
      <c r="A1295" t="s">
        <v>6659</v>
      </c>
      <c r="B1295">
        <v>14</v>
      </c>
      <c r="C1295" s="6">
        <v>56</v>
      </c>
      <c r="D1295" t="s">
        <v>6660</v>
      </c>
      <c r="E1295" t="s">
        <v>1268</v>
      </c>
      <c r="F1295" s="1" t="s">
        <v>7669</v>
      </c>
      <c r="G1295" s="9">
        <f>56*20*0.1665</f>
        <v>186.48000000000002</v>
      </c>
    </row>
    <row r="1296" spans="1:7" ht="16" hidden="1" x14ac:dyDescent="0.2">
      <c r="A1296" t="s">
        <v>7061</v>
      </c>
      <c r="B1296">
        <v>7</v>
      </c>
      <c r="C1296">
        <v>56</v>
      </c>
      <c r="D1296" t="s">
        <v>1339</v>
      </c>
      <c r="E1296" t="s">
        <v>1423</v>
      </c>
      <c r="F1296" s="4"/>
      <c r="G1296" s="9">
        <f>Table5[[#This Row],[Order Quantity]]</f>
        <v>56</v>
      </c>
    </row>
    <row r="1297" spans="1:7" ht="16" hidden="1" x14ac:dyDescent="0.2">
      <c r="A1297" t="s">
        <v>2932</v>
      </c>
      <c r="B1297">
        <v>5</v>
      </c>
      <c r="C1297">
        <v>56</v>
      </c>
      <c r="D1297" t="s">
        <v>65</v>
      </c>
      <c r="E1297" t="s">
        <v>2932</v>
      </c>
      <c r="F1297" s="4"/>
      <c r="G1297" s="9">
        <f>Table5[[#This Row],[Order Quantity]]</f>
        <v>56</v>
      </c>
    </row>
    <row r="1298" spans="1:7" ht="16" hidden="1" x14ac:dyDescent="0.2">
      <c r="A1298" s="1" t="s">
        <v>295</v>
      </c>
      <c r="B1298" s="1">
        <v>38</v>
      </c>
      <c r="C1298" s="1">
        <v>55</v>
      </c>
      <c r="D1298" s="1" t="s">
        <v>4749</v>
      </c>
      <c r="E1298" s="1" t="s">
        <v>295</v>
      </c>
      <c r="F1298" s="4"/>
      <c r="G1298" s="9">
        <f>Table5[[#This Row],[Order Quantity]]</f>
        <v>55</v>
      </c>
    </row>
    <row r="1299" spans="1:7" ht="16" hidden="1" x14ac:dyDescent="0.2">
      <c r="A1299" t="s">
        <v>6143</v>
      </c>
      <c r="B1299">
        <v>34</v>
      </c>
      <c r="C1299">
        <v>55</v>
      </c>
      <c r="D1299" t="s">
        <v>6087</v>
      </c>
      <c r="E1299" t="s">
        <v>6144</v>
      </c>
      <c r="F1299" s="4"/>
      <c r="G1299" s="9">
        <f>Table5[[#This Row],[Order Quantity]]</f>
        <v>55</v>
      </c>
    </row>
    <row r="1300" spans="1:7" ht="16" hidden="1" x14ac:dyDescent="0.2">
      <c r="A1300" s="1" t="s">
        <v>723</v>
      </c>
      <c r="B1300" s="1">
        <v>31</v>
      </c>
      <c r="C1300" s="1">
        <v>55</v>
      </c>
      <c r="D1300" s="1" t="s">
        <v>136</v>
      </c>
      <c r="E1300" s="1" t="s">
        <v>723</v>
      </c>
      <c r="F1300" s="4"/>
      <c r="G1300" s="9">
        <f>Table5[[#This Row],[Order Quantity]]</f>
        <v>55</v>
      </c>
    </row>
    <row r="1301" spans="1:7" ht="16" hidden="1" x14ac:dyDescent="0.2">
      <c r="A1301" t="s">
        <v>6965</v>
      </c>
      <c r="B1301">
        <v>23</v>
      </c>
      <c r="C1301">
        <v>55</v>
      </c>
      <c r="D1301" t="s">
        <v>2357</v>
      </c>
      <c r="E1301" t="s">
        <v>1999</v>
      </c>
      <c r="F1301" s="4"/>
      <c r="G1301" s="9">
        <f>Table5[[#This Row],[Order Quantity]]</f>
        <v>55</v>
      </c>
    </row>
    <row r="1302" spans="1:7" ht="16" hidden="1" x14ac:dyDescent="0.2">
      <c r="A1302" t="s">
        <v>6746</v>
      </c>
      <c r="B1302">
        <v>21</v>
      </c>
      <c r="C1302">
        <v>55</v>
      </c>
      <c r="D1302" t="s">
        <v>6703</v>
      </c>
      <c r="E1302" t="s">
        <v>1273</v>
      </c>
      <c r="F1302" s="4"/>
      <c r="G1302" s="9">
        <f>Table5[[#This Row],[Order Quantity]]</f>
        <v>55</v>
      </c>
    </row>
    <row r="1303" spans="1:7" ht="16" hidden="1" x14ac:dyDescent="0.2">
      <c r="A1303" t="s">
        <v>2816</v>
      </c>
      <c r="B1303">
        <v>19</v>
      </c>
      <c r="C1303">
        <v>55</v>
      </c>
      <c r="D1303" t="s">
        <v>342</v>
      </c>
      <c r="E1303" t="s">
        <v>1419</v>
      </c>
      <c r="F1303" s="4"/>
      <c r="G1303" s="9">
        <f>Table5[[#This Row],[Order Quantity]]</f>
        <v>55</v>
      </c>
    </row>
    <row r="1304" spans="1:7" ht="16" hidden="1" x14ac:dyDescent="0.2">
      <c r="A1304" t="s">
        <v>5401</v>
      </c>
      <c r="B1304">
        <v>17</v>
      </c>
      <c r="C1304">
        <v>55</v>
      </c>
      <c r="D1304" t="s">
        <v>136</v>
      </c>
      <c r="E1304" t="s">
        <v>3828</v>
      </c>
      <c r="F1304" s="4"/>
      <c r="G1304" s="9">
        <f>Table5[[#This Row],[Order Quantity]]</f>
        <v>55</v>
      </c>
    </row>
    <row r="1305" spans="1:7" ht="16" hidden="1" x14ac:dyDescent="0.2">
      <c r="A1305" t="s">
        <v>3646</v>
      </c>
      <c r="B1305">
        <v>15</v>
      </c>
      <c r="C1305">
        <v>55</v>
      </c>
      <c r="D1305" t="s">
        <v>3647</v>
      </c>
      <c r="E1305" t="s">
        <v>2731</v>
      </c>
      <c r="F1305" s="4"/>
      <c r="G1305" s="9">
        <f>Table5[[#This Row],[Order Quantity]]</f>
        <v>55</v>
      </c>
    </row>
    <row r="1306" spans="1:7" ht="16" hidden="1" x14ac:dyDescent="0.2">
      <c r="A1306" s="1" t="s">
        <v>88</v>
      </c>
      <c r="B1306" s="1">
        <v>12</v>
      </c>
      <c r="C1306" s="1">
        <v>55</v>
      </c>
      <c r="D1306" s="1" t="s">
        <v>89</v>
      </c>
      <c r="E1306" t="s">
        <v>72</v>
      </c>
      <c r="F1306" s="4"/>
      <c r="G1306" s="9">
        <f>Table5[[#This Row],[Order Quantity]]</f>
        <v>55</v>
      </c>
    </row>
    <row r="1307" spans="1:7" ht="16" hidden="1" x14ac:dyDescent="0.2">
      <c r="A1307" t="s">
        <v>5444</v>
      </c>
      <c r="B1307">
        <v>1</v>
      </c>
      <c r="C1307">
        <v>55</v>
      </c>
      <c r="D1307" t="s">
        <v>51</v>
      </c>
      <c r="E1307" t="s">
        <v>5362</v>
      </c>
      <c r="F1307" s="4"/>
      <c r="G1307" s="9">
        <f>Table5[[#This Row],[Order Quantity]]</f>
        <v>55</v>
      </c>
    </row>
    <row r="1308" spans="1:7" ht="16" hidden="1" x14ac:dyDescent="0.2">
      <c r="A1308" t="s">
        <v>3739</v>
      </c>
      <c r="B1308">
        <v>53</v>
      </c>
      <c r="C1308">
        <v>54</v>
      </c>
      <c r="D1308" t="s">
        <v>1807</v>
      </c>
      <c r="E1308" t="s">
        <v>1467</v>
      </c>
      <c r="F1308" s="4"/>
      <c r="G1308" s="9">
        <f>Table5[[#This Row],[Order Quantity]]</f>
        <v>54</v>
      </c>
    </row>
    <row r="1309" spans="1:7" ht="16" hidden="1" x14ac:dyDescent="0.2">
      <c r="A1309" t="s">
        <v>575</v>
      </c>
      <c r="B1309">
        <v>43</v>
      </c>
      <c r="C1309">
        <v>54</v>
      </c>
      <c r="D1309" t="s">
        <v>3089</v>
      </c>
      <c r="E1309" t="s">
        <v>575</v>
      </c>
      <c r="F1309" s="4"/>
      <c r="G1309" s="9">
        <f>Table5[[#This Row],[Order Quantity]]</f>
        <v>54</v>
      </c>
    </row>
    <row r="1310" spans="1:7" ht="16" hidden="1" x14ac:dyDescent="0.2">
      <c r="A1310" t="s">
        <v>6641</v>
      </c>
      <c r="B1310">
        <v>36</v>
      </c>
      <c r="C1310" s="6">
        <v>54</v>
      </c>
      <c r="D1310" t="s">
        <v>336</v>
      </c>
      <c r="E1310" t="s">
        <v>3092</v>
      </c>
      <c r="F1310" s="1"/>
      <c r="G1310" s="9"/>
    </row>
    <row r="1311" spans="1:7" ht="16" hidden="1" x14ac:dyDescent="0.2">
      <c r="A1311" s="1" t="s">
        <v>4571</v>
      </c>
      <c r="B1311" s="1">
        <v>32</v>
      </c>
      <c r="C1311" s="1">
        <v>54</v>
      </c>
      <c r="D1311" s="1" t="s">
        <v>65</v>
      </c>
      <c r="E1311" s="1" t="s">
        <v>4572</v>
      </c>
      <c r="F1311" s="4"/>
      <c r="G1311" s="9">
        <f>Table5[[#This Row],[Order Quantity]]</f>
        <v>54</v>
      </c>
    </row>
    <row r="1312" spans="1:7" ht="16" hidden="1" x14ac:dyDescent="0.2">
      <c r="A1312" t="s">
        <v>3931</v>
      </c>
      <c r="B1312">
        <v>24</v>
      </c>
      <c r="C1312">
        <v>54</v>
      </c>
      <c r="D1312" t="s">
        <v>3932</v>
      </c>
      <c r="E1312" t="s">
        <v>1521</v>
      </c>
      <c r="F1312" s="4"/>
      <c r="G1312" s="9">
        <f>Table5[[#This Row],[Order Quantity]]</f>
        <v>54</v>
      </c>
    </row>
    <row r="1313" spans="1:7" ht="16" hidden="1" x14ac:dyDescent="0.2">
      <c r="A1313" t="s">
        <v>110</v>
      </c>
      <c r="B1313">
        <v>20</v>
      </c>
      <c r="C1313">
        <v>54</v>
      </c>
      <c r="D1313" t="s">
        <v>111</v>
      </c>
      <c r="E1313" t="s">
        <v>1084</v>
      </c>
      <c r="F1313" s="4"/>
      <c r="G1313" s="9">
        <f>Table5[[#This Row],[Order Quantity]]</f>
        <v>54</v>
      </c>
    </row>
    <row r="1314" spans="1:7" ht="16" hidden="1" x14ac:dyDescent="0.2">
      <c r="A1314" t="s">
        <v>566</v>
      </c>
      <c r="B1314">
        <v>17</v>
      </c>
      <c r="C1314">
        <v>54</v>
      </c>
      <c r="D1314" t="s">
        <v>65</v>
      </c>
      <c r="E1314" t="s">
        <v>2288</v>
      </c>
      <c r="F1314" s="4"/>
      <c r="G1314" s="9">
        <f>Table5[[#This Row],[Order Quantity]]</f>
        <v>54</v>
      </c>
    </row>
    <row r="1315" spans="1:7" ht="16" hidden="1" x14ac:dyDescent="0.2">
      <c r="A1315" t="s">
        <v>2188</v>
      </c>
      <c r="B1315">
        <v>11</v>
      </c>
      <c r="C1315">
        <v>54</v>
      </c>
      <c r="D1315" t="s">
        <v>417</v>
      </c>
      <c r="E1315" t="s">
        <v>2189</v>
      </c>
      <c r="F1315" s="4"/>
      <c r="G1315" s="9">
        <f>Table5[[#This Row],[Order Quantity]]</f>
        <v>54</v>
      </c>
    </row>
    <row r="1316" spans="1:7" ht="16" hidden="1" x14ac:dyDescent="0.2">
      <c r="A1316" t="s">
        <v>5895</v>
      </c>
      <c r="B1316">
        <v>5</v>
      </c>
      <c r="C1316">
        <v>54</v>
      </c>
      <c r="D1316" t="s">
        <v>1028</v>
      </c>
      <c r="E1316" t="s">
        <v>5750</v>
      </c>
      <c r="F1316" s="4"/>
      <c r="G1316" s="9">
        <f>Table5[[#This Row],[Order Quantity]]</f>
        <v>54</v>
      </c>
    </row>
    <row r="1317" spans="1:7" ht="16" hidden="1" x14ac:dyDescent="0.2">
      <c r="A1317" t="s">
        <v>5869</v>
      </c>
      <c r="B1317">
        <v>3</v>
      </c>
      <c r="C1317">
        <v>54</v>
      </c>
      <c r="D1317" t="s">
        <v>5760</v>
      </c>
      <c r="E1317" t="s">
        <v>5756</v>
      </c>
      <c r="F1317" s="4"/>
      <c r="G1317" s="9">
        <f>Table5[[#This Row],[Order Quantity]]</f>
        <v>54</v>
      </c>
    </row>
    <row r="1318" spans="1:7" ht="16" hidden="1" x14ac:dyDescent="0.2">
      <c r="A1318" s="1" t="s">
        <v>6094</v>
      </c>
      <c r="B1318" s="1">
        <v>37</v>
      </c>
      <c r="C1318" s="1">
        <v>53</v>
      </c>
      <c r="D1318" s="1" t="s">
        <v>2999</v>
      </c>
      <c r="E1318" s="1" t="s">
        <v>1343</v>
      </c>
      <c r="F1318" s="4"/>
      <c r="G1318" s="9">
        <f>Table5[[#This Row],[Order Quantity]]</f>
        <v>53</v>
      </c>
    </row>
    <row r="1319" spans="1:7" ht="16" hidden="1" x14ac:dyDescent="0.2">
      <c r="A1319" s="1" t="s">
        <v>6110</v>
      </c>
      <c r="B1319" s="1">
        <v>32</v>
      </c>
      <c r="C1319" s="1">
        <v>53</v>
      </c>
      <c r="D1319" s="1" t="s">
        <v>733</v>
      </c>
      <c r="E1319" s="1" t="s">
        <v>295</v>
      </c>
      <c r="F1319" s="4"/>
      <c r="G1319" s="9">
        <f>Table5[[#This Row],[Order Quantity]]</f>
        <v>53</v>
      </c>
    </row>
    <row r="1320" spans="1:7" ht="16" hidden="1" x14ac:dyDescent="0.2">
      <c r="A1320" t="s">
        <v>2447</v>
      </c>
      <c r="B1320">
        <v>26</v>
      </c>
      <c r="C1320">
        <v>53</v>
      </c>
      <c r="D1320" t="s">
        <v>2448</v>
      </c>
      <c r="E1320" t="s">
        <v>2273</v>
      </c>
      <c r="F1320" s="4"/>
      <c r="G1320" s="9">
        <f>Table5[[#This Row],[Order Quantity]]</f>
        <v>53</v>
      </c>
    </row>
    <row r="1321" spans="1:7" ht="16" hidden="1" x14ac:dyDescent="0.2">
      <c r="A1321" t="s">
        <v>2758</v>
      </c>
      <c r="B1321">
        <v>25</v>
      </c>
      <c r="C1321">
        <v>53</v>
      </c>
      <c r="D1321" t="s">
        <v>2759</v>
      </c>
      <c r="E1321" t="s">
        <v>1694</v>
      </c>
      <c r="F1321" s="4"/>
      <c r="G1321" s="9">
        <f>Table5[[#This Row],[Order Quantity]]</f>
        <v>53</v>
      </c>
    </row>
    <row r="1322" spans="1:7" ht="16" hidden="1" x14ac:dyDescent="0.2">
      <c r="A1322" t="s">
        <v>2850</v>
      </c>
      <c r="B1322">
        <v>13</v>
      </c>
      <c r="C1322">
        <v>53</v>
      </c>
      <c r="D1322" t="s">
        <v>1404</v>
      </c>
      <c r="E1322" t="s">
        <v>1579</v>
      </c>
      <c r="F1322" s="4"/>
      <c r="G1322" s="9">
        <f>Table5[[#This Row],[Order Quantity]]</f>
        <v>53</v>
      </c>
    </row>
    <row r="1323" spans="1:7" ht="16" hidden="1" x14ac:dyDescent="0.2">
      <c r="A1323" s="1" t="s">
        <v>4044</v>
      </c>
      <c r="B1323" s="1">
        <v>11</v>
      </c>
      <c r="C1323" s="1">
        <v>53</v>
      </c>
      <c r="D1323" s="1" t="s">
        <v>4045</v>
      </c>
      <c r="E1323" s="1" t="s">
        <v>4046</v>
      </c>
      <c r="F1323" s="4"/>
      <c r="G1323" s="9">
        <f>Table5[[#This Row],[Order Quantity]]</f>
        <v>53</v>
      </c>
    </row>
    <row r="1324" spans="1:7" ht="16" hidden="1" x14ac:dyDescent="0.2">
      <c r="A1324" s="1" t="s">
        <v>5726</v>
      </c>
      <c r="B1324" s="1">
        <v>10</v>
      </c>
      <c r="C1324" s="1">
        <v>53</v>
      </c>
      <c r="D1324" s="1" t="s">
        <v>113</v>
      </c>
      <c r="E1324" s="1" t="s">
        <v>1785</v>
      </c>
      <c r="F1324" s="4"/>
      <c r="G1324" s="9">
        <f>Table5[[#This Row],[Order Quantity]]</f>
        <v>53</v>
      </c>
    </row>
    <row r="1325" spans="1:7" ht="16" hidden="1" x14ac:dyDescent="0.2">
      <c r="A1325" s="1" t="s">
        <v>806</v>
      </c>
      <c r="B1325" s="1">
        <v>9</v>
      </c>
      <c r="C1325" s="1">
        <v>53</v>
      </c>
      <c r="D1325" s="1" t="s">
        <v>807</v>
      </c>
      <c r="E1325" t="s">
        <v>289</v>
      </c>
      <c r="F1325" s="4"/>
      <c r="G1325" s="9">
        <f>Table5[[#This Row],[Order Quantity]]</f>
        <v>53</v>
      </c>
    </row>
    <row r="1326" spans="1:7" ht="16" hidden="1" x14ac:dyDescent="0.2">
      <c r="A1326" t="s">
        <v>3778</v>
      </c>
      <c r="B1326">
        <v>8</v>
      </c>
      <c r="C1326">
        <v>53</v>
      </c>
      <c r="D1326" t="s">
        <v>65</v>
      </c>
      <c r="E1326" t="s">
        <v>1477</v>
      </c>
      <c r="F1326" s="4"/>
      <c r="G1326" s="9">
        <f>Table5[[#This Row],[Order Quantity]]</f>
        <v>53</v>
      </c>
    </row>
    <row r="1327" spans="1:7" ht="16" hidden="1" x14ac:dyDescent="0.2">
      <c r="A1327" t="s">
        <v>3440</v>
      </c>
      <c r="B1327">
        <v>4</v>
      </c>
      <c r="C1327">
        <v>53</v>
      </c>
      <c r="D1327" t="s">
        <v>1178</v>
      </c>
      <c r="E1327" t="s">
        <v>3126</v>
      </c>
      <c r="F1327" s="4"/>
      <c r="G1327" s="9">
        <f>Table5[[#This Row],[Order Quantity]]</f>
        <v>53</v>
      </c>
    </row>
    <row r="1328" spans="1:7" ht="16" hidden="1" x14ac:dyDescent="0.2">
      <c r="A1328" t="s">
        <v>6454</v>
      </c>
      <c r="B1328">
        <v>50</v>
      </c>
      <c r="C1328">
        <v>52</v>
      </c>
      <c r="D1328" t="s">
        <v>430</v>
      </c>
      <c r="E1328" t="s">
        <v>1531</v>
      </c>
      <c r="F1328" s="4"/>
      <c r="G1328" s="9">
        <f>Table5[[#This Row],[Order Quantity]]</f>
        <v>52</v>
      </c>
    </row>
    <row r="1329" spans="1:7" ht="16" hidden="1" x14ac:dyDescent="0.2">
      <c r="A1329" t="s">
        <v>6176</v>
      </c>
      <c r="B1329">
        <v>40</v>
      </c>
      <c r="C1329">
        <v>52</v>
      </c>
      <c r="D1329" t="s">
        <v>559</v>
      </c>
      <c r="E1329" t="s">
        <v>1905</v>
      </c>
      <c r="F1329" s="4"/>
      <c r="G1329" s="9">
        <f>Table5[[#This Row],[Order Quantity]]</f>
        <v>52</v>
      </c>
    </row>
    <row r="1330" spans="1:7" ht="16" hidden="1" x14ac:dyDescent="0.2">
      <c r="A1330" t="s">
        <v>587</v>
      </c>
      <c r="B1330">
        <v>37</v>
      </c>
      <c r="C1330">
        <v>52</v>
      </c>
      <c r="D1330" t="s">
        <v>2309</v>
      </c>
      <c r="E1330" t="s">
        <v>2646</v>
      </c>
      <c r="F1330" s="4"/>
      <c r="G1330" s="9">
        <f>Table5[[#This Row],[Order Quantity]]</f>
        <v>52</v>
      </c>
    </row>
    <row r="1331" spans="1:7" ht="16" x14ac:dyDescent="0.2">
      <c r="A1331" t="s">
        <v>6941</v>
      </c>
      <c r="B1331">
        <v>24</v>
      </c>
      <c r="C1331" s="6">
        <v>52</v>
      </c>
      <c r="D1331" t="s">
        <v>3221</v>
      </c>
      <c r="E1331" t="s">
        <v>2005</v>
      </c>
      <c r="F1331" s="1" t="s">
        <v>7668</v>
      </c>
      <c r="G1331" s="9">
        <f>52*2.27</f>
        <v>118.04</v>
      </c>
    </row>
    <row r="1332" spans="1:7" ht="16" hidden="1" x14ac:dyDescent="0.2">
      <c r="A1332" t="s">
        <v>6101</v>
      </c>
      <c r="B1332">
        <v>19</v>
      </c>
      <c r="C1332">
        <v>52</v>
      </c>
      <c r="D1332" t="s">
        <v>262</v>
      </c>
      <c r="E1332" t="s">
        <v>1336</v>
      </c>
      <c r="F1332" s="4"/>
      <c r="G1332" s="9">
        <f>Table5[[#This Row],[Order Quantity]]</f>
        <v>52</v>
      </c>
    </row>
    <row r="1333" spans="1:7" ht="16" hidden="1" x14ac:dyDescent="0.2">
      <c r="A1333" t="s">
        <v>2220</v>
      </c>
      <c r="B1333">
        <v>17</v>
      </c>
      <c r="C1333">
        <v>52</v>
      </c>
      <c r="D1333" t="s">
        <v>638</v>
      </c>
      <c r="E1333" t="s">
        <v>2092</v>
      </c>
      <c r="F1333" s="4"/>
      <c r="G1333" s="9">
        <f>Table5[[#This Row],[Order Quantity]]</f>
        <v>52</v>
      </c>
    </row>
    <row r="1334" spans="1:7" ht="16" hidden="1" x14ac:dyDescent="0.2">
      <c r="A1334" t="s">
        <v>3858</v>
      </c>
      <c r="B1334">
        <v>17</v>
      </c>
      <c r="C1334">
        <v>52</v>
      </c>
      <c r="D1334" t="s">
        <v>609</v>
      </c>
      <c r="E1334" t="s">
        <v>3858</v>
      </c>
      <c r="F1334" s="4"/>
      <c r="G1334" s="9">
        <f>Table5[[#This Row],[Order Quantity]]</f>
        <v>52</v>
      </c>
    </row>
    <row r="1335" spans="1:7" ht="16" hidden="1" x14ac:dyDescent="0.2">
      <c r="A1335" t="s">
        <v>6904</v>
      </c>
      <c r="B1335">
        <v>16</v>
      </c>
      <c r="C1335">
        <v>52</v>
      </c>
      <c r="D1335" t="s">
        <v>97</v>
      </c>
      <c r="E1335" t="s">
        <v>1285</v>
      </c>
      <c r="F1335" s="4"/>
      <c r="G1335" s="9">
        <f>Table5[[#This Row],[Order Quantity]]</f>
        <v>52</v>
      </c>
    </row>
    <row r="1336" spans="1:7" ht="16" hidden="1" x14ac:dyDescent="0.2">
      <c r="A1336" t="s">
        <v>3061</v>
      </c>
      <c r="B1336">
        <v>13</v>
      </c>
      <c r="C1336">
        <v>52</v>
      </c>
      <c r="D1336" t="s">
        <v>262</v>
      </c>
      <c r="E1336" t="s">
        <v>1276</v>
      </c>
      <c r="F1336" s="4"/>
      <c r="G1336" s="9">
        <f>Table5[[#This Row],[Order Quantity]]</f>
        <v>52</v>
      </c>
    </row>
    <row r="1337" spans="1:7" ht="16" hidden="1" x14ac:dyDescent="0.2">
      <c r="A1337" s="1" t="s">
        <v>3943</v>
      </c>
      <c r="B1337" s="1">
        <v>11</v>
      </c>
      <c r="C1337" s="1">
        <v>52</v>
      </c>
      <c r="D1337" s="1" t="s">
        <v>422</v>
      </c>
      <c r="E1337" s="1" t="s">
        <v>2281</v>
      </c>
      <c r="F1337" s="4"/>
      <c r="G1337" s="9">
        <f>Table5[[#This Row],[Order Quantity]]</f>
        <v>52</v>
      </c>
    </row>
    <row r="1338" spans="1:7" ht="16" hidden="1" x14ac:dyDescent="0.2">
      <c r="A1338" t="s">
        <v>2007</v>
      </c>
      <c r="B1338">
        <v>9</v>
      </c>
      <c r="C1338">
        <v>52</v>
      </c>
      <c r="D1338" t="s">
        <v>2008</v>
      </c>
      <c r="E1338" t="s">
        <v>1547</v>
      </c>
      <c r="F1338" s="4"/>
      <c r="G1338" s="9">
        <f>Table5[[#This Row],[Order Quantity]]</f>
        <v>52</v>
      </c>
    </row>
    <row r="1339" spans="1:7" ht="16" x14ac:dyDescent="0.2">
      <c r="A1339" t="s">
        <v>5313</v>
      </c>
      <c r="B1339">
        <v>5</v>
      </c>
      <c r="C1339" s="6">
        <v>52</v>
      </c>
      <c r="D1339" t="s">
        <v>4815</v>
      </c>
      <c r="E1339" t="s">
        <v>698</v>
      </c>
      <c r="F1339" s="1" t="s">
        <v>7666</v>
      </c>
      <c r="G1339" s="11">
        <f>Table5[[#This Row],[Order Quantity]]</f>
        <v>52</v>
      </c>
    </row>
    <row r="1340" spans="1:7" ht="16" hidden="1" x14ac:dyDescent="0.2">
      <c r="A1340" t="s">
        <v>1190</v>
      </c>
      <c r="B1340">
        <v>22</v>
      </c>
      <c r="C1340">
        <v>51.72</v>
      </c>
      <c r="D1340" t="s">
        <v>684</v>
      </c>
      <c r="E1340" t="s">
        <v>3172</v>
      </c>
      <c r="F1340" s="4"/>
      <c r="G1340" s="9">
        <f>Table5[[#This Row],[Order Quantity]]</f>
        <v>51.72</v>
      </c>
    </row>
    <row r="1341" spans="1:7" ht="16" hidden="1" x14ac:dyDescent="0.2">
      <c r="A1341" t="s">
        <v>5791</v>
      </c>
      <c r="B1341">
        <v>39</v>
      </c>
      <c r="C1341">
        <v>51</v>
      </c>
      <c r="D1341" t="s">
        <v>103</v>
      </c>
      <c r="E1341" t="s">
        <v>5741</v>
      </c>
      <c r="F1341" s="4"/>
      <c r="G1341" s="9">
        <f>Table5[[#This Row],[Order Quantity]]</f>
        <v>51</v>
      </c>
    </row>
    <row r="1342" spans="1:7" ht="16" hidden="1" x14ac:dyDescent="0.2">
      <c r="A1342" t="s">
        <v>6741</v>
      </c>
      <c r="B1342">
        <v>39</v>
      </c>
      <c r="C1342">
        <v>51</v>
      </c>
      <c r="D1342" t="s">
        <v>308</v>
      </c>
      <c r="E1342" t="s">
        <v>1719</v>
      </c>
      <c r="F1342" s="4"/>
      <c r="G1342" s="9">
        <f>Table5[[#This Row],[Order Quantity]]</f>
        <v>51</v>
      </c>
    </row>
    <row r="1343" spans="1:7" ht="16" hidden="1" x14ac:dyDescent="0.2">
      <c r="A1343" t="s">
        <v>6996</v>
      </c>
      <c r="B1343">
        <v>22</v>
      </c>
      <c r="C1343">
        <v>51</v>
      </c>
      <c r="D1343" t="s">
        <v>136</v>
      </c>
      <c r="E1343" t="s">
        <v>1240</v>
      </c>
      <c r="F1343" s="4"/>
      <c r="G1343" s="9">
        <f>Table5[[#This Row],[Order Quantity]]</f>
        <v>51</v>
      </c>
    </row>
    <row r="1344" spans="1:7" ht="16" hidden="1" x14ac:dyDescent="0.2">
      <c r="A1344" s="1" t="s">
        <v>4065</v>
      </c>
      <c r="B1344" s="1">
        <v>21</v>
      </c>
      <c r="C1344" s="1">
        <v>51</v>
      </c>
      <c r="D1344" s="1" t="s">
        <v>464</v>
      </c>
      <c r="E1344" s="1" t="s">
        <v>1302</v>
      </c>
      <c r="F1344" s="4"/>
      <c r="G1344" s="9">
        <f>Table5[[#This Row],[Order Quantity]]</f>
        <v>51</v>
      </c>
    </row>
    <row r="1345" spans="1:7" ht="16" hidden="1" x14ac:dyDescent="0.2">
      <c r="A1345" s="1" t="s">
        <v>7431</v>
      </c>
      <c r="B1345" s="1">
        <v>19</v>
      </c>
      <c r="C1345" s="1">
        <v>51</v>
      </c>
      <c r="D1345" s="1" t="s">
        <v>2283</v>
      </c>
      <c r="E1345" s="1" t="s">
        <v>1920</v>
      </c>
      <c r="F1345" s="4"/>
      <c r="G1345" s="9">
        <f>Table5[[#This Row],[Order Quantity]]</f>
        <v>51</v>
      </c>
    </row>
    <row r="1346" spans="1:7" ht="16" hidden="1" x14ac:dyDescent="0.2">
      <c r="A1346" t="s">
        <v>6934</v>
      </c>
      <c r="B1346">
        <v>18</v>
      </c>
      <c r="C1346">
        <v>51</v>
      </c>
      <c r="D1346" t="s">
        <v>6703</v>
      </c>
      <c r="E1346" t="s">
        <v>1273</v>
      </c>
      <c r="F1346" s="4"/>
      <c r="G1346" s="9">
        <f>Table5[[#This Row],[Order Quantity]]</f>
        <v>51</v>
      </c>
    </row>
    <row r="1347" spans="1:7" ht="16" hidden="1" x14ac:dyDescent="0.2">
      <c r="A1347" t="s">
        <v>1705</v>
      </c>
      <c r="B1347">
        <v>16</v>
      </c>
      <c r="C1347">
        <v>51</v>
      </c>
      <c r="D1347" t="s">
        <v>1314</v>
      </c>
      <c r="E1347" t="s">
        <v>1343</v>
      </c>
      <c r="F1347" s="4"/>
      <c r="G1347" s="9">
        <f>Table5[[#This Row],[Order Quantity]]</f>
        <v>51</v>
      </c>
    </row>
    <row r="1348" spans="1:7" ht="16" hidden="1" x14ac:dyDescent="0.2">
      <c r="A1348" t="s">
        <v>1275</v>
      </c>
      <c r="B1348">
        <v>12</v>
      </c>
      <c r="C1348">
        <v>51</v>
      </c>
      <c r="D1348" t="s">
        <v>136</v>
      </c>
      <c r="E1348" t="s">
        <v>1276</v>
      </c>
      <c r="F1348" s="4"/>
      <c r="G1348" s="9">
        <f>Table5[[#This Row],[Order Quantity]]</f>
        <v>51</v>
      </c>
    </row>
    <row r="1349" spans="1:7" ht="16" hidden="1" x14ac:dyDescent="0.2">
      <c r="A1349" t="s">
        <v>2649</v>
      </c>
      <c r="B1349">
        <v>7</v>
      </c>
      <c r="C1349">
        <v>51</v>
      </c>
      <c r="D1349" t="s">
        <v>2395</v>
      </c>
      <c r="E1349" t="s">
        <v>1498</v>
      </c>
      <c r="F1349" s="4"/>
      <c r="G1349" s="9">
        <f>Table5[[#This Row],[Order Quantity]]</f>
        <v>51</v>
      </c>
    </row>
    <row r="1350" spans="1:7" ht="16" x14ac:dyDescent="0.2">
      <c r="A1350" s="1" t="s">
        <v>4543</v>
      </c>
      <c r="B1350" s="1">
        <v>7</v>
      </c>
      <c r="C1350" s="5">
        <v>51</v>
      </c>
      <c r="D1350" s="1" t="s">
        <v>136</v>
      </c>
      <c r="E1350" s="1" t="s">
        <v>2005</v>
      </c>
      <c r="F1350" s="1" t="s">
        <v>7668</v>
      </c>
      <c r="G1350" s="9">
        <f>Table5[[#This Row],[Order Quantity]]</f>
        <v>51</v>
      </c>
    </row>
    <row r="1351" spans="1:7" ht="16" hidden="1" x14ac:dyDescent="0.2">
      <c r="A1351" t="s">
        <v>1767</v>
      </c>
      <c r="B1351">
        <v>3</v>
      </c>
      <c r="C1351">
        <v>51</v>
      </c>
      <c r="D1351" t="s">
        <v>450</v>
      </c>
      <c r="E1351" t="s">
        <v>1768</v>
      </c>
      <c r="F1351" s="4"/>
      <c r="G1351" s="9">
        <f>Table5[[#This Row],[Order Quantity]]</f>
        <v>51</v>
      </c>
    </row>
    <row r="1352" spans="1:7" ht="16" hidden="1" x14ac:dyDescent="0.2">
      <c r="A1352" t="s">
        <v>5863</v>
      </c>
      <c r="B1352">
        <v>3</v>
      </c>
      <c r="C1352">
        <v>51</v>
      </c>
      <c r="D1352" t="s">
        <v>1028</v>
      </c>
      <c r="E1352" t="s">
        <v>5750</v>
      </c>
      <c r="F1352" s="4"/>
      <c r="G1352" s="9">
        <f>Table5[[#This Row],[Order Quantity]]</f>
        <v>51</v>
      </c>
    </row>
    <row r="1353" spans="1:7" ht="16" hidden="1" x14ac:dyDescent="0.2">
      <c r="A1353" t="s">
        <v>3536</v>
      </c>
      <c r="B1353">
        <v>50</v>
      </c>
      <c r="C1353">
        <v>50</v>
      </c>
      <c r="D1353" t="s">
        <v>2323</v>
      </c>
      <c r="E1353" t="s">
        <v>1694</v>
      </c>
      <c r="F1353" s="4"/>
      <c r="G1353" s="9">
        <f>Table5[[#This Row],[Order Quantity]]</f>
        <v>50</v>
      </c>
    </row>
    <row r="1354" spans="1:7" ht="16" hidden="1" x14ac:dyDescent="0.2">
      <c r="A1354" t="s">
        <v>2706</v>
      </c>
      <c r="B1354">
        <v>40</v>
      </c>
      <c r="C1354">
        <v>50</v>
      </c>
      <c r="D1354" t="s">
        <v>2707</v>
      </c>
      <c r="E1354" t="s">
        <v>1579</v>
      </c>
      <c r="F1354" s="4"/>
      <c r="G1354" s="9">
        <f>Table5[[#This Row],[Order Quantity]]</f>
        <v>50</v>
      </c>
    </row>
    <row r="1355" spans="1:7" ht="16" hidden="1" x14ac:dyDescent="0.2">
      <c r="A1355" t="s">
        <v>6431</v>
      </c>
      <c r="B1355">
        <v>31</v>
      </c>
      <c r="C1355">
        <v>50</v>
      </c>
      <c r="D1355" t="s">
        <v>422</v>
      </c>
      <c r="E1355" t="s">
        <v>1261</v>
      </c>
      <c r="F1355" s="4"/>
      <c r="G1355" s="9">
        <f>Table5[[#This Row],[Order Quantity]]</f>
        <v>50</v>
      </c>
    </row>
    <row r="1356" spans="1:7" ht="16" hidden="1" x14ac:dyDescent="0.2">
      <c r="A1356" t="s">
        <v>1953</v>
      </c>
      <c r="B1356">
        <v>18</v>
      </c>
      <c r="C1356">
        <v>50</v>
      </c>
      <c r="D1356" t="s">
        <v>624</v>
      </c>
      <c r="E1356" t="s">
        <v>1954</v>
      </c>
      <c r="F1356" s="4"/>
      <c r="G1356" s="9">
        <f>Table5[[#This Row],[Order Quantity]]</f>
        <v>50</v>
      </c>
    </row>
    <row r="1357" spans="1:7" ht="16" hidden="1" x14ac:dyDescent="0.2">
      <c r="A1357" t="s">
        <v>6206</v>
      </c>
      <c r="B1357">
        <v>17</v>
      </c>
      <c r="C1357">
        <v>50</v>
      </c>
      <c r="D1357" t="s">
        <v>1692</v>
      </c>
      <c r="E1357" t="s">
        <v>671</v>
      </c>
      <c r="F1357" s="4"/>
      <c r="G1357" s="9">
        <f>Table5[[#This Row],[Order Quantity]]</f>
        <v>50</v>
      </c>
    </row>
    <row r="1358" spans="1:7" ht="16" hidden="1" x14ac:dyDescent="0.2">
      <c r="A1358" t="s">
        <v>2034</v>
      </c>
      <c r="B1358">
        <v>11</v>
      </c>
      <c r="C1358">
        <v>50</v>
      </c>
      <c r="D1358" t="s">
        <v>888</v>
      </c>
      <c r="E1358" t="s">
        <v>1905</v>
      </c>
      <c r="F1358" s="4"/>
      <c r="G1358" s="9">
        <f>Table5[[#This Row],[Order Quantity]]</f>
        <v>50</v>
      </c>
    </row>
    <row r="1359" spans="1:7" ht="16" hidden="1" x14ac:dyDescent="0.2">
      <c r="A1359" s="1" t="s">
        <v>7335</v>
      </c>
      <c r="B1359" s="1">
        <v>8</v>
      </c>
      <c r="C1359" s="1">
        <v>50</v>
      </c>
      <c r="D1359" s="1" t="s">
        <v>7336</v>
      </c>
      <c r="E1359" s="1" t="s">
        <v>4579</v>
      </c>
      <c r="F1359" s="4"/>
      <c r="G1359" s="9">
        <f>Table5[[#This Row],[Order Quantity]]</f>
        <v>50</v>
      </c>
    </row>
    <row r="1360" spans="1:7" ht="16" hidden="1" x14ac:dyDescent="0.2">
      <c r="A1360" t="s">
        <v>4639</v>
      </c>
      <c r="B1360">
        <v>4</v>
      </c>
      <c r="C1360">
        <v>50</v>
      </c>
      <c r="D1360" t="s">
        <v>4230</v>
      </c>
      <c r="E1360" t="s">
        <v>1439</v>
      </c>
      <c r="F1360" s="4"/>
      <c r="G1360" s="9">
        <f>Table5[[#This Row],[Order Quantity]]</f>
        <v>50</v>
      </c>
    </row>
    <row r="1361" spans="1:7" ht="16" hidden="1" x14ac:dyDescent="0.2">
      <c r="A1361" s="1" t="s">
        <v>7222</v>
      </c>
      <c r="B1361" s="1">
        <v>4</v>
      </c>
      <c r="C1361" s="1">
        <v>50</v>
      </c>
      <c r="D1361" s="1" t="s">
        <v>7221</v>
      </c>
      <c r="E1361" s="1" t="s">
        <v>1498</v>
      </c>
      <c r="F1361" s="4"/>
      <c r="G1361" s="9">
        <f>Table5[[#This Row],[Order Quantity]]</f>
        <v>50</v>
      </c>
    </row>
    <row r="1362" spans="1:7" ht="16" x14ac:dyDescent="0.2">
      <c r="A1362" s="1" t="s">
        <v>4116</v>
      </c>
      <c r="B1362" s="1">
        <v>2</v>
      </c>
      <c r="C1362" s="5">
        <v>50</v>
      </c>
      <c r="D1362" s="1" t="s">
        <v>65</v>
      </c>
      <c r="E1362" s="1" t="s">
        <v>1296</v>
      </c>
      <c r="F1362" s="1" t="s">
        <v>7669</v>
      </c>
      <c r="G1362" s="9">
        <f>50*0.185</f>
        <v>9.25</v>
      </c>
    </row>
    <row r="1363" spans="1:7" ht="16" hidden="1" x14ac:dyDescent="0.2">
      <c r="A1363" s="1" t="s">
        <v>7395</v>
      </c>
      <c r="B1363" s="1">
        <v>2</v>
      </c>
      <c r="C1363" s="1">
        <v>50</v>
      </c>
      <c r="D1363" s="1" t="s">
        <v>922</v>
      </c>
      <c r="E1363" s="1" t="s">
        <v>2978</v>
      </c>
      <c r="F1363" s="4"/>
      <c r="G1363" s="9">
        <f>Table5[[#This Row],[Order Quantity]]</f>
        <v>50</v>
      </c>
    </row>
    <row r="1364" spans="1:7" ht="16" hidden="1" x14ac:dyDescent="0.2">
      <c r="A1364" t="s">
        <v>3988</v>
      </c>
      <c r="B1364">
        <v>1</v>
      </c>
      <c r="C1364">
        <v>50</v>
      </c>
      <c r="D1364" t="s">
        <v>3974</v>
      </c>
      <c r="E1364" t="s">
        <v>3975</v>
      </c>
      <c r="F1364" s="4"/>
      <c r="G1364" s="9">
        <f>Table5[[#This Row],[Order Quantity]]</f>
        <v>50</v>
      </c>
    </row>
    <row r="1365" spans="1:7" ht="16" hidden="1" x14ac:dyDescent="0.2">
      <c r="A1365" t="s">
        <v>3989</v>
      </c>
      <c r="B1365">
        <v>1</v>
      </c>
      <c r="C1365">
        <v>50</v>
      </c>
      <c r="D1365" t="s">
        <v>3974</v>
      </c>
      <c r="E1365" t="s">
        <v>3975</v>
      </c>
      <c r="F1365" s="4"/>
      <c r="G1365" s="9">
        <f>Table5[[#This Row],[Order Quantity]]</f>
        <v>50</v>
      </c>
    </row>
    <row r="1366" spans="1:7" ht="16" hidden="1" x14ac:dyDescent="0.2">
      <c r="A1366" t="s">
        <v>3990</v>
      </c>
      <c r="B1366">
        <v>1</v>
      </c>
      <c r="C1366">
        <v>50</v>
      </c>
      <c r="D1366" t="s">
        <v>3974</v>
      </c>
      <c r="E1366" t="s">
        <v>3975</v>
      </c>
      <c r="F1366" s="4"/>
      <c r="G1366" s="9">
        <f>Table5[[#This Row],[Order Quantity]]</f>
        <v>50</v>
      </c>
    </row>
    <row r="1367" spans="1:7" ht="16" hidden="1" x14ac:dyDescent="0.2">
      <c r="A1367" s="1" t="s">
        <v>4159</v>
      </c>
      <c r="B1367" s="1">
        <v>1</v>
      </c>
      <c r="C1367" s="1">
        <v>50</v>
      </c>
      <c r="D1367" s="1" t="s">
        <v>4160</v>
      </c>
      <c r="E1367" s="1" t="s">
        <v>4161</v>
      </c>
      <c r="F1367" s="4"/>
      <c r="G1367" s="9">
        <f>Table5[[#This Row],[Order Quantity]]</f>
        <v>50</v>
      </c>
    </row>
    <row r="1368" spans="1:7" ht="16" hidden="1" x14ac:dyDescent="0.2">
      <c r="A1368" s="1" t="s">
        <v>4162</v>
      </c>
      <c r="B1368" s="1">
        <v>1</v>
      </c>
      <c r="C1368" s="1">
        <v>50</v>
      </c>
      <c r="D1368" s="1" t="s">
        <v>4160</v>
      </c>
      <c r="E1368" s="1" t="s">
        <v>4163</v>
      </c>
      <c r="F1368" s="4"/>
      <c r="G1368" s="9">
        <f>Table5[[#This Row],[Order Quantity]]</f>
        <v>50</v>
      </c>
    </row>
    <row r="1369" spans="1:7" ht="16" hidden="1" x14ac:dyDescent="0.2">
      <c r="A1369" t="s">
        <v>5180</v>
      </c>
      <c r="B1369">
        <v>1</v>
      </c>
      <c r="C1369">
        <v>50</v>
      </c>
      <c r="D1369" t="s">
        <v>65</v>
      </c>
      <c r="E1369" t="s">
        <v>5168</v>
      </c>
      <c r="F1369" s="4"/>
      <c r="G1369" s="9">
        <f>Table5[[#This Row],[Order Quantity]]</f>
        <v>50</v>
      </c>
    </row>
    <row r="1370" spans="1:7" ht="16" hidden="1" x14ac:dyDescent="0.2">
      <c r="A1370" s="1" t="s">
        <v>5181</v>
      </c>
      <c r="B1370" s="1">
        <v>1</v>
      </c>
      <c r="C1370" s="1">
        <v>50</v>
      </c>
      <c r="D1370" s="1" t="s">
        <v>65</v>
      </c>
      <c r="E1370" s="1" t="s">
        <v>1603</v>
      </c>
      <c r="F1370" s="4"/>
      <c r="G1370" s="9">
        <f>Table5[[#This Row],[Order Quantity]]</f>
        <v>50</v>
      </c>
    </row>
    <row r="1371" spans="1:7" ht="16" hidden="1" x14ac:dyDescent="0.2">
      <c r="A1371" t="s">
        <v>3399</v>
      </c>
      <c r="B1371">
        <v>37</v>
      </c>
      <c r="C1371">
        <v>49</v>
      </c>
      <c r="D1371" t="s">
        <v>3875</v>
      </c>
      <c r="E1371" t="s">
        <v>3400</v>
      </c>
      <c r="F1371" s="4"/>
      <c r="G1371" s="9">
        <f>Table5[[#This Row],[Order Quantity]]</f>
        <v>49</v>
      </c>
    </row>
    <row r="1372" spans="1:7" ht="16" hidden="1" x14ac:dyDescent="0.2">
      <c r="A1372" t="s">
        <v>6107</v>
      </c>
      <c r="B1372">
        <v>31</v>
      </c>
      <c r="C1372">
        <v>49</v>
      </c>
      <c r="D1372" t="s">
        <v>6087</v>
      </c>
      <c r="E1372" t="s">
        <v>6108</v>
      </c>
      <c r="F1372" s="4"/>
      <c r="G1372" s="9">
        <f>Table5[[#This Row],[Order Quantity]]</f>
        <v>49</v>
      </c>
    </row>
    <row r="1373" spans="1:7" ht="16" hidden="1" x14ac:dyDescent="0.2">
      <c r="A1373" t="s">
        <v>4940</v>
      </c>
      <c r="B1373">
        <v>30</v>
      </c>
      <c r="C1373">
        <v>49</v>
      </c>
      <c r="D1373" t="s">
        <v>65</v>
      </c>
      <c r="E1373" t="s">
        <v>4579</v>
      </c>
      <c r="F1373" s="4"/>
      <c r="G1373" s="9">
        <f>Table5[[#This Row],[Order Quantity]]</f>
        <v>49</v>
      </c>
    </row>
    <row r="1374" spans="1:7" ht="16" hidden="1" x14ac:dyDescent="0.2">
      <c r="A1374" t="s">
        <v>2280</v>
      </c>
      <c r="B1374">
        <v>26</v>
      </c>
      <c r="C1374">
        <v>49</v>
      </c>
      <c r="D1374" t="s">
        <v>65</v>
      </c>
      <c r="E1374" t="s">
        <v>2281</v>
      </c>
      <c r="F1374" s="4"/>
      <c r="G1374" s="9">
        <f>Table5[[#This Row],[Order Quantity]]</f>
        <v>49</v>
      </c>
    </row>
    <row r="1375" spans="1:7" ht="16" hidden="1" x14ac:dyDescent="0.2">
      <c r="A1375" t="s">
        <v>3749</v>
      </c>
      <c r="B1375">
        <v>25</v>
      </c>
      <c r="C1375">
        <v>49</v>
      </c>
      <c r="D1375" t="s">
        <v>1442</v>
      </c>
      <c r="E1375" t="s">
        <v>3749</v>
      </c>
      <c r="F1375" s="4"/>
      <c r="G1375" s="9">
        <f>Table5[[#This Row],[Order Quantity]]</f>
        <v>49</v>
      </c>
    </row>
    <row r="1376" spans="1:7" ht="16" hidden="1" x14ac:dyDescent="0.2">
      <c r="A1376" t="s">
        <v>1107</v>
      </c>
      <c r="B1376">
        <v>21</v>
      </c>
      <c r="C1376">
        <v>49</v>
      </c>
      <c r="D1376" t="s">
        <v>1108</v>
      </c>
      <c r="E1376" t="s">
        <v>3756</v>
      </c>
      <c r="F1376" s="4"/>
      <c r="G1376" s="9">
        <f>Table5[[#This Row],[Order Quantity]]</f>
        <v>49</v>
      </c>
    </row>
    <row r="1377" spans="1:7" ht="16" hidden="1" x14ac:dyDescent="0.2">
      <c r="A1377" t="s">
        <v>933</v>
      </c>
      <c r="B1377">
        <v>14</v>
      </c>
      <c r="C1377">
        <v>49</v>
      </c>
      <c r="D1377" t="s">
        <v>934</v>
      </c>
      <c r="E1377" t="s">
        <v>5739</v>
      </c>
      <c r="F1377" s="4"/>
      <c r="G1377" s="9">
        <f>Table5[[#This Row],[Order Quantity]]</f>
        <v>49</v>
      </c>
    </row>
    <row r="1378" spans="1:7" ht="16" hidden="1" x14ac:dyDescent="0.2">
      <c r="A1378" t="s">
        <v>1837</v>
      </c>
      <c r="B1378">
        <v>10</v>
      </c>
      <c r="C1378">
        <v>49</v>
      </c>
      <c r="D1378" t="s">
        <v>1838</v>
      </c>
      <c r="E1378" t="s">
        <v>1549</v>
      </c>
      <c r="F1378" s="4"/>
      <c r="G1378" s="9">
        <f>Table5[[#This Row],[Order Quantity]]</f>
        <v>49</v>
      </c>
    </row>
    <row r="1379" spans="1:7" ht="16" hidden="1" x14ac:dyDescent="0.2">
      <c r="A1379" t="s">
        <v>215</v>
      </c>
      <c r="B1379">
        <v>8</v>
      </c>
      <c r="C1379">
        <v>49</v>
      </c>
      <c r="D1379" t="s">
        <v>216</v>
      </c>
      <c r="E1379" t="s">
        <v>217</v>
      </c>
      <c r="F1379" s="4"/>
      <c r="G1379" s="9">
        <f>Table5[[#This Row],[Order Quantity]]</f>
        <v>49</v>
      </c>
    </row>
    <row r="1380" spans="1:7" ht="16" hidden="1" x14ac:dyDescent="0.2">
      <c r="A1380" t="s">
        <v>238</v>
      </c>
      <c r="B1380">
        <v>7</v>
      </c>
      <c r="C1380">
        <v>49</v>
      </c>
      <c r="D1380" t="s">
        <v>3692</v>
      </c>
      <c r="E1380" t="s">
        <v>1842</v>
      </c>
      <c r="F1380" s="4"/>
      <c r="G1380" s="9">
        <f>Table5[[#This Row],[Order Quantity]]</f>
        <v>49</v>
      </c>
    </row>
    <row r="1381" spans="1:7" ht="16" hidden="1" x14ac:dyDescent="0.2">
      <c r="A1381" t="s">
        <v>3663</v>
      </c>
      <c r="B1381">
        <v>47</v>
      </c>
      <c r="C1381">
        <v>48</v>
      </c>
      <c r="D1381" t="s">
        <v>1807</v>
      </c>
      <c r="E1381" t="s">
        <v>1467</v>
      </c>
      <c r="F1381" s="4"/>
      <c r="G1381" s="9">
        <f>Table5[[#This Row],[Order Quantity]]</f>
        <v>48</v>
      </c>
    </row>
    <row r="1382" spans="1:7" ht="16" hidden="1" x14ac:dyDescent="0.2">
      <c r="A1382" t="s">
        <v>3842</v>
      </c>
      <c r="B1382">
        <v>46</v>
      </c>
      <c r="C1382">
        <v>48</v>
      </c>
      <c r="D1382" t="s">
        <v>160</v>
      </c>
      <c r="E1382" t="s">
        <v>2128</v>
      </c>
      <c r="F1382" s="4"/>
      <c r="G1382" s="9">
        <f>Table5[[#This Row],[Order Quantity]]</f>
        <v>48</v>
      </c>
    </row>
    <row r="1383" spans="1:7" ht="16" hidden="1" x14ac:dyDescent="0.2">
      <c r="A1383" t="s">
        <v>2943</v>
      </c>
      <c r="B1383">
        <v>45</v>
      </c>
      <c r="C1383">
        <v>48</v>
      </c>
      <c r="D1383" t="s">
        <v>856</v>
      </c>
      <c r="E1383" t="s">
        <v>1812</v>
      </c>
      <c r="F1383" s="4"/>
      <c r="G1383" s="9">
        <f>Table5[[#This Row],[Order Quantity]]</f>
        <v>48</v>
      </c>
    </row>
    <row r="1384" spans="1:7" ht="16" hidden="1" x14ac:dyDescent="0.2">
      <c r="A1384" t="s">
        <v>3879</v>
      </c>
      <c r="B1384">
        <v>36</v>
      </c>
      <c r="C1384">
        <v>48</v>
      </c>
      <c r="D1384" t="s">
        <v>3875</v>
      </c>
      <c r="E1384" t="s">
        <v>3400</v>
      </c>
      <c r="F1384" s="4"/>
      <c r="G1384" s="9">
        <f>Table5[[#This Row],[Order Quantity]]</f>
        <v>48</v>
      </c>
    </row>
    <row r="1385" spans="1:7" ht="16" hidden="1" x14ac:dyDescent="0.2">
      <c r="A1385" s="1" t="s">
        <v>5614</v>
      </c>
      <c r="B1385" s="1">
        <v>22</v>
      </c>
      <c r="C1385" s="1">
        <v>48</v>
      </c>
      <c r="D1385" s="1" t="s">
        <v>5615</v>
      </c>
      <c r="E1385" s="1" t="s">
        <v>2810</v>
      </c>
      <c r="F1385" s="4"/>
      <c r="G1385" s="9">
        <f>Table5[[#This Row],[Order Quantity]]</f>
        <v>48</v>
      </c>
    </row>
    <row r="1386" spans="1:7" ht="16" hidden="1" x14ac:dyDescent="0.2">
      <c r="A1386" t="s">
        <v>6747</v>
      </c>
      <c r="B1386">
        <v>19</v>
      </c>
      <c r="C1386">
        <v>48</v>
      </c>
      <c r="D1386" t="s">
        <v>6730</v>
      </c>
      <c r="E1386" t="s">
        <v>1273</v>
      </c>
      <c r="F1386" s="4"/>
      <c r="G1386" s="9">
        <f>Table5[[#This Row],[Order Quantity]]</f>
        <v>48</v>
      </c>
    </row>
    <row r="1387" spans="1:7" ht="16" hidden="1" x14ac:dyDescent="0.2">
      <c r="A1387" t="s">
        <v>2858</v>
      </c>
      <c r="B1387">
        <v>16</v>
      </c>
      <c r="C1387">
        <v>48</v>
      </c>
      <c r="D1387" t="s">
        <v>2021</v>
      </c>
      <c r="E1387" t="s">
        <v>1498</v>
      </c>
      <c r="F1387" s="4"/>
      <c r="G1387" s="9">
        <f>Table5[[#This Row],[Order Quantity]]</f>
        <v>48</v>
      </c>
    </row>
    <row r="1388" spans="1:7" ht="16" hidden="1" x14ac:dyDescent="0.2">
      <c r="A1388" t="s">
        <v>3784</v>
      </c>
      <c r="B1388">
        <v>16</v>
      </c>
      <c r="C1388">
        <v>48</v>
      </c>
      <c r="D1388" t="s">
        <v>3785</v>
      </c>
      <c r="E1388" t="s">
        <v>1273</v>
      </c>
      <c r="F1388" s="4"/>
      <c r="G1388" s="9">
        <f>Table5[[#This Row],[Order Quantity]]</f>
        <v>48</v>
      </c>
    </row>
    <row r="1389" spans="1:7" ht="16" hidden="1" x14ac:dyDescent="0.2">
      <c r="A1389" t="s">
        <v>2211</v>
      </c>
      <c r="B1389">
        <v>15</v>
      </c>
      <c r="C1389">
        <v>48</v>
      </c>
      <c r="D1389" t="s">
        <v>65</v>
      </c>
      <c r="E1389" t="s">
        <v>1757</v>
      </c>
      <c r="F1389" s="4"/>
      <c r="G1389" s="9">
        <f>Table5[[#This Row],[Order Quantity]]</f>
        <v>48</v>
      </c>
    </row>
    <row r="1390" spans="1:7" ht="16" hidden="1" x14ac:dyDescent="0.2">
      <c r="A1390" t="s">
        <v>1623</v>
      </c>
      <c r="B1390">
        <v>12</v>
      </c>
      <c r="C1390">
        <v>48</v>
      </c>
      <c r="D1390" t="s">
        <v>3617</v>
      </c>
      <c r="E1390" t="s">
        <v>1357</v>
      </c>
      <c r="F1390" s="4"/>
      <c r="G1390" s="9">
        <f>Table5[[#This Row],[Order Quantity]]</f>
        <v>48</v>
      </c>
    </row>
    <row r="1391" spans="1:7" ht="16" x14ac:dyDescent="0.2">
      <c r="A1391" t="s">
        <v>2760</v>
      </c>
      <c r="B1391">
        <v>9</v>
      </c>
      <c r="C1391" s="6">
        <v>48</v>
      </c>
      <c r="D1391" t="s">
        <v>2761</v>
      </c>
      <c r="E1391" t="s">
        <v>1502</v>
      </c>
      <c r="F1391" s="1" t="s">
        <v>7669</v>
      </c>
      <c r="G1391" s="9">
        <f>48*1.7</f>
        <v>81.599999999999994</v>
      </c>
    </row>
    <row r="1392" spans="1:7" ht="16" hidden="1" x14ac:dyDescent="0.2">
      <c r="A1392" t="s">
        <v>5881</v>
      </c>
      <c r="B1392">
        <v>4</v>
      </c>
      <c r="C1392">
        <v>48</v>
      </c>
      <c r="D1392" t="s">
        <v>5758</v>
      </c>
      <c r="E1392" t="s">
        <v>3213</v>
      </c>
      <c r="F1392" s="4"/>
      <c r="G1392" s="9">
        <f>Table5[[#This Row],[Order Quantity]]</f>
        <v>48</v>
      </c>
    </row>
    <row r="1393" spans="1:7" ht="16" hidden="1" x14ac:dyDescent="0.2">
      <c r="A1393" t="s">
        <v>1160</v>
      </c>
      <c r="B1393">
        <v>41</v>
      </c>
      <c r="C1393">
        <v>47</v>
      </c>
      <c r="D1393" t="s">
        <v>1161</v>
      </c>
      <c r="E1393" t="s">
        <v>2671</v>
      </c>
      <c r="F1393" s="4"/>
      <c r="G1393" s="9">
        <f>Table5[[#This Row],[Order Quantity]]</f>
        <v>47</v>
      </c>
    </row>
    <row r="1394" spans="1:7" ht="16" hidden="1" x14ac:dyDescent="0.2">
      <c r="A1394" s="1" t="s">
        <v>606</v>
      </c>
      <c r="B1394" s="1">
        <v>30</v>
      </c>
      <c r="C1394" s="1">
        <v>47</v>
      </c>
      <c r="D1394" s="1" t="s">
        <v>607</v>
      </c>
      <c r="E1394" t="s">
        <v>106</v>
      </c>
      <c r="F1394" s="4"/>
      <c r="G1394" s="9">
        <f>Table5[[#This Row],[Order Quantity]]</f>
        <v>47</v>
      </c>
    </row>
    <row r="1395" spans="1:7" ht="16" hidden="1" x14ac:dyDescent="0.2">
      <c r="A1395" s="1" t="s">
        <v>5836</v>
      </c>
      <c r="B1395" s="1">
        <v>30</v>
      </c>
      <c r="C1395" s="1">
        <v>47</v>
      </c>
      <c r="D1395" s="1" t="s">
        <v>5833</v>
      </c>
      <c r="E1395" s="1" t="s">
        <v>5753</v>
      </c>
      <c r="F1395" s="4"/>
      <c r="G1395" s="9">
        <f>Table5[[#This Row],[Order Quantity]]</f>
        <v>47</v>
      </c>
    </row>
    <row r="1396" spans="1:7" ht="16" hidden="1" x14ac:dyDescent="0.2">
      <c r="A1396" s="1" t="s">
        <v>2043</v>
      </c>
      <c r="B1396" s="1">
        <v>23</v>
      </c>
      <c r="C1396" s="1">
        <v>47</v>
      </c>
      <c r="D1396" s="1" t="s">
        <v>697</v>
      </c>
      <c r="E1396" s="1" t="s">
        <v>1549</v>
      </c>
      <c r="F1396" s="4"/>
      <c r="G1396" s="9">
        <f>Table5[[#This Row],[Order Quantity]]</f>
        <v>47</v>
      </c>
    </row>
    <row r="1397" spans="1:7" ht="16" hidden="1" x14ac:dyDescent="0.2">
      <c r="A1397" t="s">
        <v>2528</v>
      </c>
      <c r="B1397">
        <v>21</v>
      </c>
      <c r="C1397">
        <v>47</v>
      </c>
      <c r="D1397" t="s">
        <v>1508</v>
      </c>
      <c r="E1397" t="s">
        <v>2147</v>
      </c>
      <c r="F1397" s="4"/>
      <c r="G1397" s="9">
        <f>Table5[[#This Row],[Order Quantity]]</f>
        <v>47</v>
      </c>
    </row>
    <row r="1398" spans="1:7" ht="16" hidden="1" x14ac:dyDescent="0.2">
      <c r="A1398" t="s">
        <v>828</v>
      </c>
      <c r="B1398">
        <v>21</v>
      </c>
      <c r="C1398">
        <v>47</v>
      </c>
      <c r="D1398" t="s">
        <v>1108</v>
      </c>
      <c r="E1398" t="s">
        <v>3756</v>
      </c>
      <c r="F1398" s="4"/>
      <c r="G1398" s="9">
        <f>Table5[[#This Row],[Order Quantity]]</f>
        <v>47</v>
      </c>
    </row>
    <row r="1399" spans="1:7" ht="16" hidden="1" x14ac:dyDescent="0.2">
      <c r="A1399" t="s">
        <v>1520</v>
      </c>
      <c r="B1399">
        <v>19</v>
      </c>
      <c r="C1399">
        <v>47</v>
      </c>
      <c r="D1399" t="s">
        <v>136</v>
      </c>
      <c r="E1399" t="s">
        <v>1521</v>
      </c>
      <c r="F1399" s="4"/>
      <c r="G1399" s="9">
        <f>Table5[[#This Row],[Order Quantity]]</f>
        <v>47</v>
      </c>
    </row>
    <row r="1400" spans="1:7" ht="16" hidden="1" x14ac:dyDescent="0.2">
      <c r="A1400" s="1" t="s">
        <v>4061</v>
      </c>
      <c r="B1400" s="1">
        <v>17</v>
      </c>
      <c r="C1400" s="1">
        <v>47</v>
      </c>
      <c r="D1400" s="1" t="s">
        <v>103</v>
      </c>
      <c r="E1400" s="1" t="s">
        <v>1302</v>
      </c>
      <c r="F1400" s="4"/>
      <c r="G1400" s="9">
        <f>Table5[[#This Row],[Order Quantity]]</f>
        <v>47</v>
      </c>
    </row>
    <row r="1401" spans="1:7" ht="16" hidden="1" x14ac:dyDescent="0.2">
      <c r="A1401" s="1" t="s">
        <v>4177</v>
      </c>
      <c r="B1401" s="1">
        <v>17</v>
      </c>
      <c r="C1401" s="1">
        <v>47</v>
      </c>
      <c r="D1401" s="1" t="s">
        <v>47</v>
      </c>
      <c r="E1401" s="1" t="s">
        <v>4165</v>
      </c>
      <c r="F1401" s="4"/>
      <c r="G1401" s="9">
        <f>Table5[[#This Row],[Order Quantity]]</f>
        <v>47</v>
      </c>
    </row>
    <row r="1402" spans="1:7" ht="16" hidden="1" x14ac:dyDescent="0.2">
      <c r="A1402" t="s">
        <v>3897</v>
      </c>
      <c r="B1402">
        <v>16</v>
      </c>
      <c r="C1402">
        <v>47</v>
      </c>
      <c r="D1402" t="s">
        <v>1135</v>
      </c>
      <c r="E1402" t="s">
        <v>3897</v>
      </c>
      <c r="F1402" s="4"/>
      <c r="G1402" s="9">
        <f>Table5[[#This Row],[Order Quantity]]</f>
        <v>47</v>
      </c>
    </row>
    <row r="1403" spans="1:7" ht="16" hidden="1" x14ac:dyDescent="0.2">
      <c r="A1403" t="s">
        <v>3967</v>
      </c>
      <c r="B1403">
        <v>12</v>
      </c>
      <c r="C1403">
        <v>47</v>
      </c>
      <c r="D1403" t="s">
        <v>437</v>
      </c>
      <c r="E1403" t="s">
        <v>1521</v>
      </c>
      <c r="F1403" s="4"/>
      <c r="G1403" s="9">
        <f>Table5[[#This Row],[Order Quantity]]</f>
        <v>47</v>
      </c>
    </row>
    <row r="1404" spans="1:7" ht="16" hidden="1" x14ac:dyDescent="0.2">
      <c r="A1404" s="1" t="s">
        <v>4432</v>
      </c>
      <c r="B1404" s="1">
        <v>11</v>
      </c>
      <c r="C1404" s="1">
        <v>47</v>
      </c>
      <c r="D1404" s="1" t="s">
        <v>136</v>
      </c>
      <c r="E1404" s="1" t="s">
        <v>1618</v>
      </c>
      <c r="F1404" s="4"/>
      <c r="G1404" s="9">
        <f>Table5[[#This Row],[Order Quantity]]</f>
        <v>47</v>
      </c>
    </row>
    <row r="1405" spans="1:7" ht="16" hidden="1" x14ac:dyDescent="0.2">
      <c r="A1405" t="s">
        <v>3363</v>
      </c>
      <c r="B1405">
        <v>8</v>
      </c>
      <c r="C1405">
        <v>47</v>
      </c>
      <c r="D1405" t="s">
        <v>3256</v>
      </c>
      <c r="E1405" t="s">
        <v>1428</v>
      </c>
      <c r="F1405" s="4"/>
      <c r="G1405" s="9">
        <f>Table5[[#This Row],[Order Quantity]]</f>
        <v>47</v>
      </c>
    </row>
    <row r="1406" spans="1:7" ht="16" hidden="1" x14ac:dyDescent="0.2">
      <c r="A1406" t="s">
        <v>2952</v>
      </c>
      <c r="B1406">
        <v>5</v>
      </c>
      <c r="C1406">
        <v>47</v>
      </c>
      <c r="D1406" t="s">
        <v>65</v>
      </c>
      <c r="E1406" t="s">
        <v>1939</v>
      </c>
      <c r="F1406" s="4"/>
      <c r="G1406" s="9">
        <f>Table5[[#This Row],[Order Quantity]]</f>
        <v>47</v>
      </c>
    </row>
    <row r="1407" spans="1:7" ht="16" hidden="1" x14ac:dyDescent="0.2">
      <c r="A1407" t="s">
        <v>7430</v>
      </c>
      <c r="B1407">
        <v>3</v>
      </c>
      <c r="C1407">
        <v>47</v>
      </c>
      <c r="D1407" t="s">
        <v>113</v>
      </c>
      <c r="E1407" t="s">
        <v>1343</v>
      </c>
      <c r="F1407" s="4"/>
      <c r="G1407" s="9">
        <f>Table5[[#This Row],[Order Quantity]]</f>
        <v>47</v>
      </c>
    </row>
    <row r="1408" spans="1:7" ht="16" hidden="1" x14ac:dyDescent="0.2">
      <c r="A1408" t="s">
        <v>6629</v>
      </c>
      <c r="B1408">
        <v>2</v>
      </c>
      <c r="C1408">
        <v>47</v>
      </c>
      <c r="D1408" t="s">
        <v>638</v>
      </c>
      <c r="E1408" t="s">
        <v>1302</v>
      </c>
      <c r="F1408" s="4"/>
      <c r="G1408" s="9">
        <f>Table5[[#This Row],[Order Quantity]]</f>
        <v>47</v>
      </c>
    </row>
    <row r="1409" spans="1:7" ht="16" hidden="1" x14ac:dyDescent="0.2">
      <c r="A1409" t="s">
        <v>2654</v>
      </c>
      <c r="B1409">
        <v>12</v>
      </c>
      <c r="C1409">
        <v>46.19</v>
      </c>
      <c r="D1409" t="s">
        <v>5211</v>
      </c>
      <c r="E1409" t="s">
        <v>1694</v>
      </c>
      <c r="F1409" s="4"/>
      <c r="G1409" s="9">
        <f>Table5[[#This Row],[Order Quantity]]</f>
        <v>46.19</v>
      </c>
    </row>
    <row r="1410" spans="1:7" ht="16" hidden="1" x14ac:dyDescent="0.2">
      <c r="A1410" t="s">
        <v>431</v>
      </c>
      <c r="B1410">
        <v>41</v>
      </c>
      <c r="C1410">
        <v>46</v>
      </c>
      <c r="D1410" t="s">
        <v>150</v>
      </c>
      <c r="E1410" t="s">
        <v>101</v>
      </c>
      <c r="F1410" s="4"/>
      <c r="G1410" s="9">
        <f>Table5[[#This Row],[Order Quantity]]</f>
        <v>46</v>
      </c>
    </row>
    <row r="1411" spans="1:7" ht="16" hidden="1" x14ac:dyDescent="0.2">
      <c r="A1411" t="s">
        <v>739</v>
      </c>
      <c r="B1411">
        <v>37</v>
      </c>
      <c r="C1411">
        <v>46</v>
      </c>
      <c r="D1411" t="s">
        <v>430</v>
      </c>
      <c r="E1411" t="s">
        <v>101</v>
      </c>
      <c r="F1411" s="4"/>
      <c r="G1411" s="9">
        <f>Table5[[#This Row],[Order Quantity]]</f>
        <v>46</v>
      </c>
    </row>
    <row r="1412" spans="1:7" ht="16" x14ac:dyDescent="0.2">
      <c r="A1412" t="s">
        <v>7000</v>
      </c>
      <c r="B1412">
        <v>35</v>
      </c>
      <c r="C1412" s="6">
        <v>46</v>
      </c>
      <c r="D1412" t="s">
        <v>991</v>
      </c>
      <c r="E1412" t="s">
        <v>1296</v>
      </c>
      <c r="F1412" s="1" t="s">
        <v>7669</v>
      </c>
      <c r="G1412" s="9">
        <f>46*4.54</f>
        <v>208.84</v>
      </c>
    </row>
    <row r="1413" spans="1:7" ht="16" hidden="1" x14ac:dyDescent="0.2">
      <c r="A1413" t="s">
        <v>1733</v>
      </c>
      <c r="B1413">
        <v>29</v>
      </c>
      <c r="C1413">
        <v>46</v>
      </c>
      <c r="D1413" t="s">
        <v>1651</v>
      </c>
      <c r="E1413" t="s">
        <v>1734</v>
      </c>
      <c r="F1413" s="4"/>
      <c r="G1413" s="9">
        <f>Table5[[#This Row],[Order Quantity]]</f>
        <v>46</v>
      </c>
    </row>
    <row r="1414" spans="1:7" ht="16" hidden="1" x14ac:dyDescent="0.2">
      <c r="A1414" t="s">
        <v>3555</v>
      </c>
      <c r="B1414">
        <v>25</v>
      </c>
      <c r="C1414">
        <v>46</v>
      </c>
      <c r="D1414" t="s">
        <v>1848</v>
      </c>
      <c r="E1414" t="s">
        <v>1812</v>
      </c>
      <c r="F1414" s="4"/>
      <c r="G1414" s="9">
        <f>Table5[[#This Row],[Order Quantity]]</f>
        <v>46</v>
      </c>
    </row>
    <row r="1415" spans="1:7" ht="16" hidden="1" x14ac:dyDescent="0.2">
      <c r="A1415" s="1" t="s">
        <v>5042</v>
      </c>
      <c r="B1415" s="1">
        <v>25</v>
      </c>
      <c r="C1415" s="1">
        <v>46</v>
      </c>
      <c r="D1415" s="1" t="s">
        <v>211</v>
      </c>
      <c r="E1415" s="1" t="s">
        <v>5029</v>
      </c>
      <c r="F1415" s="4"/>
      <c r="G1415" s="9">
        <f>Table5[[#This Row],[Order Quantity]]</f>
        <v>46</v>
      </c>
    </row>
    <row r="1416" spans="1:7" ht="16" hidden="1" x14ac:dyDescent="0.2">
      <c r="A1416" s="1" t="s">
        <v>5031</v>
      </c>
      <c r="B1416" s="1">
        <v>23</v>
      </c>
      <c r="C1416" s="1">
        <v>46</v>
      </c>
      <c r="D1416" s="1" t="s">
        <v>5032</v>
      </c>
      <c r="E1416" s="1" t="s">
        <v>5029</v>
      </c>
      <c r="F1416" s="4"/>
      <c r="G1416" s="9">
        <f>Table5[[#This Row],[Order Quantity]]</f>
        <v>46</v>
      </c>
    </row>
    <row r="1417" spans="1:7" ht="16" hidden="1" x14ac:dyDescent="0.2">
      <c r="A1417" s="1" t="s">
        <v>874</v>
      </c>
      <c r="B1417" s="1">
        <v>15</v>
      </c>
      <c r="C1417" s="1">
        <v>46</v>
      </c>
      <c r="D1417" s="1" t="s">
        <v>875</v>
      </c>
      <c r="E1417" t="s">
        <v>72</v>
      </c>
      <c r="F1417" s="4"/>
      <c r="G1417" s="9">
        <f>Table5[[#This Row],[Order Quantity]]</f>
        <v>46</v>
      </c>
    </row>
    <row r="1418" spans="1:7" ht="16" hidden="1" x14ac:dyDescent="0.2">
      <c r="A1418" t="s">
        <v>3612</v>
      </c>
      <c r="B1418">
        <v>14</v>
      </c>
      <c r="C1418">
        <v>46</v>
      </c>
      <c r="D1418" t="s">
        <v>571</v>
      </c>
      <c r="E1418" t="s">
        <v>1521</v>
      </c>
      <c r="F1418" s="4"/>
      <c r="G1418" s="9">
        <f>Table5[[#This Row],[Order Quantity]]</f>
        <v>46</v>
      </c>
    </row>
    <row r="1419" spans="1:7" ht="16" hidden="1" x14ac:dyDescent="0.2">
      <c r="A1419" t="s">
        <v>3407</v>
      </c>
      <c r="B1419">
        <v>12</v>
      </c>
      <c r="C1419">
        <v>46</v>
      </c>
      <c r="D1419" t="s">
        <v>2122</v>
      </c>
      <c r="E1419" t="s">
        <v>1547</v>
      </c>
      <c r="F1419" s="4"/>
      <c r="G1419" s="9">
        <f>Table5[[#This Row],[Order Quantity]]</f>
        <v>46</v>
      </c>
    </row>
    <row r="1420" spans="1:7" ht="16" hidden="1" x14ac:dyDescent="0.2">
      <c r="A1420" t="s">
        <v>7012</v>
      </c>
      <c r="B1420">
        <v>12</v>
      </c>
      <c r="C1420">
        <v>46</v>
      </c>
      <c r="D1420" t="s">
        <v>47</v>
      </c>
      <c r="E1420" t="s">
        <v>1246</v>
      </c>
      <c r="F1420" s="4"/>
      <c r="G1420" s="9">
        <f>Table5[[#This Row],[Order Quantity]]</f>
        <v>46</v>
      </c>
    </row>
    <row r="1421" spans="1:7" ht="16" hidden="1" x14ac:dyDescent="0.2">
      <c r="A1421" s="1" t="s">
        <v>112</v>
      </c>
      <c r="B1421" s="1">
        <v>11</v>
      </c>
      <c r="C1421" s="1">
        <v>46</v>
      </c>
      <c r="D1421" s="1" t="s">
        <v>292</v>
      </c>
      <c r="E1421" t="s">
        <v>114</v>
      </c>
      <c r="F1421" s="4"/>
      <c r="G1421" s="9">
        <f>Table5[[#This Row],[Order Quantity]]</f>
        <v>46</v>
      </c>
    </row>
    <row r="1422" spans="1:7" ht="16" hidden="1" x14ac:dyDescent="0.2">
      <c r="A1422" t="s">
        <v>1790</v>
      </c>
      <c r="B1422">
        <v>7</v>
      </c>
      <c r="C1422">
        <v>46</v>
      </c>
      <c r="D1422" t="s">
        <v>1791</v>
      </c>
      <c r="E1422" t="s">
        <v>1660</v>
      </c>
      <c r="F1422" s="4"/>
      <c r="G1422" s="9">
        <f>Table5[[#This Row],[Order Quantity]]</f>
        <v>46</v>
      </c>
    </row>
    <row r="1423" spans="1:7" ht="16" x14ac:dyDescent="0.2">
      <c r="A1423" t="s">
        <v>5249</v>
      </c>
      <c r="B1423">
        <v>12</v>
      </c>
      <c r="C1423" s="6">
        <v>45.88</v>
      </c>
      <c r="D1423" t="s">
        <v>684</v>
      </c>
      <c r="E1423" t="s">
        <v>2928</v>
      </c>
      <c r="F1423" s="1" t="s">
        <v>7666</v>
      </c>
      <c r="G1423" s="9">
        <f>Table5[[#This Row],[Order Quantity]]</f>
        <v>45.88</v>
      </c>
    </row>
    <row r="1424" spans="1:7" ht="16" hidden="1" x14ac:dyDescent="0.2">
      <c r="A1424" t="s">
        <v>6123</v>
      </c>
      <c r="B1424">
        <v>10</v>
      </c>
      <c r="C1424">
        <v>45.21</v>
      </c>
      <c r="D1424" t="s">
        <v>684</v>
      </c>
      <c r="E1424" t="s">
        <v>1343</v>
      </c>
      <c r="F1424" s="4"/>
      <c r="G1424" s="9">
        <f>Table5[[#This Row],[Order Quantity]]</f>
        <v>45.21</v>
      </c>
    </row>
    <row r="1425" spans="1:7" ht="16" hidden="1" x14ac:dyDescent="0.2">
      <c r="A1425" t="s">
        <v>1529</v>
      </c>
      <c r="B1425">
        <v>41</v>
      </c>
      <c r="C1425">
        <v>45</v>
      </c>
      <c r="D1425" t="s">
        <v>1530</v>
      </c>
      <c r="E1425" t="s">
        <v>1531</v>
      </c>
      <c r="F1425" s="4"/>
      <c r="G1425" s="9">
        <f>Table5[[#This Row],[Order Quantity]]</f>
        <v>45</v>
      </c>
    </row>
    <row r="1426" spans="1:7" ht="16" hidden="1" x14ac:dyDescent="0.2">
      <c r="A1426" t="s">
        <v>1157</v>
      </c>
      <c r="B1426">
        <v>35</v>
      </c>
      <c r="C1426">
        <v>45</v>
      </c>
      <c r="D1426" t="s">
        <v>77</v>
      </c>
      <c r="E1426" t="s">
        <v>1302</v>
      </c>
      <c r="F1426" s="4"/>
      <c r="G1426" s="9">
        <f>Table5[[#This Row],[Order Quantity]]</f>
        <v>45</v>
      </c>
    </row>
    <row r="1427" spans="1:7" ht="16" hidden="1" x14ac:dyDescent="0.2">
      <c r="A1427" s="1" t="s">
        <v>4180</v>
      </c>
      <c r="B1427" s="1">
        <v>29</v>
      </c>
      <c r="C1427" s="1">
        <v>45</v>
      </c>
      <c r="D1427" s="1" t="s">
        <v>47</v>
      </c>
      <c r="E1427" s="1" t="s">
        <v>4165</v>
      </c>
      <c r="F1427" s="4"/>
      <c r="G1427" s="9">
        <f>Table5[[#This Row],[Order Quantity]]</f>
        <v>45</v>
      </c>
    </row>
    <row r="1428" spans="1:7" ht="16" hidden="1" x14ac:dyDescent="0.2">
      <c r="A1428" t="s">
        <v>5816</v>
      </c>
      <c r="B1428">
        <v>26</v>
      </c>
      <c r="C1428">
        <v>45</v>
      </c>
      <c r="D1428" t="s">
        <v>934</v>
      </c>
      <c r="E1428" t="s">
        <v>5739</v>
      </c>
      <c r="F1428" s="4"/>
      <c r="G1428" s="9">
        <f>Table5[[#This Row],[Order Quantity]]</f>
        <v>45</v>
      </c>
    </row>
    <row r="1429" spans="1:7" ht="16" x14ac:dyDescent="0.2">
      <c r="A1429" s="1" t="s">
        <v>6044</v>
      </c>
      <c r="B1429" s="1">
        <v>20</v>
      </c>
      <c r="C1429" s="5">
        <v>45</v>
      </c>
      <c r="D1429" s="1" t="s">
        <v>111</v>
      </c>
      <c r="E1429" s="1" t="s">
        <v>1265</v>
      </c>
      <c r="F1429" s="1" t="s">
        <v>7665</v>
      </c>
      <c r="G1429" s="9">
        <f>45*5</f>
        <v>225</v>
      </c>
    </row>
    <row r="1430" spans="1:7" ht="16" hidden="1" x14ac:dyDescent="0.2">
      <c r="A1430" t="s">
        <v>608</v>
      </c>
      <c r="B1430">
        <v>18</v>
      </c>
      <c r="C1430">
        <v>45</v>
      </c>
      <c r="D1430" t="s">
        <v>1442</v>
      </c>
      <c r="E1430" t="s">
        <v>608</v>
      </c>
      <c r="F1430" s="4"/>
      <c r="G1430" s="9">
        <f>Table5[[#This Row],[Order Quantity]]</f>
        <v>45</v>
      </c>
    </row>
    <row r="1431" spans="1:7" ht="16" hidden="1" x14ac:dyDescent="0.2">
      <c r="A1431" t="s">
        <v>6188</v>
      </c>
      <c r="B1431">
        <v>14</v>
      </c>
      <c r="C1431">
        <v>45</v>
      </c>
      <c r="D1431" t="s">
        <v>136</v>
      </c>
      <c r="E1431" t="s">
        <v>1899</v>
      </c>
      <c r="F1431" s="4"/>
      <c r="G1431" s="9">
        <f>Table5[[#This Row],[Order Quantity]]</f>
        <v>45</v>
      </c>
    </row>
    <row r="1432" spans="1:7" ht="16" hidden="1" x14ac:dyDescent="0.2">
      <c r="A1432" t="s">
        <v>3940</v>
      </c>
      <c r="B1432">
        <v>11</v>
      </c>
      <c r="C1432">
        <v>45</v>
      </c>
      <c r="D1432" t="s">
        <v>344</v>
      </c>
      <c r="E1432" t="s">
        <v>1270</v>
      </c>
      <c r="F1432" s="4"/>
      <c r="G1432" s="9">
        <f>Table5[[#This Row],[Order Quantity]]</f>
        <v>45</v>
      </c>
    </row>
    <row r="1433" spans="1:7" ht="16" hidden="1" x14ac:dyDescent="0.2">
      <c r="A1433" s="1" t="s">
        <v>1082</v>
      </c>
      <c r="B1433" s="1">
        <v>10</v>
      </c>
      <c r="C1433" s="1">
        <v>45</v>
      </c>
      <c r="D1433" s="1" t="s">
        <v>1083</v>
      </c>
      <c r="E1433" s="1" t="s">
        <v>1383</v>
      </c>
      <c r="F1433" s="4"/>
      <c r="G1433" s="9">
        <f>Table5[[#This Row],[Order Quantity]]</f>
        <v>45</v>
      </c>
    </row>
    <row r="1434" spans="1:7" ht="16" hidden="1" x14ac:dyDescent="0.2">
      <c r="A1434" t="s">
        <v>6919</v>
      </c>
      <c r="B1434">
        <v>9</v>
      </c>
      <c r="C1434">
        <v>45</v>
      </c>
      <c r="D1434" t="s">
        <v>959</v>
      </c>
      <c r="E1434" t="s">
        <v>3985</v>
      </c>
      <c r="F1434" s="4"/>
      <c r="G1434" s="9">
        <f>Table5[[#This Row],[Order Quantity]]</f>
        <v>45</v>
      </c>
    </row>
    <row r="1435" spans="1:7" ht="16" hidden="1" x14ac:dyDescent="0.2">
      <c r="A1435" t="s">
        <v>6311</v>
      </c>
      <c r="B1435">
        <v>9</v>
      </c>
      <c r="C1435">
        <v>45</v>
      </c>
      <c r="D1435" t="s">
        <v>6954</v>
      </c>
      <c r="E1435" t="s">
        <v>1343</v>
      </c>
      <c r="F1435" s="4"/>
      <c r="G1435" s="9">
        <f>Table5[[#This Row],[Order Quantity]]</f>
        <v>45</v>
      </c>
    </row>
    <row r="1436" spans="1:7" ht="16" hidden="1" x14ac:dyDescent="0.2">
      <c r="A1436" t="s">
        <v>1237</v>
      </c>
      <c r="B1436">
        <v>7</v>
      </c>
      <c r="C1436">
        <v>45</v>
      </c>
      <c r="D1436" t="s">
        <v>506</v>
      </c>
      <c r="E1436" t="s">
        <v>1238</v>
      </c>
      <c r="F1436" s="4"/>
      <c r="G1436" s="9">
        <f>Table5[[#This Row],[Order Quantity]]</f>
        <v>45</v>
      </c>
    </row>
    <row r="1437" spans="1:7" ht="16" hidden="1" x14ac:dyDescent="0.2">
      <c r="A1437" t="s">
        <v>2632</v>
      </c>
      <c r="B1437">
        <v>7</v>
      </c>
      <c r="C1437">
        <v>45</v>
      </c>
      <c r="D1437" t="s">
        <v>1497</v>
      </c>
      <c r="E1437" t="s">
        <v>1513</v>
      </c>
      <c r="F1437" s="4"/>
      <c r="G1437" s="9">
        <f>Table5[[#This Row],[Order Quantity]]</f>
        <v>45</v>
      </c>
    </row>
    <row r="1438" spans="1:7" ht="16" hidden="1" x14ac:dyDescent="0.2">
      <c r="A1438" t="s">
        <v>2903</v>
      </c>
      <c r="B1438">
        <v>6</v>
      </c>
      <c r="C1438">
        <v>45</v>
      </c>
      <c r="D1438" t="s">
        <v>2778</v>
      </c>
      <c r="E1438" t="s">
        <v>1513</v>
      </c>
      <c r="F1438" s="4"/>
      <c r="G1438" s="9">
        <f>Table5[[#This Row],[Order Quantity]]</f>
        <v>45</v>
      </c>
    </row>
    <row r="1439" spans="1:7" ht="16" hidden="1" x14ac:dyDescent="0.2">
      <c r="A1439" s="1" t="s">
        <v>4678</v>
      </c>
      <c r="B1439" s="1">
        <v>5</v>
      </c>
      <c r="C1439" s="1">
        <v>45</v>
      </c>
      <c r="D1439" s="1" t="s">
        <v>4679</v>
      </c>
      <c r="E1439" s="1" t="s">
        <v>3985</v>
      </c>
      <c r="F1439" s="4"/>
      <c r="G1439" s="9">
        <f>Table5[[#This Row],[Order Quantity]]</f>
        <v>45</v>
      </c>
    </row>
    <row r="1440" spans="1:7" ht="16" hidden="1" x14ac:dyDescent="0.2">
      <c r="A1440" t="s">
        <v>5860</v>
      </c>
      <c r="B1440">
        <v>3</v>
      </c>
      <c r="C1440">
        <v>45</v>
      </c>
      <c r="D1440" t="s">
        <v>1028</v>
      </c>
      <c r="E1440" t="s">
        <v>5750</v>
      </c>
      <c r="F1440" s="4"/>
      <c r="G1440" s="9">
        <f>Table5[[#This Row],[Order Quantity]]</f>
        <v>45</v>
      </c>
    </row>
    <row r="1441" spans="1:7" ht="16" hidden="1" x14ac:dyDescent="0.2">
      <c r="A1441" t="s">
        <v>1799</v>
      </c>
      <c r="B1441">
        <v>4</v>
      </c>
      <c r="C1441">
        <v>44.99</v>
      </c>
      <c r="D1441" t="s">
        <v>684</v>
      </c>
      <c r="E1441" t="s">
        <v>1799</v>
      </c>
      <c r="F1441" s="4"/>
      <c r="G1441" s="9">
        <f>Table5[[#This Row],[Order Quantity]]</f>
        <v>44.99</v>
      </c>
    </row>
    <row r="1442" spans="1:7" ht="16" hidden="1" x14ac:dyDescent="0.2">
      <c r="A1442" t="s">
        <v>6414</v>
      </c>
      <c r="B1442">
        <v>33</v>
      </c>
      <c r="C1442">
        <v>44</v>
      </c>
      <c r="D1442" t="s">
        <v>136</v>
      </c>
      <c r="E1442" t="s">
        <v>2426</v>
      </c>
      <c r="F1442" s="4"/>
      <c r="G1442" s="9">
        <f>Table5[[#This Row],[Order Quantity]]</f>
        <v>44</v>
      </c>
    </row>
    <row r="1443" spans="1:7" ht="16" hidden="1" x14ac:dyDescent="0.2">
      <c r="A1443" t="s">
        <v>2055</v>
      </c>
      <c r="B1443">
        <v>28</v>
      </c>
      <c r="C1443">
        <v>44</v>
      </c>
      <c r="D1443" t="s">
        <v>2395</v>
      </c>
      <c r="E1443" t="s">
        <v>2055</v>
      </c>
      <c r="F1443" s="4"/>
      <c r="G1443" s="9">
        <f>Table5[[#This Row],[Order Quantity]]</f>
        <v>44</v>
      </c>
    </row>
    <row r="1444" spans="1:7" ht="16" hidden="1" x14ac:dyDescent="0.2">
      <c r="A1444" t="s">
        <v>6624</v>
      </c>
      <c r="B1444">
        <v>28</v>
      </c>
      <c r="C1444">
        <v>44</v>
      </c>
      <c r="D1444" t="s">
        <v>65</v>
      </c>
      <c r="E1444" t="s">
        <v>1755</v>
      </c>
      <c r="F1444" s="4"/>
      <c r="G1444" s="9">
        <f>Table5[[#This Row],[Order Quantity]]</f>
        <v>44</v>
      </c>
    </row>
    <row r="1445" spans="1:7" ht="16" hidden="1" x14ac:dyDescent="0.2">
      <c r="A1445" t="s">
        <v>4942</v>
      </c>
      <c r="B1445">
        <v>25</v>
      </c>
      <c r="C1445">
        <v>44</v>
      </c>
      <c r="D1445" t="s">
        <v>65</v>
      </c>
      <c r="E1445" t="s">
        <v>4579</v>
      </c>
      <c r="F1445" s="4"/>
      <c r="G1445" s="9">
        <f>Table5[[#This Row],[Order Quantity]]</f>
        <v>44</v>
      </c>
    </row>
    <row r="1446" spans="1:7" ht="16" hidden="1" x14ac:dyDescent="0.2">
      <c r="A1446" t="s">
        <v>1507</v>
      </c>
      <c r="B1446">
        <v>20</v>
      </c>
      <c r="C1446">
        <v>44</v>
      </c>
      <c r="D1446" t="s">
        <v>1508</v>
      </c>
      <c r="E1446" t="s">
        <v>1509</v>
      </c>
      <c r="F1446" s="4"/>
      <c r="G1446" s="9">
        <f>Table5[[#This Row],[Order Quantity]]</f>
        <v>44</v>
      </c>
    </row>
    <row r="1447" spans="1:7" ht="16" hidden="1" x14ac:dyDescent="0.2">
      <c r="A1447" t="s">
        <v>6213</v>
      </c>
      <c r="B1447">
        <v>12</v>
      </c>
      <c r="C1447">
        <v>44</v>
      </c>
      <c r="D1447" t="s">
        <v>6214</v>
      </c>
      <c r="E1447" t="s">
        <v>3172</v>
      </c>
      <c r="F1447" s="4"/>
      <c r="G1447" s="9">
        <f>Table5[[#This Row],[Order Quantity]]</f>
        <v>44</v>
      </c>
    </row>
    <row r="1448" spans="1:7" ht="16" hidden="1" x14ac:dyDescent="0.2">
      <c r="A1448" t="s">
        <v>368</v>
      </c>
      <c r="B1448">
        <v>8</v>
      </c>
      <c r="C1448">
        <v>44</v>
      </c>
      <c r="D1448" t="s">
        <v>369</v>
      </c>
      <c r="E1448" t="s">
        <v>1498</v>
      </c>
      <c r="F1448" s="4"/>
      <c r="G1448" s="9">
        <f>Table5[[#This Row],[Order Quantity]]</f>
        <v>44</v>
      </c>
    </row>
    <row r="1449" spans="1:7" ht="16" hidden="1" x14ac:dyDescent="0.2">
      <c r="A1449" t="s">
        <v>3364</v>
      </c>
      <c r="B1449">
        <v>8</v>
      </c>
      <c r="C1449">
        <v>44</v>
      </c>
      <c r="D1449" t="s">
        <v>3256</v>
      </c>
      <c r="E1449" t="s">
        <v>1428</v>
      </c>
      <c r="F1449" s="4"/>
      <c r="G1449" s="9">
        <f>Table5[[#This Row],[Order Quantity]]</f>
        <v>44</v>
      </c>
    </row>
    <row r="1450" spans="1:7" ht="16" hidden="1" x14ac:dyDescent="0.2">
      <c r="A1450" s="1" t="s">
        <v>2932</v>
      </c>
      <c r="B1450" s="1">
        <v>7</v>
      </c>
      <c r="C1450" s="1">
        <v>44</v>
      </c>
      <c r="D1450" s="1" t="s">
        <v>533</v>
      </c>
      <c r="E1450" s="1" t="s">
        <v>2932</v>
      </c>
      <c r="F1450" s="4"/>
      <c r="G1450" s="9">
        <f>Table5[[#This Row],[Order Quantity]]</f>
        <v>44</v>
      </c>
    </row>
    <row r="1451" spans="1:7" ht="16" hidden="1" x14ac:dyDescent="0.2">
      <c r="A1451" t="s">
        <v>1978</v>
      </c>
      <c r="B1451">
        <v>6</v>
      </c>
      <c r="C1451">
        <v>44</v>
      </c>
      <c r="D1451" t="s">
        <v>1979</v>
      </c>
      <c r="E1451" t="s">
        <v>1980</v>
      </c>
      <c r="F1451" s="4"/>
      <c r="G1451" s="9">
        <f>Table5[[#This Row],[Order Quantity]]</f>
        <v>44</v>
      </c>
    </row>
    <row r="1452" spans="1:7" ht="16" hidden="1" x14ac:dyDescent="0.2">
      <c r="A1452" s="1" t="s">
        <v>7234</v>
      </c>
      <c r="B1452" s="1">
        <v>6</v>
      </c>
      <c r="C1452" s="1">
        <v>44</v>
      </c>
      <c r="D1452" s="1" t="s">
        <v>7221</v>
      </c>
      <c r="E1452" s="1" t="s">
        <v>1498</v>
      </c>
      <c r="F1452" s="4"/>
      <c r="G1452" s="9">
        <f>Table5[[#This Row],[Order Quantity]]</f>
        <v>44</v>
      </c>
    </row>
    <row r="1453" spans="1:7" ht="16" x14ac:dyDescent="0.2">
      <c r="A1453" s="1" t="s">
        <v>5702</v>
      </c>
      <c r="B1453" s="1">
        <v>5</v>
      </c>
      <c r="C1453" s="5">
        <v>44</v>
      </c>
      <c r="D1453" s="1" t="s">
        <v>97</v>
      </c>
      <c r="E1453" s="1" t="s">
        <v>5219</v>
      </c>
      <c r="F1453" s="1" t="s">
        <v>7668</v>
      </c>
      <c r="G1453" s="9">
        <f>44*2</f>
        <v>88</v>
      </c>
    </row>
    <row r="1454" spans="1:7" ht="16" hidden="1" x14ac:dyDescent="0.2">
      <c r="A1454" s="1" t="s">
        <v>1725</v>
      </c>
      <c r="B1454" s="1">
        <v>2</v>
      </c>
      <c r="C1454" s="1">
        <v>44</v>
      </c>
      <c r="D1454" s="1" t="s">
        <v>129</v>
      </c>
      <c r="E1454" s="1" t="s">
        <v>287</v>
      </c>
      <c r="F1454" s="4"/>
      <c r="G1454" s="9">
        <f>Table5[[#This Row],[Order Quantity]]</f>
        <v>44</v>
      </c>
    </row>
    <row r="1455" spans="1:7" ht="16" hidden="1" x14ac:dyDescent="0.2">
      <c r="A1455" t="s">
        <v>6267</v>
      </c>
      <c r="B1455">
        <v>10</v>
      </c>
      <c r="C1455">
        <v>43.6</v>
      </c>
      <c r="D1455" t="s">
        <v>684</v>
      </c>
      <c r="E1455" t="s">
        <v>1694</v>
      </c>
      <c r="F1455" s="4"/>
      <c r="G1455" s="9">
        <f>Table5[[#This Row],[Order Quantity]]</f>
        <v>43.6</v>
      </c>
    </row>
    <row r="1456" spans="1:7" ht="16" hidden="1" x14ac:dyDescent="0.2">
      <c r="A1456" t="s">
        <v>3526</v>
      </c>
      <c r="B1456">
        <v>41</v>
      </c>
      <c r="C1456">
        <v>43</v>
      </c>
      <c r="D1456" t="s">
        <v>3527</v>
      </c>
      <c r="E1456" t="s">
        <v>2066</v>
      </c>
      <c r="F1456" s="4"/>
      <c r="G1456" s="9">
        <f>Table5[[#This Row],[Order Quantity]]</f>
        <v>43</v>
      </c>
    </row>
    <row r="1457" spans="1:7" ht="16" hidden="1" x14ac:dyDescent="0.2">
      <c r="A1457" t="s">
        <v>6668</v>
      </c>
      <c r="B1457">
        <v>33</v>
      </c>
      <c r="C1457">
        <v>43</v>
      </c>
      <c r="D1457" t="s">
        <v>65</v>
      </c>
      <c r="E1457" t="s">
        <v>2981</v>
      </c>
      <c r="F1457" s="4"/>
      <c r="G1457" s="9">
        <f>Table5[[#This Row],[Order Quantity]]</f>
        <v>43</v>
      </c>
    </row>
    <row r="1458" spans="1:7" ht="16" hidden="1" x14ac:dyDescent="0.2">
      <c r="A1458" t="s">
        <v>2502</v>
      </c>
      <c r="B1458">
        <v>30</v>
      </c>
      <c r="C1458">
        <v>43</v>
      </c>
      <c r="D1458" t="s">
        <v>77</v>
      </c>
      <c r="E1458" t="s">
        <v>1302</v>
      </c>
      <c r="F1458" s="4"/>
      <c r="G1458" s="9">
        <f>Table5[[#This Row],[Order Quantity]]</f>
        <v>43</v>
      </c>
    </row>
    <row r="1459" spans="1:7" ht="16" hidden="1" x14ac:dyDescent="0.2">
      <c r="A1459" t="s">
        <v>2975</v>
      </c>
      <c r="B1459">
        <v>30</v>
      </c>
      <c r="C1459">
        <v>43</v>
      </c>
      <c r="D1459" t="s">
        <v>77</v>
      </c>
      <c r="E1459" t="s">
        <v>1302</v>
      </c>
      <c r="F1459" s="4"/>
      <c r="G1459" s="9">
        <f>Table5[[#This Row],[Order Quantity]]</f>
        <v>43</v>
      </c>
    </row>
    <row r="1460" spans="1:7" ht="16" hidden="1" x14ac:dyDescent="0.2">
      <c r="A1460" t="s">
        <v>2043</v>
      </c>
      <c r="B1460">
        <v>25</v>
      </c>
      <c r="C1460">
        <v>43</v>
      </c>
      <c r="D1460" t="s">
        <v>697</v>
      </c>
      <c r="E1460" t="s">
        <v>1549</v>
      </c>
      <c r="F1460" s="4"/>
      <c r="G1460" s="9">
        <f>Table5[[#This Row],[Order Quantity]]</f>
        <v>43</v>
      </c>
    </row>
    <row r="1461" spans="1:7" ht="16" hidden="1" x14ac:dyDescent="0.2">
      <c r="A1461" t="s">
        <v>1367</v>
      </c>
      <c r="B1461">
        <v>23</v>
      </c>
      <c r="C1461">
        <v>43</v>
      </c>
      <c r="D1461" t="s">
        <v>888</v>
      </c>
      <c r="E1461" t="s">
        <v>1285</v>
      </c>
      <c r="F1461" s="4"/>
      <c r="G1461" s="9">
        <f>Table5[[#This Row],[Order Quantity]]</f>
        <v>43</v>
      </c>
    </row>
    <row r="1462" spans="1:7" ht="16" hidden="1" x14ac:dyDescent="0.2">
      <c r="A1462" t="s">
        <v>5808</v>
      </c>
      <c r="B1462">
        <v>23</v>
      </c>
      <c r="C1462">
        <v>43</v>
      </c>
      <c r="D1462" t="s">
        <v>934</v>
      </c>
      <c r="E1462" t="s">
        <v>5809</v>
      </c>
      <c r="F1462" s="4"/>
      <c r="G1462" s="9">
        <f>Table5[[#This Row],[Order Quantity]]</f>
        <v>43</v>
      </c>
    </row>
    <row r="1463" spans="1:7" ht="16" hidden="1" x14ac:dyDescent="0.2">
      <c r="A1463" s="1" t="s">
        <v>5036</v>
      </c>
      <c r="B1463" s="1">
        <v>19</v>
      </c>
      <c r="C1463" s="1">
        <v>43</v>
      </c>
      <c r="D1463" s="1" t="s">
        <v>89</v>
      </c>
      <c r="E1463" s="1" t="s">
        <v>5029</v>
      </c>
      <c r="F1463" s="4"/>
      <c r="G1463" s="9">
        <f>Table5[[#This Row],[Order Quantity]]</f>
        <v>43</v>
      </c>
    </row>
    <row r="1464" spans="1:7" ht="16" hidden="1" x14ac:dyDescent="0.2">
      <c r="A1464" t="s">
        <v>7256</v>
      </c>
      <c r="B1464">
        <v>17</v>
      </c>
      <c r="C1464">
        <v>43</v>
      </c>
      <c r="D1464" t="s">
        <v>7257</v>
      </c>
      <c r="E1464" t="s">
        <v>4689</v>
      </c>
      <c r="F1464" s="4"/>
      <c r="G1464" s="9">
        <f>Table5[[#This Row],[Order Quantity]]</f>
        <v>43</v>
      </c>
    </row>
    <row r="1465" spans="1:7" ht="16" hidden="1" x14ac:dyDescent="0.2">
      <c r="A1465" t="s">
        <v>7258</v>
      </c>
      <c r="B1465">
        <v>17</v>
      </c>
      <c r="C1465">
        <v>43</v>
      </c>
      <c r="D1465" t="s">
        <v>7259</v>
      </c>
      <c r="E1465" t="s">
        <v>2250</v>
      </c>
      <c r="F1465" s="4"/>
      <c r="G1465" s="9">
        <f>Table5[[#This Row],[Order Quantity]]</f>
        <v>43</v>
      </c>
    </row>
    <row r="1466" spans="1:7" ht="16" hidden="1" x14ac:dyDescent="0.2">
      <c r="A1466" t="s">
        <v>723</v>
      </c>
      <c r="B1466">
        <v>16</v>
      </c>
      <c r="C1466">
        <v>43</v>
      </c>
      <c r="D1466" t="s">
        <v>609</v>
      </c>
      <c r="E1466" t="s">
        <v>723</v>
      </c>
      <c r="F1466" s="4"/>
      <c r="G1466" s="9">
        <f>Table5[[#This Row],[Order Quantity]]</f>
        <v>43</v>
      </c>
    </row>
    <row r="1467" spans="1:7" ht="16" x14ac:dyDescent="0.2">
      <c r="A1467" t="s">
        <v>2266</v>
      </c>
      <c r="B1467">
        <v>14</v>
      </c>
      <c r="C1467" s="6">
        <v>43</v>
      </c>
      <c r="D1467" t="s">
        <v>2264</v>
      </c>
      <c r="E1467" t="s">
        <v>2005</v>
      </c>
      <c r="F1467" s="1" t="s">
        <v>7668</v>
      </c>
      <c r="G1467" s="9">
        <f>43*30*0.02</f>
        <v>25.8</v>
      </c>
    </row>
    <row r="1468" spans="1:7" ht="16" hidden="1" x14ac:dyDescent="0.2">
      <c r="A1468" t="s">
        <v>2055</v>
      </c>
      <c r="B1468">
        <v>14</v>
      </c>
      <c r="C1468">
        <v>43</v>
      </c>
      <c r="D1468" t="s">
        <v>111</v>
      </c>
      <c r="E1468" t="s">
        <v>2055</v>
      </c>
      <c r="F1468" s="4"/>
      <c r="G1468" s="9">
        <f>Table5[[#This Row],[Order Quantity]]</f>
        <v>43</v>
      </c>
    </row>
    <row r="1469" spans="1:7" ht="16" hidden="1" x14ac:dyDescent="0.2">
      <c r="A1469" t="s">
        <v>4353</v>
      </c>
      <c r="B1469">
        <v>14</v>
      </c>
      <c r="C1469" s="6">
        <v>43</v>
      </c>
      <c r="D1469" t="s">
        <v>6673</v>
      </c>
      <c r="E1469" t="s">
        <v>1392</v>
      </c>
      <c r="F1469" s="4"/>
      <c r="G1469" s="9">
        <f>Table5[[#This Row],[Order Quantity]]</f>
        <v>43</v>
      </c>
    </row>
    <row r="1470" spans="1:7" ht="16" hidden="1" x14ac:dyDescent="0.2">
      <c r="A1470" t="s">
        <v>3562</v>
      </c>
      <c r="B1470">
        <v>14</v>
      </c>
      <c r="C1470">
        <v>43</v>
      </c>
      <c r="D1470" t="s">
        <v>1442</v>
      </c>
      <c r="E1470" t="s">
        <v>3562</v>
      </c>
      <c r="F1470" s="4"/>
      <c r="G1470" s="9">
        <f>Table5[[#This Row],[Order Quantity]]</f>
        <v>43</v>
      </c>
    </row>
    <row r="1471" spans="1:7" ht="16" hidden="1" x14ac:dyDescent="0.2">
      <c r="A1471" t="s">
        <v>1968</v>
      </c>
      <c r="B1471">
        <v>12</v>
      </c>
      <c r="C1471">
        <v>43</v>
      </c>
      <c r="D1471" t="s">
        <v>129</v>
      </c>
      <c r="E1471" t="s">
        <v>1498</v>
      </c>
      <c r="F1471" s="4"/>
      <c r="G1471" s="9">
        <f>Table5[[#This Row],[Order Quantity]]</f>
        <v>43</v>
      </c>
    </row>
    <row r="1472" spans="1:7" ht="16" hidden="1" x14ac:dyDescent="0.2">
      <c r="A1472" t="s">
        <v>1743</v>
      </c>
      <c r="B1472">
        <v>7</v>
      </c>
      <c r="C1472">
        <v>43</v>
      </c>
      <c r="D1472" t="s">
        <v>129</v>
      </c>
      <c r="E1472" t="s">
        <v>1744</v>
      </c>
      <c r="F1472" s="4"/>
      <c r="G1472" s="9">
        <f>Table5[[#This Row],[Order Quantity]]</f>
        <v>43</v>
      </c>
    </row>
    <row r="1473" spans="1:7" ht="16" hidden="1" x14ac:dyDescent="0.2">
      <c r="A1473" t="s">
        <v>1360</v>
      </c>
      <c r="B1473">
        <v>6</v>
      </c>
      <c r="C1473">
        <v>43</v>
      </c>
      <c r="D1473" t="s">
        <v>563</v>
      </c>
      <c r="E1473" t="s">
        <v>1361</v>
      </c>
      <c r="F1473" s="4"/>
      <c r="G1473" s="9">
        <f>Table5[[#This Row],[Order Quantity]]</f>
        <v>43</v>
      </c>
    </row>
    <row r="1474" spans="1:7" ht="16" hidden="1" x14ac:dyDescent="0.2">
      <c r="A1474" s="1" t="s">
        <v>6947</v>
      </c>
      <c r="B1474" s="1">
        <v>6</v>
      </c>
      <c r="C1474" s="1">
        <v>43</v>
      </c>
      <c r="D1474" s="1" t="s">
        <v>1765</v>
      </c>
      <c r="E1474" s="1" t="s">
        <v>1931</v>
      </c>
      <c r="F1474" s="4"/>
      <c r="G1474" s="9">
        <f>Table5[[#This Row],[Order Quantity]]</f>
        <v>43</v>
      </c>
    </row>
    <row r="1475" spans="1:7" ht="16" hidden="1" x14ac:dyDescent="0.2">
      <c r="A1475" t="s">
        <v>6057</v>
      </c>
      <c r="B1475">
        <v>4</v>
      </c>
      <c r="C1475">
        <v>43</v>
      </c>
      <c r="D1475" t="s">
        <v>1571</v>
      </c>
      <c r="E1475" t="s">
        <v>1361</v>
      </c>
      <c r="F1475" s="4"/>
      <c r="G1475" s="9">
        <f>Table5[[#This Row],[Order Quantity]]</f>
        <v>43</v>
      </c>
    </row>
    <row r="1476" spans="1:7" ht="16" hidden="1" x14ac:dyDescent="0.2">
      <c r="A1476" t="s">
        <v>1400</v>
      </c>
      <c r="B1476">
        <v>3</v>
      </c>
      <c r="C1476">
        <v>43</v>
      </c>
      <c r="D1476" t="s">
        <v>113</v>
      </c>
      <c r="E1476" t="s">
        <v>1240</v>
      </c>
      <c r="F1476" s="4"/>
      <c r="G1476" s="9">
        <f>Table5[[#This Row],[Order Quantity]]</f>
        <v>43</v>
      </c>
    </row>
    <row r="1477" spans="1:7" ht="16" hidden="1" x14ac:dyDescent="0.2">
      <c r="A1477" t="s">
        <v>1375</v>
      </c>
      <c r="B1477">
        <v>6</v>
      </c>
      <c r="C1477">
        <v>42.780999999999999</v>
      </c>
      <c r="D1477" t="s">
        <v>65</v>
      </c>
      <c r="E1477" t="s">
        <v>1375</v>
      </c>
      <c r="F1477" s="4"/>
      <c r="G1477" s="9">
        <f>Table5[[#This Row],[Order Quantity]]</f>
        <v>42.780999999999999</v>
      </c>
    </row>
    <row r="1478" spans="1:7" ht="16" hidden="1" x14ac:dyDescent="0.2">
      <c r="A1478" t="s">
        <v>6074</v>
      </c>
      <c r="B1478">
        <v>12</v>
      </c>
      <c r="C1478">
        <v>42.73</v>
      </c>
      <c r="D1478" t="s">
        <v>684</v>
      </c>
      <c r="E1478" t="s">
        <v>3172</v>
      </c>
      <c r="F1478" s="4"/>
      <c r="G1478" s="9">
        <f>Table5[[#This Row],[Order Quantity]]</f>
        <v>42.73</v>
      </c>
    </row>
    <row r="1479" spans="1:7" ht="16" hidden="1" x14ac:dyDescent="0.2">
      <c r="A1479" t="s">
        <v>6104</v>
      </c>
      <c r="B1479">
        <v>17</v>
      </c>
      <c r="C1479">
        <v>42.28</v>
      </c>
      <c r="D1479" t="s">
        <v>684</v>
      </c>
      <c r="E1479" t="s">
        <v>6106</v>
      </c>
      <c r="F1479" s="4"/>
      <c r="G1479" s="9">
        <f>Table5[[#This Row],[Order Quantity]]</f>
        <v>42.28</v>
      </c>
    </row>
    <row r="1480" spans="1:7" ht="16" hidden="1" x14ac:dyDescent="0.2">
      <c r="A1480" t="s">
        <v>3774</v>
      </c>
      <c r="B1480">
        <v>42</v>
      </c>
      <c r="C1480">
        <v>42</v>
      </c>
      <c r="D1480" t="s">
        <v>1807</v>
      </c>
      <c r="E1480" t="s">
        <v>1467</v>
      </c>
      <c r="F1480" s="4"/>
      <c r="G1480" s="9">
        <f>Table5[[#This Row],[Order Quantity]]</f>
        <v>42</v>
      </c>
    </row>
    <row r="1481" spans="1:7" ht="16" hidden="1" x14ac:dyDescent="0.2">
      <c r="A1481" t="s">
        <v>2387</v>
      </c>
      <c r="B1481">
        <v>37</v>
      </c>
      <c r="C1481">
        <v>42</v>
      </c>
      <c r="D1481" t="s">
        <v>385</v>
      </c>
      <c r="E1481" t="s">
        <v>2378</v>
      </c>
      <c r="F1481" s="4"/>
      <c r="G1481" s="9">
        <f>Table5[[#This Row],[Order Quantity]]</f>
        <v>42</v>
      </c>
    </row>
    <row r="1482" spans="1:7" ht="16" hidden="1" x14ac:dyDescent="0.2">
      <c r="A1482" t="s">
        <v>1577</v>
      </c>
      <c r="B1482">
        <v>29</v>
      </c>
      <c r="C1482">
        <v>42</v>
      </c>
      <c r="D1482" t="s">
        <v>113</v>
      </c>
      <c r="E1482" t="s">
        <v>1423</v>
      </c>
      <c r="F1482" s="4"/>
      <c r="G1482" s="9">
        <f>Table5[[#This Row],[Order Quantity]]</f>
        <v>42</v>
      </c>
    </row>
    <row r="1483" spans="1:7" ht="16" hidden="1" x14ac:dyDescent="0.2">
      <c r="A1483" t="s">
        <v>2494</v>
      </c>
      <c r="B1483">
        <v>22</v>
      </c>
      <c r="C1483">
        <v>42</v>
      </c>
      <c r="D1483" t="s">
        <v>1795</v>
      </c>
      <c r="E1483" t="s">
        <v>2495</v>
      </c>
      <c r="F1483" s="4"/>
      <c r="G1483" s="9">
        <f>Table5[[#This Row],[Order Quantity]]</f>
        <v>42</v>
      </c>
    </row>
    <row r="1484" spans="1:7" ht="16" hidden="1" x14ac:dyDescent="0.2">
      <c r="A1484" t="s">
        <v>3899</v>
      </c>
      <c r="B1484">
        <v>21</v>
      </c>
      <c r="C1484">
        <v>42</v>
      </c>
      <c r="D1484" t="s">
        <v>506</v>
      </c>
      <c r="E1484" t="s">
        <v>3783</v>
      </c>
      <c r="F1484" s="4"/>
      <c r="G1484" s="9">
        <f>Table5[[#This Row],[Order Quantity]]</f>
        <v>42</v>
      </c>
    </row>
    <row r="1485" spans="1:7" ht="16" hidden="1" x14ac:dyDescent="0.2">
      <c r="A1485" t="s">
        <v>4795</v>
      </c>
      <c r="B1485">
        <v>21</v>
      </c>
      <c r="C1485">
        <v>42</v>
      </c>
      <c r="D1485" t="s">
        <v>136</v>
      </c>
      <c r="E1485" t="s">
        <v>1549</v>
      </c>
      <c r="F1485" s="4"/>
      <c r="G1485" s="9">
        <f>Table5[[#This Row],[Order Quantity]]</f>
        <v>42</v>
      </c>
    </row>
    <row r="1486" spans="1:7" ht="16" hidden="1" x14ac:dyDescent="0.2">
      <c r="A1486" t="s">
        <v>7005</v>
      </c>
      <c r="B1486">
        <v>21</v>
      </c>
      <c r="C1486">
        <v>42</v>
      </c>
      <c r="D1486" t="s">
        <v>7006</v>
      </c>
      <c r="E1486" t="s">
        <v>2646</v>
      </c>
      <c r="F1486" s="4"/>
      <c r="G1486" s="9">
        <f>Table5[[#This Row],[Order Quantity]]</f>
        <v>42</v>
      </c>
    </row>
    <row r="1487" spans="1:7" ht="16" hidden="1" x14ac:dyDescent="0.2">
      <c r="A1487" t="s">
        <v>2628</v>
      </c>
      <c r="B1487">
        <v>20</v>
      </c>
      <c r="C1487">
        <v>42</v>
      </c>
      <c r="D1487" t="s">
        <v>171</v>
      </c>
      <c r="E1487" t="s">
        <v>1521</v>
      </c>
      <c r="F1487" s="4"/>
      <c r="G1487" s="9">
        <f>Table5[[#This Row],[Order Quantity]]</f>
        <v>42</v>
      </c>
    </row>
    <row r="1488" spans="1:7" ht="16" hidden="1" x14ac:dyDescent="0.2">
      <c r="A1488" s="1" t="s">
        <v>460</v>
      </c>
      <c r="B1488" s="1">
        <v>18</v>
      </c>
      <c r="C1488" s="1">
        <v>42</v>
      </c>
      <c r="D1488" s="1" t="s">
        <v>461</v>
      </c>
      <c r="E1488" t="s">
        <v>165</v>
      </c>
      <c r="F1488" s="4"/>
      <c r="G1488" s="9">
        <f>Table5[[#This Row],[Order Quantity]]</f>
        <v>42</v>
      </c>
    </row>
    <row r="1489" spans="1:7" ht="16" hidden="1" x14ac:dyDescent="0.2">
      <c r="A1489" t="s">
        <v>1528</v>
      </c>
      <c r="B1489">
        <v>16</v>
      </c>
      <c r="C1489">
        <v>42</v>
      </c>
      <c r="D1489" t="s">
        <v>65</v>
      </c>
      <c r="E1489" t="s">
        <v>1528</v>
      </c>
      <c r="F1489" s="4"/>
      <c r="G1489" s="9">
        <f>Table5[[#This Row],[Order Quantity]]</f>
        <v>42</v>
      </c>
    </row>
    <row r="1490" spans="1:7" ht="16" hidden="1" x14ac:dyDescent="0.2">
      <c r="A1490" t="s">
        <v>2676</v>
      </c>
      <c r="B1490">
        <v>16</v>
      </c>
      <c r="C1490">
        <v>42</v>
      </c>
      <c r="D1490" t="s">
        <v>2677</v>
      </c>
      <c r="E1490" t="s">
        <v>2089</v>
      </c>
      <c r="F1490" s="4"/>
      <c r="G1490" s="9">
        <f>Table5[[#This Row],[Order Quantity]]</f>
        <v>42</v>
      </c>
    </row>
    <row r="1491" spans="1:7" ht="16" hidden="1" x14ac:dyDescent="0.2">
      <c r="A1491" t="s">
        <v>3222</v>
      </c>
      <c r="B1491">
        <v>15</v>
      </c>
      <c r="C1491">
        <v>42</v>
      </c>
      <c r="D1491" t="s">
        <v>136</v>
      </c>
      <c r="E1491" t="s">
        <v>2625</v>
      </c>
      <c r="F1491" s="4"/>
      <c r="G1491" s="9">
        <f>Table5[[#This Row],[Order Quantity]]</f>
        <v>42</v>
      </c>
    </row>
    <row r="1492" spans="1:7" ht="16" hidden="1" x14ac:dyDescent="0.2">
      <c r="A1492" t="s">
        <v>5827</v>
      </c>
      <c r="B1492">
        <v>14</v>
      </c>
      <c r="C1492">
        <v>42</v>
      </c>
      <c r="D1492" t="s">
        <v>934</v>
      </c>
      <c r="E1492" t="s">
        <v>5739</v>
      </c>
      <c r="F1492" s="4"/>
      <c r="G1492" s="9">
        <f>Table5[[#This Row],[Order Quantity]]</f>
        <v>42</v>
      </c>
    </row>
    <row r="1493" spans="1:7" ht="16" hidden="1" x14ac:dyDescent="0.2">
      <c r="A1493" t="s">
        <v>899</v>
      </c>
      <c r="B1493">
        <v>12</v>
      </c>
      <c r="C1493">
        <v>42</v>
      </c>
      <c r="D1493" t="s">
        <v>900</v>
      </c>
      <c r="E1493" t="s">
        <v>352</v>
      </c>
      <c r="F1493" s="4"/>
      <c r="G1493" s="9">
        <f>Table5[[#This Row],[Order Quantity]]</f>
        <v>42</v>
      </c>
    </row>
    <row r="1494" spans="1:7" ht="16" hidden="1" x14ac:dyDescent="0.2">
      <c r="A1494" s="1" t="s">
        <v>7469</v>
      </c>
      <c r="B1494" s="1">
        <v>11</v>
      </c>
      <c r="C1494" s="1">
        <v>42</v>
      </c>
      <c r="D1494" s="1" t="s">
        <v>136</v>
      </c>
      <c r="E1494" s="1" t="s">
        <v>2803</v>
      </c>
      <c r="F1494" s="4"/>
      <c r="G1494" s="9">
        <f>Table5[[#This Row],[Order Quantity]]</f>
        <v>42</v>
      </c>
    </row>
    <row r="1495" spans="1:7" ht="16" hidden="1" x14ac:dyDescent="0.2">
      <c r="A1495" t="s">
        <v>6101</v>
      </c>
      <c r="B1495">
        <v>10</v>
      </c>
      <c r="C1495">
        <v>42</v>
      </c>
      <c r="D1495" t="s">
        <v>2399</v>
      </c>
      <c r="E1495" t="s">
        <v>400</v>
      </c>
      <c r="F1495" s="4"/>
      <c r="G1495" s="9">
        <f>Table5[[#This Row],[Order Quantity]]</f>
        <v>42</v>
      </c>
    </row>
    <row r="1496" spans="1:7" ht="16" hidden="1" x14ac:dyDescent="0.2">
      <c r="A1496" s="1" t="s">
        <v>4536</v>
      </c>
      <c r="B1496" s="1">
        <v>8</v>
      </c>
      <c r="C1496" s="1">
        <v>42</v>
      </c>
      <c r="D1496" s="1" t="s">
        <v>888</v>
      </c>
      <c r="E1496" s="1" t="s">
        <v>1704</v>
      </c>
      <c r="F1496" s="4"/>
      <c r="G1496" s="9">
        <f>Table5[[#This Row],[Order Quantity]]</f>
        <v>42</v>
      </c>
    </row>
    <row r="1497" spans="1:7" ht="16" hidden="1" x14ac:dyDescent="0.2">
      <c r="A1497" t="s">
        <v>3881</v>
      </c>
      <c r="B1497">
        <v>7</v>
      </c>
      <c r="C1497">
        <v>42</v>
      </c>
      <c r="D1497" t="s">
        <v>1451</v>
      </c>
      <c r="E1497" t="s">
        <v>1506</v>
      </c>
      <c r="F1497" s="4"/>
      <c r="G1497" s="9">
        <f>Table5[[#This Row],[Order Quantity]]</f>
        <v>42</v>
      </c>
    </row>
    <row r="1498" spans="1:7" ht="16" hidden="1" x14ac:dyDescent="0.2">
      <c r="A1498" s="1" t="s">
        <v>15</v>
      </c>
      <c r="B1498" s="1">
        <v>6</v>
      </c>
      <c r="C1498" s="1">
        <v>42</v>
      </c>
      <c r="D1498" s="1" t="s">
        <v>10</v>
      </c>
      <c r="E1498" t="s">
        <v>11</v>
      </c>
      <c r="F1498" s="4"/>
      <c r="G1498" s="9">
        <f>Table5[[#This Row],[Order Quantity]]</f>
        <v>42</v>
      </c>
    </row>
    <row r="1499" spans="1:7" ht="16" hidden="1" x14ac:dyDescent="0.2">
      <c r="A1499" s="1" t="s">
        <v>4076</v>
      </c>
      <c r="B1499" s="1">
        <v>6</v>
      </c>
      <c r="C1499" s="1">
        <v>42</v>
      </c>
      <c r="D1499" s="1" t="s">
        <v>961</v>
      </c>
      <c r="E1499" s="1" t="s">
        <v>1251</v>
      </c>
      <c r="F1499" s="4"/>
      <c r="G1499" s="9">
        <f>Table5[[#This Row],[Order Quantity]]</f>
        <v>42</v>
      </c>
    </row>
    <row r="1500" spans="1:7" ht="16" hidden="1" x14ac:dyDescent="0.2">
      <c r="A1500" t="s">
        <v>6177</v>
      </c>
      <c r="B1500">
        <v>6</v>
      </c>
      <c r="C1500">
        <v>42</v>
      </c>
      <c r="D1500" t="s">
        <v>65</v>
      </c>
      <c r="E1500" t="s">
        <v>1336</v>
      </c>
      <c r="F1500" s="4"/>
      <c r="G1500" s="9">
        <f>Table5[[#This Row],[Order Quantity]]</f>
        <v>42</v>
      </c>
    </row>
    <row r="1501" spans="1:7" ht="16" x14ac:dyDescent="0.2">
      <c r="A1501" s="1" t="s">
        <v>5703</v>
      </c>
      <c r="B1501" s="1">
        <v>4</v>
      </c>
      <c r="C1501" s="5">
        <v>42</v>
      </c>
      <c r="D1501" s="1" t="s">
        <v>97</v>
      </c>
      <c r="E1501" s="1" t="s">
        <v>5219</v>
      </c>
      <c r="F1501" s="1" t="s">
        <v>7668</v>
      </c>
      <c r="G1501" s="9">
        <f>42*2</f>
        <v>84</v>
      </c>
    </row>
    <row r="1502" spans="1:7" ht="16" hidden="1" x14ac:dyDescent="0.2">
      <c r="A1502" t="s">
        <v>2462</v>
      </c>
      <c r="B1502">
        <v>1</v>
      </c>
      <c r="C1502">
        <v>42</v>
      </c>
      <c r="D1502" t="s">
        <v>2463</v>
      </c>
      <c r="E1502" t="s">
        <v>1857</v>
      </c>
      <c r="F1502" s="4"/>
      <c r="G1502" s="9">
        <f>Table5[[#This Row],[Order Quantity]]</f>
        <v>42</v>
      </c>
    </row>
    <row r="1503" spans="1:7" ht="16" hidden="1" x14ac:dyDescent="0.2">
      <c r="A1503" t="s">
        <v>5898</v>
      </c>
      <c r="B1503">
        <v>1</v>
      </c>
      <c r="C1503">
        <v>42</v>
      </c>
      <c r="D1503" t="s">
        <v>5738</v>
      </c>
      <c r="E1503" t="s">
        <v>5750</v>
      </c>
      <c r="F1503" s="4"/>
      <c r="G1503" s="9">
        <f>Table5[[#This Row],[Order Quantity]]</f>
        <v>42</v>
      </c>
    </row>
    <row r="1504" spans="1:7" ht="16" hidden="1" x14ac:dyDescent="0.2">
      <c r="A1504" t="s">
        <v>2281</v>
      </c>
      <c r="B1504">
        <v>16</v>
      </c>
      <c r="C1504">
        <v>41.59</v>
      </c>
      <c r="D1504" t="s">
        <v>65</v>
      </c>
      <c r="E1504" t="s">
        <v>2281</v>
      </c>
      <c r="F1504" s="4"/>
      <c r="G1504" s="9">
        <f>Table5[[#This Row],[Order Quantity]]</f>
        <v>41.59</v>
      </c>
    </row>
    <row r="1505" spans="1:7" ht="16" hidden="1" x14ac:dyDescent="0.2">
      <c r="A1505" t="s">
        <v>379</v>
      </c>
      <c r="B1505">
        <v>36</v>
      </c>
      <c r="C1505">
        <v>41</v>
      </c>
      <c r="D1505" t="s">
        <v>100</v>
      </c>
      <c r="E1505" t="s">
        <v>101</v>
      </c>
      <c r="F1505" s="4"/>
      <c r="G1505" s="9">
        <f>Table5[[#This Row],[Order Quantity]]</f>
        <v>41</v>
      </c>
    </row>
    <row r="1506" spans="1:7" ht="16" hidden="1" x14ac:dyDescent="0.2">
      <c r="A1506" t="s">
        <v>85</v>
      </c>
      <c r="B1506">
        <v>36</v>
      </c>
      <c r="C1506">
        <v>41</v>
      </c>
      <c r="D1506" t="s">
        <v>86</v>
      </c>
      <c r="E1506" t="s">
        <v>3096</v>
      </c>
      <c r="F1506" s="4"/>
      <c r="G1506" s="9">
        <f>Table5[[#This Row],[Order Quantity]]</f>
        <v>41</v>
      </c>
    </row>
    <row r="1507" spans="1:7" ht="16" hidden="1" x14ac:dyDescent="0.2">
      <c r="A1507" t="s">
        <v>2833</v>
      </c>
      <c r="B1507">
        <v>33</v>
      </c>
      <c r="C1507">
        <v>41</v>
      </c>
      <c r="D1507" t="s">
        <v>1561</v>
      </c>
      <c r="E1507" t="s">
        <v>1579</v>
      </c>
      <c r="F1507" s="4"/>
      <c r="G1507" s="9">
        <f>Table5[[#This Row],[Order Quantity]]</f>
        <v>41</v>
      </c>
    </row>
    <row r="1508" spans="1:7" ht="16" hidden="1" x14ac:dyDescent="0.2">
      <c r="A1508" t="s">
        <v>920</v>
      </c>
      <c r="B1508">
        <v>33</v>
      </c>
      <c r="C1508">
        <v>41</v>
      </c>
      <c r="D1508" t="s">
        <v>482</v>
      </c>
      <c r="E1508" t="s">
        <v>2128</v>
      </c>
      <c r="F1508" s="4"/>
      <c r="G1508" s="9">
        <f>Table5[[#This Row],[Order Quantity]]</f>
        <v>41</v>
      </c>
    </row>
    <row r="1509" spans="1:7" ht="16" hidden="1" x14ac:dyDescent="0.2">
      <c r="A1509" t="s">
        <v>112</v>
      </c>
      <c r="B1509">
        <v>24</v>
      </c>
      <c r="C1509">
        <v>41</v>
      </c>
      <c r="D1509" t="s">
        <v>2192</v>
      </c>
      <c r="E1509" t="s">
        <v>1343</v>
      </c>
      <c r="F1509" s="4"/>
      <c r="G1509" s="9">
        <f>Table5[[#This Row],[Order Quantity]]</f>
        <v>41</v>
      </c>
    </row>
    <row r="1510" spans="1:7" ht="16" hidden="1" x14ac:dyDescent="0.2">
      <c r="A1510" t="s">
        <v>775</v>
      </c>
      <c r="B1510">
        <v>19</v>
      </c>
      <c r="C1510">
        <v>41</v>
      </c>
      <c r="D1510" t="s">
        <v>533</v>
      </c>
      <c r="E1510" t="s">
        <v>775</v>
      </c>
      <c r="F1510" s="4"/>
      <c r="G1510" s="9">
        <f>Table5[[#This Row],[Order Quantity]]</f>
        <v>41</v>
      </c>
    </row>
    <row r="1511" spans="1:7" ht="16" hidden="1" x14ac:dyDescent="0.2">
      <c r="A1511" s="1" t="s">
        <v>7642</v>
      </c>
      <c r="B1511" s="1">
        <v>16</v>
      </c>
      <c r="C1511" s="1">
        <v>41</v>
      </c>
      <c r="D1511" s="1" t="s">
        <v>199</v>
      </c>
      <c r="E1511" s="1" t="s">
        <v>2642</v>
      </c>
      <c r="F1511" s="4"/>
      <c r="G1511" s="9">
        <f>Table5[[#This Row],[Order Quantity]]</f>
        <v>41</v>
      </c>
    </row>
    <row r="1512" spans="1:7" ht="16" hidden="1" x14ac:dyDescent="0.2">
      <c r="A1512" t="s">
        <v>1528</v>
      </c>
      <c r="B1512">
        <v>14</v>
      </c>
      <c r="C1512">
        <v>41</v>
      </c>
      <c r="D1512" t="s">
        <v>65</v>
      </c>
      <c r="E1512" t="s">
        <v>1528</v>
      </c>
      <c r="F1512" s="4"/>
      <c r="G1512" s="9">
        <f>Table5[[#This Row],[Order Quantity]]</f>
        <v>41</v>
      </c>
    </row>
    <row r="1513" spans="1:7" ht="16" hidden="1" x14ac:dyDescent="0.2">
      <c r="A1513" t="s">
        <v>2585</v>
      </c>
      <c r="B1513">
        <v>14</v>
      </c>
      <c r="C1513">
        <v>41</v>
      </c>
      <c r="D1513" t="s">
        <v>555</v>
      </c>
      <c r="E1513" t="s">
        <v>2568</v>
      </c>
      <c r="F1513" s="4"/>
      <c r="G1513" s="9">
        <f>Table5[[#This Row],[Order Quantity]]</f>
        <v>41</v>
      </c>
    </row>
    <row r="1514" spans="1:7" ht="16" hidden="1" x14ac:dyDescent="0.2">
      <c r="A1514" s="1" t="s">
        <v>3434</v>
      </c>
      <c r="B1514" s="1">
        <v>13</v>
      </c>
      <c r="C1514" s="1">
        <v>41</v>
      </c>
      <c r="D1514" s="1" t="s">
        <v>2710</v>
      </c>
      <c r="E1514" s="1" t="s">
        <v>1788</v>
      </c>
      <c r="F1514" s="4"/>
      <c r="G1514" s="9">
        <f>Table5[[#This Row],[Order Quantity]]</f>
        <v>41</v>
      </c>
    </row>
    <row r="1515" spans="1:7" ht="16" hidden="1" x14ac:dyDescent="0.2">
      <c r="A1515" t="s">
        <v>3403</v>
      </c>
      <c r="B1515">
        <v>11</v>
      </c>
      <c r="C1515">
        <v>41</v>
      </c>
      <c r="D1515" t="s">
        <v>385</v>
      </c>
      <c r="E1515" t="s">
        <v>3404</v>
      </c>
      <c r="F1515" s="4"/>
      <c r="G1515" s="9">
        <f>Table5[[#This Row],[Order Quantity]]</f>
        <v>41</v>
      </c>
    </row>
    <row r="1516" spans="1:7" ht="16" hidden="1" x14ac:dyDescent="0.2">
      <c r="A1516" t="s">
        <v>1590</v>
      </c>
      <c r="B1516">
        <v>10</v>
      </c>
      <c r="C1516">
        <v>41</v>
      </c>
      <c r="D1516" t="s">
        <v>333</v>
      </c>
      <c r="E1516" t="s">
        <v>1513</v>
      </c>
      <c r="F1516" s="4"/>
      <c r="G1516" s="9">
        <f>Table5[[#This Row],[Order Quantity]]</f>
        <v>41</v>
      </c>
    </row>
    <row r="1517" spans="1:7" ht="16" x14ac:dyDescent="0.2">
      <c r="A1517" t="s">
        <v>1981</v>
      </c>
      <c r="B1517">
        <v>8</v>
      </c>
      <c r="C1517" s="6">
        <v>41</v>
      </c>
      <c r="D1517" t="s">
        <v>1982</v>
      </c>
      <c r="E1517" t="s">
        <v>1502</v>
      </c>
      <c r="F1517" s="1" t="s">
        <v>7669</v>
      </c>
      <c r="G1517" s="9">
        <f>41*1.88</f>
        <v>77.08</v>
      </c>
    </row>
    <row r="1518" spans="1:7" ht="16" hidden="1" x14ac:dyDescent="0.2">
      <c r="A1518" t="s">
        <v>2184</v>
      </c>
      <c r="B1518">
        <v>8</v>
      </c>
      <c r="C1518">
        <v>41</v>
      </c>
      <c r="D1518" t="s">
        <v>136</v>
      </c>
      <c r="E1518" t="s">
        <v>2185</v>
      </c>
      <c r="F1518" s="4"/>
      <c r="G1518" s="9">
        <f>Table5[[#This Row],[Order Quantity]]</f>
        <v>41</v>
      </c>
    </row>
    <row r="1519" spans="1:7" ht="16" hidden="1" x14ac:dyDescent="0.2">
      <c r="A1519" t="s">
        <v>6332</v>
      </c>
      <c r="B1519">
        <v>7</v>
      </c>
      <c r="C1519">
        <v>41</v>
      </c>
      <c r="D1519" t="s">
        <v>65</v>
      </c>
      <c r="E1519" t="s">
        <v>1506</v>
      </c>
      <c r="F1519" s="4"/>
      <c r="G1519" s="9">
        <f>Table5[[#This Row],[Order Quantity]]</f>
        <v>41</v>
      </c>
    </row>
    <row r="1520" spans="1:7" ht="16" x14ac:dyDescent="0.2">
      <c r="A1520" t="s">
        <v>5327</v>
      </c>
      <c r="B1520">
        <v>6</v>
      </c>
      <c r="C1520" s="6">
        <v>41</v>
      </c>
      <c r="D1520" t="s">
        <v>201</v>
      </c>
      <c r="E1520" t="s">
        <v>698</v>
      </c>
      <c r="F1520" s="1" t="s">
        <v>7667</v>
      </c>
      <c r="G1520" s="9">
        <f>Table5[[#This Row],[Order Quantity]]</f>
        <v>41</v>
      </c>
    </row>
    <row r="1521" spans="1:7" ht="16" hidden="1" x14ac:dyDescent="0.2">
      <c r="A1521" t="s">
        <v>4875</v>
      </c>
      <c r="B1521">
        <v>3</v>
      </c>
      <c r="C1521">
        <v>41</v>
      </c>
      <c r="D1521" t="s">
        <v>533</v>
      </c>
      <c r="E1521" t="s">
        <v>4579</v>
      </c>
      <c r="F1521" s="4"/>
      <c r="G1521" s="9">
        <f>Table5[[#This Row],[Order Quantity]]</f>
        <v>41</v>
      </c>
    </row>
    <row r="1522" spans="1:7" ht="16" hidden="1" x14ac:dyDescent="0.2">
      <c r="A1522" t="s">
        <v>6618</v>
      </c>
      <c r="B1522">
        <v>2</v>
      </c>
      <c r="C1522">
        <v>41</v>
      </c>
      <c r="D1522" t="s">
        <v>136</v>
      </c>
      <c r="E1522" t="s">
        <v>1445</v>
      </c>
      <c r="F1522" s="4"/>
      <c r="G1522" s="9">
        <f>Table5[[#This Row],[Order Quantity]]</f>
        <v>41</v>
      </c>
    </row>
    <row r="1523" spans="1:7" ht="16" hidden="1" x14ac:dyDescent="0.2">
      <c r="A1523" t="s">
        <v>5896</v>
      </c>
      <c r="B1523">
        <v>1</v>
      </c>
      <c r="C1523">
        <v>41</v>
      </c>
      <c r="D1523" t="s">
        <v>5897</v>
      </c>
      <c r="E1523" t="s">
        <v>1788</v>
      </c>
      <c r="F1523" s="4"/>
      <c r="G1523" s="9">
        <f>Table5[[#This Row],[Order Quantity]]</f>
        <v>41</v>
      </c>
    </row>
    <row r="1524" spans="1:7" ht="16" hidden="1" x14ac:dyDescent="0.2">
      <c r="A1524" t="s">
        <v>6054</v>
      </c>
      <c r="B1524">
        <v>17</v>
      </c>
      <c r="C1524">
        <v>40.72</v>
      </c>
      <c r="D1524" t="s">
        <v>684</v>
      </c>
      <c r="E1524" t="s">
        <v>3172</v>
      </c>
      <c r="F1524" s="4"/>
      <c r="G1524" s="9">
        <f>Table5[[#This Row],[Order Quantity]]</f>
        <v>40.72</v>
      </c>
    </row>
    <row r="1525" spans="1:7" ht="16" hidden="1" x14ac:dyDescent="0.2">
      <c r="A1525" t="s">
        <v>2973</v>
      </c>
      <c r="B1525">
        <v>31</v>
      </c>
      <c r="C1525">
        <v>40</v>
      </c>
      <c r="D1525" t="s">
        <v>294</v>
      </c>
      <c r="E1525" t="s">
        <v>2815</v>
      </c>
      <c r="F1525" s="4"/>
      <c r="G1525" s="9">
        <f>Table5[[#This Row],[Order Quantity]]</f>
        <v>40</v>
      </c>
    </row>
    <row r="1526" spans="1:7" ht="16" hidden="1" x14ac:dyDescent="0.2">
      <c r="A1526" t="s">
        <v>2555</v>
      </c>
      <c r="B1526">
        <v>23</v>
      </c>
      <c r="C1526">
        <v>40</v>
      </c>
      <c r="D1526" t="s">
        <v>2556</v>
      </c>
      <c r="E1526" t="s">
        <v>2109</v>
      </c>
      <c r="F1526" s="4"/>
      <c r="G1526" s="9">
        <f>Table5[[#This Row],[Order Quantity]]</f>
        <v>40</v>
      </c>
    </row>
    <row r="1527" spans="1:7" ht="16" hidden="1" x14ac:dyDescent="0.2">
      <c r="A1527" s="1" t="s">
        <v>4799</v>
      </c>
      <c r="B1527" s="1">
        <v>20</v>
      </c>
      <c r="C1527" s="1">
        <v>40</v>
      </c>
      <c r="D1527" s="1" t="s">
        <v>388</v>
      </c>
      <c r="E1527" s="1" t="s">
        <v>1990</v>
      </c>
      <c r="F1527" s="4"/>
      <c r="G1527" s="9">
        <f>Table5[[#This Row],[Order Quantity]]</f>
        <v>40</v>
      </c>
    </row>
    <row r="1528" spans="1:7" ht="16" hidden="1" x14ac:dyDescent="0.2">
      <c r="A1528" t="s">
        <v>530</v>
      </c>
      <c r="B1528">
        <v>19</v>
      </c>
      <c r="C1528">
        <v>40</v>
      </c>
      <c r="D1528" t="s">
        <v>531</v>
      </c>
      <c r="E1528" t="s">
        <v>337</v>
      </c>
      <c r="F1528" s="4"/>
      <c r="G1528" s="9">
        <f>Table5[[#This Row],[Order Quantity]]</f>
        <v>40</v>
      </c>
    </row>
    <row r="1529" spans="1:7" ht="16" hidden="1" x14ac:dyDescent="0.2">
      <c r="A1529" t="s">
        <v>781</v>
      </c>
      <c r="B1529">
        <v>18</v>
      </c>
      <c r="C1529">
        <v>40</v>
      </c>
      <c r="D1529" t="s">
        <v>782</v>
      </c>
      <c r="E1529" t="s">
        <v>1519</v>
      </c>
      <c r="F1529" s="4"/>
      <c r="G1529" s="9">
        <f>Table5[[#This Row],[Order Quantity]]</f>
        <v>40</v>
      </c>
    </row>
    <row r="1530" spans="1:7" ht="16" hidden="1" x14ac:dyDescent="0.2">
      <c r="A1530" s="1" t="s">
        <v>4071</v>
      </c>
      <c r="B1530" s="1">
        <v>17</v>
      </c>
      <c r="C1530" s="1">
        <v>40</v>
      </c>
      <c r="D1530" s="1" t="s">
        <v>103</v>
      </c>
      <c r="E1530" s="1" t="s">
        <v>1302</v>
      </c>
      <c r="F1530" s="4"/>
      <c r="G1530" s="9">
        <f>Table5[[#This Row],[Order Quantity]]</f>
        <v>40</v>
      </c>
    </row>
    <row r="1531" spans="1:7" ht="16" hidden="1" x14ac:dyDescent="0.2">
      <c r="A1531" s="1" t="s">
        <v>4062</v>
      </c>
      <c r="B1531" s="1">
        <v>15</v>
      </c>
      <c r="C1531" s="1">
        <v>40</v>
      </c>
      <c r="D1531" s="1" t="s">
        <v>103</v>
      </c>
      <c r="E1531" s="1" t="s">
        <v>1302</v>
      </c>
      <c r="F1531" s="4"/>
      <c r="G1531" s="9">
        <f>Table5[[#This Row],[Order Quantity]]</f>
        <v>40</v>
      </c>
    </row>
    <row r="1532" spans="1:7" ht="16" hidden="1" x14ac:dyDescent="0.2">
      <c r="A1532" t="s">
        <v>4403</v>
      </c>
      <c r="B1532">
        <v>13</v>
      </c>
      <c r="C1532">
        <v>40</v>
      </c>
      <c r="D1532" t="s">
        <v>624</v>
      </c>
      <c r="E1532" t="s">
        <v>1920</v>
      </c>
      <c r="F1532" s="4"/>
      <c r="G1532" s="9">
        <f>Table5[[#This Row],[Order Quantity]]</f>
        <v>40</v>
      </c>
    </row>
    <row r="1533" spans="1:7" ht="16" hidden="1" x14ac:dyDescent="0.2">
      <c r="A1533" t="s">
        <v>3461</v>
      </c>
      <c r="B1533">
        <v>12</v>
      </c>
      <c r="C1533">
        <v>40</v>
      </c>
      <c r="D1533" t="s">
        <v>1795</v>
      </c>
      <c r="E1533" t="s">
        <v>2495</v>
      </c>
      <c r="F1533" s="4"/>
      <c r="G1533" s="9">
        <f>Table5[[#This Row],[Order Quantity]]</f>
        <v>40</v>
      </c>
    </row>
    <row r="1534" spans="1:7" ht="16" hidden="1" x14ac:dyDescent="0.2">
      <c r="A1534" t="s">
        <v>4979</v>
      </c>
      <c r="B1534">
        <v>12</v>
      </c>
      <c r="C1534">
        <v>40</v>
      </c>
      <c r="D1534" t="s">
        <v>65</v>
      </c>
      <c r="E1534" t="s">
        <v>4810</v>
      </c>
      <c r="F1534" s="4"/>
      <c r="G1534" s="9">
        <f>Table5[[#This Row],[Order Quantity]]</f>
        <v>40</v>
      </c>
    </row>
    <row r="1535" spans="1:7" ht="16" hidden="1" x14ac:dyDescent="0.2">
      <c r="A1535" s="1" t="s">
        <v>157</v>
      </c>
      <c r="B1535" s="1">
        <v>11</v>
      </c>
      <c r="C1535" s="1">
        <v>40</v>
      </c>
      <c r="D1535" s="1" t="s">
        <v>158</v>
      </c>
      <c r="E1535" t="s">
        <v>84</v>
      </c>
      <c r="F1535" s="4"/>
      <c r="G1535" s="9">
        <f>Table5[[#This Row],[Order Quantity]]</f>
        <v>40</v>
      </c>
    </row>
    <row r="1536" spans="1:7" ht="16" hidden="1" x14ac:dyDescent="0.2">
      <c r="A1536" t="s">
        <v>3886</v>
      </c>
      <c r="B1536">
        <v>10</v>
      </c>
      <c r="C1536">
        <v>40</v>
      </c>
      <c r="D1536" t="s">
        <v>65</v>
      </c>
      <c r="E1536" t="s">
        <v>1336</v>
      </c>
      <c r="F1536" s="4"/>
      <c r="G1536" s="9">
        <f>Table5[[#This Row],[Order Quantity]]</f>
        <v>40</v>
      </c>
    </row>
    <row r="1537" spans="1:7" ht="16" hidden="1" x14ac:dyDescent="0.2">
      <c r="A1537" t="s">
        <v>5789</v>
      </c>
      <c r="B1537">
        <v>9</v>
      </c>
      <c r="C1537">
        <v>40</v>
      </c>
      <c r="D1537" t="s">
        <v>934</v>
      </c>
      <c r="E1537" t="s">
        <v>5746</v>
      </c>
      <c r="F1537" s="4"/>
      <c r="G1537" s="9">
        <f>Table5[[#This Row],[Order Quantity]]</f>
        <v>40</v>
      </c>
    </row>
    <row r="1538" spans="1:7" ht="16" hidden="1" x14ac:dyDescent="0.2">
      <c r="A1538" t="s">
        <v>6971</v>
      </c>
      <c r="B1538">
        <v>9</v>
      </c>
      <c r="C1538">
        <v>40</v>
      </c>
      <c r="D1538" t="s">
        <v>3892</v>
      </c>
      <c r="E1538" t="s">
        <v>4457</v>
      </c>
      <c r="F1538" s="4"/>
      <c r="G1538" s="9">
        <f>Table5[[#This Row],[Order Quantity]]</f>
        <v>40</v>
      </c>
    </row>
    <row r="1539" spans="1:7" ht="16" hidden="1" x14ac:dyDescent="0.2">
      <c r="A1539" s="1" t="s">
        <v>4417</v>
      </c>
      <c r="B1539" s="1">
        <v>7</v>
      </c>
      <c r="C1539" s="1">
        <v>40</v>
      </c>
      <c r="D1539" s="1" t="s">
        <v>697</v>
      </c>
      <c r="E1539" s="1" t="s">
        <v>1439</v>
      </c>
      <c r="F1539" s="4"/>
      <c r="G1539" s="9">
        <f>Table5[[#This Row],[Order Quantity]]</f>
        <v>40</v>
      </c>
    </row>
    <row r="1540" spans="1:7" ht="16" hidden="1" x14ac:dyDescent="0.2">
      <c r="A1540" t="s">
        <v>3862</v>
      </c>
      <c r="B1540">
        <v>7</v>
      </c>
      <c r="C1540">
        <v>40</v>
      </c>
      <c r="D1540" t="s">
        <v>65</v>
      </c>
      <c r="E1540" t="s">
        <v>3862</v>
      </c>
      <c r="F1540" s="4"/>
      <c r="G1540" s="9">
        <f>Table5[[#This Row],[Order Quantity]]</f>
        <v>40</v>
      </c>
    </row>
    <row r="1541" spans="1:7" ht="16" hidden="1" x14ac:dyDescent="0.2">
      <c r="A1541" t="s">
        <v>6625</v>
      </c>
      <c r="B1541">
        <v>5</v>
      </c>
      <c r="C1541">
        <v>40</v>
      </c>
      <c r="D1541" t="s">
        <v>1915</v>
      </c>
      <c r="E1541" t="s">
        <v>1527</v>
      </c>
      <c r="F1541" s="4"/>
      <c r="G1541" s="9">
        <f>Table5[[#This Row],[Order Quantity]]</f>
        <v>40</v>
      </c>
    </row>
    <row r="1542" spans="1:7" ht="16" hidden="1" x14ac:dyDescent="0.2">
      <c r="A1542" t="s">
        <v>96</v>
      </c>
      <c r="B1542">
        <v>2</v>
      </c>
      <c r="C1542">
        <v>40</v>
      </c>
      <c r="D1542" t="s">
        <v>97</v>
      </c>
      <c r="E1542" t="s">
        <v>98</v>
      </c>
      <c r="F1542" s="4"/>
      <c r="G1542" s="9">
        <f>Table5[[#This Row],[Order Quantity]]</f>
        <v>40</v>
      </c>
    </row>
    <row r="1543" spans="1:7" ht="16" hidden="1" x14ac:dyDescent="0.2">
      <c r="A1543" s="1" t="s">
        <v>4330</v>
      </c>
      <c r="B1543" s="1">
        <v>2</v>
      </c>
      <c r="C1543" s="1">
        <v>40</v>
      </c>
      <c r="D1543" s="1" t="s">
        <v>2532</v>
      </c>
      <c r="E1543" s="1" t="s">
        <v>4144</v>
      </c>
      <c r="F1543" s="4"/>
      <c r="G1543" s="9">
        <f>Table5[[#This Row],[Order Quantity]]</f>
        <v>40</v>
      </c>
    </row>
    <row r="1544" spans="1:7" ht="16" x14ac:dyDescent="0.2">
      <c r="A1544" t="s">
        <v>5337</v>
      </c>
      <c r="B1544">
        <v>2</v>
      </c>
      <c r="C1544" s="6">
        <v>40</v>
      </c>
      <c r="D1544" t="s">
        <v>5338</v>
      </c>
      <c r="E1544" t="s">
        <v>3178</v>
      </c>
      <c r="F1544" s="1" t="s">
        <v>7668</v>
      </c>
      <c r="G1544" s="9">
        <f>40*0.156</f>
        <v>6.24</v>
      </c>
    </row>
    <row r="1545" spans="1:7" ht="16" hidden="1" x14ac:dyDescent="0.2">
      <c r="A1545" t="s">
        <v>2010</v>
      </c>
      <c r="B1545">
        <v>1</v>
      </c>
      <c r="C1545">
        <v>40</v>
      </c>
      <c r="D1545" t="s">
        <v>2011</v>
      </c>
      <c r="E1545" t="s">
        <v>1788</v>
      </c>
      <c r="F1545" s="4"/>
      <c r="G1545" s="9">
        <f>Table5[[#This Row],[Order Quantity]]</f>
        <v>40</v>
      </c>
    </row>
    <row r="1546" spans="1:7" ht="16" hidden="1" x14ac:dyDescent="0.2">
      <c r="A1546" t="s">
        <v>1045</v>
      </c>
      <c r="B1546">
        <v>1</v>
      </c>
      <c r="C1546">
        <v>40</v>
      </c>
      <c r="D1546" t="s">
        <v>136</v>
      </c>
      <c r="E1546" t="s">
        <v>1240</v>
      </c>
      <c r="F1546" s="4"/>
      <c r="G1546" s="9">
        <f>Table5[[#This Row],[Order Quantity]]</f>
        <v>40</v>
      </c>
    </row>
    <row r="1547" spans="1:7" ht="16" hidden="1" x14ac:dyDescent="0.2">
      <c r="A1547" t="s">
        <v>3984</v>
      </c>
      <c r="B1547">
        <v>1</v>
      </c>
      <c r="C1547">
        <v>40</v>
      </c>
      <c r="D1547" t="s">
        <v>65</v>
      </c>
      <c r="E1547" t="s">
        <v>3985</v>
      </c>
      <c r="F1547" s="4"/>
      <c r="G1547" s="9">
        <f>Table5[[#This Row],[Order Quantity]]</f>
        <v>40</v>
      </c>
    </row>
    <row r="1548" spans="1:7" ht="16" hidden="1" x14ac:dyDescent="0.2">
      <c r="A1548" t="s">
        <v>3986</v>
      </c>
      <c r="B1548">
        <v>1</v>
      </c>
      <c r="C1548">
        <v>40</v>
      </c>
      <c r="D1548" t="s">
        <v>3974</v>
      </c>
      <c r="E1548" t="s">
        <v>3975</v>
      </c>
      <c r="F1548" s="4"/>
      <c r="G1548" s="9">
        <f>Table5[[#This Row],[Order Quantity]]</f>
        <v>40</v>
      </c>
    </row>
    <row r="1549" spans="1:7" ht="16" hidden="1" x14ac:dyDescent="0.2">
      <c r="A1549" s="1" t="s">
        <v>4099</v>
      </c>
      <c r="B1549" s="1">
        <v>1</v>
      </c>
      <c r="C1549" s="5">
        <v>40</v>
      </c>
      <c r="D1549" s="1" t="s">
        <v>684</v>
      </c>
      <c r="E1549" s="1" t="s">
        <v>3178</v>
      </c>
      <c r="F1549" s="4"/>
      <c r="G1549" s="9">
        <f>Table5[[#This Row],[Order Quantity]]</f>
        <v>40</v>
      </c>
    </row>
    <row r="1550" spans="1:7" ht="16" hidden="1" x14ac:dyDescent="0.2">
      <c r="A1550" t="s">
        <v>4644</v>
      </c>
      <c r="B1550">
        <v>1</v>
      </c>
      <c r="C1550">
        <v>40</v>
      </c>
      <c r="D1550" t="s">
        <v>1515</v>
      </c>
      <c r="E1550" t="s">
        <v>4638</v>
      </c>
      <c r="F1550" s="4"/>
      <c r="G1550" s="9">
        <f>Table5[[#This Row],[Order Quantity]]</f>
        <v>40</v>
      </c>
    </row>
    <row r="1551" spans="1:7" ht="16" hidden="1" x14ac:dyDescent="0.2">
      <c r="A1551" t="s">
        <v>6289</v>
      </c>
      <c r="B1551">
        <v>19</v>
      </c>
      <c r="C1551">
        <v>39.996000000000002</v>
      </c>
      <c r="D1551" t="s">
        <v>136</v>
      </c>
      <c r="E1551" t="s">
        <v>1905</v>
      </c>
      <c r="F1551" s="4"/>
      <c r="G1551" s="9">
        <f>Table5[[#This Row],[Order Quantity]]</f>
        <v>39.996000000000002</v>
      </c>
    </row>
    <row r="1552" spans="1:7" ht="16" hidden="1" x14ac:dyDescent="0.2">
      <c r="A1552" t="s">
        <v>3052</v>
      </c>
      <c r="B1552">
        <v>35</v>
      </c>
      <c r="C1552">
        <v>39.81</v>
      </c>
      <c r="D1552" t="s">
        <v>684</v>
      </c>
      <c r="E1552" t="s">
        <v>3053</v>
      </c>
      <c r="F1552" s="4"/>
      <c r="G1552" s="9">
        <f>Table5[[#This Row],[Order Quantity]]</f>
        <v>39.81</v>
      </c>
    </row>
    <row r="1553" spans="1:7" ht="16" hidden="1" x14ac:dyDescent="0.2">
      <c r="A1553" t="s">
        <v>3797</v>
      </c>
      <c r="B1553">
        <v>13</v>
      </c>
      <c r="C1553">
        <v>39.64</v>
      </c>
      <c r="D1553" t="s">
        <v>684</v>
      </c>
      <c r="E1553" t="s">
        <v>3797</v>
      </c>
      <c r="F1553" s="4"/>
      <c r="G1553" s="9">
        <f>Table5[[#This Row],[Order Quantity]]</f>
        <v>39.64</v>
      </c>
    </row>
    <row r="1554" spans="1:7" ht="16" hidden="1" x14ac:dyDescent="0.2">
      <c r="A1554" t="s">
        <v>3723</v>
      </c>
      <c r="B1554">
        <v>20</v>
      </c>
      <c r="C1554">
        <v>39.24</v>
      </c>
      <c r="D1554" t="s">
        <v>684</v>
      </c>
      <c r="E1554" t="s">
        <v>3724</v>
      </c>
      <c r="F1554" s="4"/>
      <c r="G1554" s="9">
        <f>Table5[[#This Row],[Order Quantity]]</f>
        <v>39.24</v>
      </c>
    </row>
    <row r="1555" spans="1:7" ht="16" hidden="1" x14ac:dyDescent="0.2">
      <c r="A1555" s="1" t="s">
        <v>5841</v>
      </c>
      <c r="B1555" s="1">
        <v>36</v>
      </c>
      <c r="C1555" s="1">
        <v>39</v>
      </c>
      <c r="D1555" s="1" t="s">
        <v>5752</v>
      </c>
      <c r="E1555" s="1" t="s">
        <v>5842</v>
      </c>
      <c r="F1555" s="4"/>
      <c r="G1555" s="9">
        <f>Table5[[#This Row],[Order Quantity]]</f>
        <v>39</v>
      </c>
    </row>
    <row r="1556" spans="1:7" ht="16" hidden="1" x14ac:dyDescent="0.2">
      <c r="A1556" t="s">
        <v>2347</v>
      </c>
      <c r="B1556">
        <v>31</v>
      </c>
      <c r="C1556">
        <v>39</v>
      </c>
      <c r="D1556" t="s">
        <v>2348</v>
      </c>
      <c r="E1556" t="s">
        <v>2163</v>
      </c>
      <c r="F1556" s="4"/>
      <c r="G1556" s="9">
        <f>Table5[[#This Row],[Order Quantity]]</f>
        <v>39</v>
      </c>
    </row>
    <row r="1557" spans="1:7" ht="16" hidden="1" x14ac:dyDescent="0.2">
      <c r="A1557" s="1" t="s">
        <v>5607</v>
      </c>
      <c r="B1557" s="1">
        <v>29</v>
      </c>
      <c r="C1557" s="1">
        <v>39</v>
      </c>
      <c r="D1557" s="1" t="s">
        <v>154</v>
      </c>
      <c r="E1557" s="1" t="s">
        <v>2273</v>
      </c>
      <c r="F1557" s="4"/>
      <c r="G1557" s="9">
        <f>Table5[[#This Row],[Order Quantity]]</f>
        <v>39</v>
      </c>
    </row>
    <row r="1558" spans="1:7" ht="16" hidden="1" x14ac:dyDescent="0.2">
      <c r="A1558" t="s">
        <v>1323</v>
      </c>
      <c r="B1558">
        <v>27</v>
      </c>
      <c r="C1558" s="6">
        <v>39</v>
      </c>
      <c r="D1558" t="s">
        <v>831</v>
      </c>
      <c r="E1558" t="s">
        <v>1265</v>
      </c>
      <c r="F1558" s="4"/>
      <c r="G1558" s="9">
        <f>Table5[[#This Row],[Order Quantity]]</f>
        <v>39</v>
      </c>
    </row>
    <row r="1559" spans="1:7" ht="16" hidden="1" x14ac:dyDescent="0.2">
      <c r="A1559" t="s">
        <v>1214</v>
      </c>
      <c r="B1559">
        <v>27</v>
      </c>
      <c r="C1559">
        <v>39</v>
      </c>
      <c r="D1559" t="s">
        <v>464</v>
      </c>
      <c r="E1559" t="s">
        <v>1302</v>
      </c>
      <c r="F1559" s="4"/>
      <c r="G1559" s="9">
        <f>Table5[[#This Row],[Order Quantity]]</f>
        <v>39</v>
      </c>
    </row>
    <row r="1560" spans="1:7" ht="16" hidden="1" x14ac:dyDescent="0.2">
      <c r="A1560" s="1" t="s">
        <v>5571</v>
      </c>
      <c r="B1560" s="1">
        <v>27</v>
      </c>
      <c r="C1560" s="1">
        <v>39</v>
      </c>
      <c r="D1560" s="1" t="s">
        <v>154</v>
      </c>
      <c r="E1560" s="1" t="s">
        <v>2273</v>
      </c>
      <c r="F1560" s="4"/>
      <c r="G1560" s="9">
        <f>Table5[[#This Row],[Order Quantity]]</f>
        <v>39</v>
      </c>
    </row>
    <row r="1561" spans="1:7" ht="16" hidden="1" x14ac:dyDescent="0.2">
      <c r="A1561" t="s">
        <v>2509</v>
      </c>
      <c r="B1561">
        <v>21</v>
      </c>
      <c r="C1561">
        <v>39</v>
      </c>
      <c r="D1561" t="s">
        <v>2510</v>
      </c>
      <c r="E1561" t="s">
        <v>2089</v>
      </c>
      <c r="F1561" s="4"/>
      <c r="G1561" s="9">
        <f>Table5[[#This Row],[Order Quantity]]</f>
        <v>39</v>
      </c>
    </row>
    <row r="1562" spans="1:7" ht="16" hidden="1" x14ac:dyDescent="0.2">
      <c r="A1562" t="s">
        <v>7465</v>
      </c>
      <c r="B1562">
        <v>19</v>
      </c>
      <c r="C1562">
        <v>39</v>
      </c>
      <c r="D1562" t="s">
        <v>262</v>
      </c>
      <c r="E1562" t="s">
        <v>3400</v>
      </c>
      <c r="F1562" s="4"/>
      <c r="G1562" s="9">
        <f>Table5[[#This Row],[Order Quantity]]</f>
        <v>39</v>
      </c>
    </row>
    <row r="1563" spans="1:7" ht="16" hidden="1" x14ac:dyDescent="0.2">
      <c r="A1563" t="s">
        <v>1876</v>
      </c>
      <c r="B1563">
        <v>16</v>
      </c>
      <c r="C1563">
        <v>39</v>
      </c>
      <c r="D1563" t="s">
        <v>310</v>
      </c>
      <c r="E1563" t="s">
        <v>1876</v>
      </c>
      <c r="F1563" s="4"/>
      <c r="G1563" s="9">
        <f>Table5[[#This Row],[Order Quantity]]</f>
        <v>39</v>
      </c>
    </row>
    <row r="1564" spans="1:7" ht="16" hidden="1" x14ac:dyDescent="0.2">
      <c r="A1564" t="s">
        <v>4967</v>
      </c>
      <c r="B1564">
        <v>14</v>
      </c>
      <c r="C1564">
        <v>39</v>
      </c>
      <c r="D1564" t="s">
        <v>65</v>
      </c>
      <c r="E1564" t="s">
        <v>4579</v>
      </c>
      <c r="F1564" s="4"/>
      <c r="G1564" s="9">
        <f>Table5[[#This Row],[Order Quantity]]</f>
        <v>39</v>
      </c>
    </row>
    <row r="1565" spans="1:7" ht="16" hidden="1" x14ac:dyDescent="0.2">
      <c r="A1565" t="s">
        <v>1284</v>
      </c>
      <c r="B1565">
        <v>14</v>
      </c>
      <c r="C1565">
        <v>39</v>
      </c>
      <c r="D1565" t="s">
        <v>422</v>
      </c>
      <c r="E1565" t="s">
        <v>1285</v>
      </c>
      <c r="F1565" s="4"/>
      <c r="G1565" s="9">
        <f>Table5[[#This Row],[Order Quantity]]</f>
        <v>39</v>
      </c>
    </row>
    <row r="1566" spans="1:7" ht="16" hidden="1" x14ac:dyDescent="0.2">
      <c r="A1566" t="s">
        <v>675</v>
      </c>
      <c r="B1566">
        <v>13</v>
      </c>
      <c r="C1566">
        <v>39</v>
      </c>
      <c r="D1566" t="s">
        <v>111</v>
      </c>
      <c r="E1566" t="s">
        <v>1242</v>
      </c>
      <c r="F1566" s="4"/>
      <c r="G1566" s="9">
        <f>Table5[[#This Row],[Order Quantity]]</f>
        <v>39</v>
      </c>
    </row>
    <row r="1567" spans="1:7" ht="16" hidden="1" x14ac:dyDescent="0.2">
      <c r="A1567" t="s">
        <v>6480</v>
      </c>
      <c r="B1567">
        <v>13</v>
      </c>
      <c r="C1567">
        <v>39</v>
      </c>
      <c r="D1567" t="s">
        <v>6481</v>
      </c>
      <c r="E1567" t="s">
        <v>1456</v>
      </c>
      <c r="F1567" s="4"/>
      <c r="G1567" s="9">
        <f>Table5[[#This Row],[Order Quantity]]</f>
        <v>39</v>
      </c>
    </row>
    <row r="1568" spans="1:7" ht="16" hidden="1" x14ac:dyDescent="0.2">
      <c r="A1568" s="1" t="s">
        <v>82</v>
      </c>
      <c r="B1568" s="1">
        <v>11</v>
      </c>
      <c r="C1568" s="1">
        <v>39</v>
      </c>
      <c r="D1568" s="1" t="s">
        <v>83</v>
      </c>
      <c r="E1568" t="s">
        <v>84</v>
      </c>
      <c r="F1568" s="4"/>
      <c r="G1568" s="9">
        <f>Table5[[#This Row],[Order Quantity]]</f>
        <v>39</v>
      </c>
    </row>
    <row r="1569" spans="1:7" ht="16" hidden="1" x14ac:dyDescent="0.2">
      <c r="A1569" t="s">
        <v>2876</v>
      </c>
      <c r="B1569">
        <v>10</v>
      </c>
      <c r="C1569">
        <v>39</v>
      </c>
      <c r="D1569" t="s">
        <v>2877</v>
      </c>
      <c r="E1569" t="s">
        <v>2878</v>
      </c>
      <c r="F1569" s="4"/>
      <c r="G1569" s="9">
        <f>Table5[[#This Row],[Order Quantity]]</f>
        <v>39</v>
      </c>
    </row>
    <row r="1570" spans="1:7" ht="16" hidden="1" x14ac:dyDescent="0.2">
      <c r="A1570" t="s">
        <v>6502</v>
      </c>
      <c r="B1570">
        <v>10</v>
      </c>
      <c r="C1570">
        <v>39</v>
      </c>
      <c r="D1570" t="s">
        <v>136</v>
      </c>
      <c r="E1570" t="s">
        <v>1618</v>
      </c>
      <c r="F1570" s="4"/>
      <c r="G1570" s="9">
        <f>Table5[[#This Row],[Order Quantity]]</f>
        <v>39</v>
      </c>
    </row>
    <row r="1571" spans="1:7" ht="16" hidden="1" x14ac:dyDescent="0.2">
      <c r="A1571" t="s">
        <v>518</v>
      </c>
      <c r="B1571">
        <v>9</v>
      </c>
      <c r="C1571">
        <v>39</v>
      </c>
      <c r="D1571" t="s">
        <v>422</v>
      </c>
      <c r="E1571" t="s">
        <v>3225</v>
      </c>
      <c r="F1571" s="4"/>
      <c r="G1571" s="9">
        <f>Table5[[#This Row],[Order Quantity]]</f>
        <v>39</v>
      </c>
    </row>
    <row r="1572" spans="1:7" ht="16" hidden="1" x14ac:dyDescent="0.2">
      <c r="A1572" t="s">
        <v>958</v>
      </c>
      <c r="B1572">
        <v>9</v>
      </c>
      <c r="C1572">
        <v>39</v>
      </c>
      <c r="D1572" t="s">
        <v>959</v>
      </c>
      <c r="E1572" t="s">
        <v>1669</v>
      </c>
      <c r="F1572" s="4"/>
      <c r="G1572" s="9">
        <f>Table5[[#This Row],[Order Quantity]]</f>
        <v>39</v>
      </c>
    </row>
    <row r="1573" spans="1:7" ht="16" hidden="1" x14ac:dyDescent="0.2">
      <c r="A1573" t="s">
        <v>1991</v>
      </c>
      <c r="B1573">
        <v>8</v>
      </c>
      <c r="C1573">
        <v>39</v>
      </c>
      <c r="D1573" t="s">
        <v>888</v>
      </c>
      <c r="E1573" t="s">
        <v>1704</v>
      </c>
      <c r="F1573" s="4"/>
      <c r="G1573" s="9">
        <f>Table5[[#This Row],[Order Quantity]]</f>
        <v>39</v>
      </c>
    </row>
    <row r="1574" spans="1:7" ht="16" hidden="1" x14ac:dyDescent="0.2">
      <c r="A1574" t="s">
        <v>2530</v>
      </c>
      <c r="B1574">
        <v>7</v>
      </c>
      <c r="C1574">
        <v>39</v>
      </c>
      <c r="D1574" t="s">
        <v>1497</v>
      </c>
      <c r="E1574" t="s">
        <v>1513</v>
      </c>
      <c r="F1574" s="4"/>
      <c r="G1574" s="9">
        <f>Table5[[#This Row],[Order Quantity]]</f>
        <v>39</v>
      </c>
    </row>
    <row r="1575" spans="1:7" ht="16" hidden="1" x14ac:dyDescent="0.2">
      <c r="A1575" t="s">
        <v>1324</v>
      </c>
      <c r="B1575">
        <v>6</v>
      </c>
      <c r="C1575">
        <v>39</v>
      </c>
      <c r="D1575" t="s">
        <v>1314</v>
      </c>
      <c r="E1575" t="s">
        <v>1278</v>
      </c>
      <c r="F1575" s="4"/>
      <c r="G1575" s="9">
        <f>Table5[[#This Row],[Order Quantity]]</f>
        <v>39</v>
      </c>
    </row>
    <row r="1576" spans="1:7" ht="16" hidden="1" x14ac:dyDescent="0.2">
      <c r="A1576" t="s">
        <v>7325</v>
      </c>
      <c r="B1576">
        <v>6</v>
      </c>
      <c r="C1576">
        <v>39</v>
      </c>
      <c r="D1576" t="s">
        <v>7326</v>
      </c>
      <c r="E1576" t="s">
        <v>2180</v>
      </c>
      <c r="F1576" s="4"/>
      <c r="G1576" s="9">
        <f>Table5[[#This Row],[Order Quantity]]</f>
        <v>39</v>
      </c>
    </row>
    <row r="1577" spans="1:7" ht="16" hidden="1" x14ac:dyDescent="0.2">
      <c r="A1577" t="s">
        <v>2380</v>
      </c>
      <c r="B1577">
        <v>6</v>
      </c>
      <c r="C1577">
        <v>39</v>
      </c>
      <c r="D1577" t="s">
        <v>65</v>
      </c>
      <c r="E1577" t="s">
        <v>2381</v>
      </c>
      <c r="F1577" s="4"/>
      <c r="G1577" s="9">
        <f>Table5[[#This Row],[Order Quantity]]</f>
        <v>39</v>
      </c>
    </row>
    <row r="1578" spans="1:7" ht="16" hidden="1" x14ac:dyDescent="0.2">
      <c r="A1578" s="1" t="s">
        <v>4713</v>
      </c>
      <c r="B1578" s="1">
        <v>5</v>
      </c>
      <c r="C1578" s="1">
        <v>39</v>
      </c>
      <c r="D1578" s="1" t="s">
        <v>4666</v>
      </c>
      <c r="E1578" s="1" t="s">
        <v>1980</v>
      </c>
      <c r="F1578" s="4"/>
      <c r="G1578" s="9">
        <f>Table5[[#This Row],[Order Quantity]]</f>
        <v>39</v>
      </c>
    </row>
    <row r="1579" spans="1:7" ht="16" hidden="1" x14ac:dyDescent="0.2">
      <c r="A1579" s="1" t="s">
        <v>5558</v>
      </c>
      <c r="B1579" s="1">
        <v>38</v>
      </c>
      <c r="C1579" s="1">
        <v>38</v>
      </c>
      <c r="D1579" s="1" t="s">
        <v>5559</v>
      </c>
      <c r="E1579" s="1" t="s">
        <v>1908</v>
      </c>
      <c r="F1579" s="4"/>
      <c r="G1579" s="9">
        <f>Table5[[#This Row],[Order Quantity]]</f>
        <v>38</v>
      </c>
    </row>
    <row r="1580" spans="1:7" ht="16" hidden="1" x14ac:dyDescent="0.2">
      <c r="A1580" t="s">
        <v>4844</v>
      </c>
      <c r="B1580">
        <v>32</v>
      </c>
      <c r="C1580">
        <v>38</v>
      </c>
      <c r="D1580" t="s">
        <v>65</v>
      </c>
      <c r="E1580" t="s">
        <v>4579</v>
      </c>
      <c r="F1580" s="4"/>
      <c r="G1580" s="9">
        <f>Table5[[#This Row],[Order Quantity]]</f>
        <v>38</v>
      </c>
    </row>
    <row r="1581" spans="1:7" ht="16" hidden="1" x14ac:dyDescent="0.2">
      <c r="A1581" t="s">
        <v>3064</v>
      </c>
      <c r="B1581">
        <v>29</v>
      </c>
      <c r="C1581">
        <v>38</v>
      </c>
      <c r="D1581" t="s">
        <v>3065</v>
      </c>
      <c r="E1581" t="s">
        <v>3064</v>
      </c>
      <c r="F1581" s="4"/>
      <c r="G1581" s="9">
        <f>Table5[[#This Row],[Order Quantity]]</f>
        <v>38</v>
      </c>
    </row>
    <row r="1582" spans="1:7" ht="16" hidden="1" x14ac:dyDescent="0.2">
      <c r="A1582" t="s">
        <v>4955</v>
      </c>
      <c r="B1582">
        <v>22</v>
      </c>
      <c r="C1582">
        <v>38</v>
      </c>
      <c r="D1582" t="s">
        <v>65</v>
      </c>
      <c r="E1582" t="s">
        <v>4579</v>
      </c>
      <c r="F1582" s="4"/>
      <c r="G1582" s="9">
        <f>Table5[[#This Row],[Order Quantity]]</f>
        <v>38</v>
      </c>
    </row>
    <row r="1583" spans="1:7" ht="16" hidden="1" x14ac:dyDescent="0.2">
      <c r="A1583" t="s">
        <v>4954</v>
      </c>
      <c r="B1583">
        <v>21</v>
      </c>
      <c r="C1583">
        <v>38</v>
      </c>
      <c r="D1583" t="s">
        <v>65</v>
      </c>
      <c r="E1583" t="s">
        <v>4579</v>
      </c>
      <c r="F1583" s="4"/>
      <c r="G1583" s="9">
        <f>Table5[[#This Row],[Order Quantity]]</f>
        <v>38</v>
      </c>
    </row>
    <row r="1584" spans="1:7" ht="16" hidden="1" x14ac:dyDescent="0.2">
      <c r="A1584" t="s">
        <v>1349</v>
      </c>
      <c r="B1584">
        <v>19</v>
      </c>
      <c r="C1584">
        <v>38</v>
      </c>
      <c r="D1584" t="s">
        <v>422</v>
      </c>
      <c r="E1584" t="s">
        <v>1261</v>
      </c>
      <c r="F1584" s="4"/>
      <c r="G1584" s="9">
        <f>Table5[[#This Row],[Order Quantity]]</f>
        <v>38</v>
      </c>
    </row>
    <row r="1585" spans="1:7" ht="16" hidden="1" x14ac:dyDescent="0.2">
      <c r="A1585" t="s">
        <v>5792</v>
      </c>
      <c r="B1585">
        <v>19</v>
      </c>
      <c r="C1585">
        <v>38</v>
      </c>
      <c r="D1585" t="s">
        <v>5793</v>
      </c>
      <c r="E1585" t="s">
        <v>5776</v>
      </c>
      <c r="F1585" s="4"/>
      <c r="G1585" s="9">
        <f>Table5[[#This Row],[Order Quantity]]</f>
        <v>38</v>
      </c>
    </row>
    <row r="1586" spans="1:7" ht="16" hidden="1" x14ac:dyDescent="0.2">
      <c r="A1586" t="s">
        <v>6174</v>
      </c>
      <c r="B1586">
        <v>18</v>
      </c>
      <c r="C1586">
        <v>38</v>
      </c>
      <c r="D1586" t="s">
        <v>113</v>
      </c>
      <c r="E1586" t="s">
        <v>1559</v>
      </c>
      <c r="F1586" s="4"/>
      <c r="G1586" s="9">
        <f>Table5[[#This Row],[Order Quantity]]</f>
        <v>38</v>
      </c>
    </row>
    <row r="1587" spans="1:7" ht="16" hidden="1" x14ac:dyDescent="0.2">
      <c r="A1587" t="s">
        <v>3911</v>
      </c>
      <c r="B1587">
        <v>15</v>
      </c>
      <c r="C1587">
        <v>38</v>
      </c>
      <c r="D1587" t="s">
        <v>136</v>
      </c>
      <c r="E1587" t="s">
        <v>1346</v>
      </c>
      <c r="F1587" s="4"/>
      <c r="G1587" s="9">
        <f>Table5[[#This Row],[Order Quantity]]</f>
        <v>38</v>
      </c>
    </row>
    <row r="1588" spans="1:7" ht="16" hidden="1" x14ac:dyDescent="0.2">
      <c r="A1588" t="s">
        <v>6924</v>
      </c>
      <c r="B1588">
        <v>15</v>
      </c>
      <c r="C1588">
        <v>38</v>
      </c>
      <c r="D1588" t="s">
        <v>136</v>
      </c>
      <c r="E1588" t="s">
        <v>2326</v>
      </c>
      <c r="F1588" s="4"/>
      <c r="G1588" s="9">
        <f>Table5[[#This Row],[Order Quantity]]</f>
        <v>38</v>
      </c>
    </row>
    <row r="1589" spans="1:7" ht="16" hidden="1" x14ac:dyDescent="0.2">
      <c r="A1589" t="s">
        <v>1492</v>
      </c>
      <c r="B1589">
        <v>13</v>
      </c>
      <c r="C1589">
        <v>38</v>
      </c>
      <c r="D1589" t="s">
        <v>411</v>
      </c>
      <c r="E1589" t="s">
        <v>1493</v>
      </c>
      <c r="F1589" s="4"/>
      <c r="G1589" s="9">
        <f>Table5[[#This Row],[Order Quantity]]</f>
        <v>38</v>
      </c>
    </row>
    <row r="1590" spans="1:7" ht="16" hidden="1" x14ac:dyDescent="0.2">
      <c r="A1590" t="s">
        <v>1175</v>
      </c>
      <c r="B1590">
        <v>13</v>
      </c>
      <c r="C1590">
        <v>38</v>
      </c>
      <c r="D1590" t="s">
        <v>1176</v>
      </c>
      <c r="E1590" t="s">
        <v>1618</v>
      </c>
      <c r="F1590" s="4"/>
      <c r="G1590" s="9">
        <f>Table5[[#This Row],[Order Quantity]]</f>
        <v>38</v>
      </c>
    </row>
    <row r="1591" spans="1:7" ht="16" hidden="1" x14ac:dyDescent="0.2">
      <c r="A1591" t="s">
        <v>5435</v>
      </c>
      <c r="B1591">
        <v>12</v>
      </c>
      <c r="C1591">
        <v>38</v>
      </c>
      <c r="D1591" t="s">
        <v>684</v>
      </c>
      <c r="E1591" t="s">
        <v>1899</v>
      </c>
      <c r="F1591" s="4"/>
      <c r="G1591" s="9">
        <f>Table5[[#This Row],[Order Quantity]]</f>
        <v>38</v>
      </c>
    </row>
    <row r="1592" spans="1:7" ht="16" hidden="1" x14ac:dyDescent="0.2">
      <c r="A1592" t="s">
        <v>830</v>
      </c>
      <c r="B1592">
        <v>12</v>
      </c>
      <c r="C1592">
        <v>38</v>
      </c>
      <c r="D1592" t="s">
        <v>831</v>
      </c>
      <c r="E1592" t="s">
        <v>2731</v>
      </c>
      <c r="F1592" s="4"/>
      <c r="G1592" s="9">
        <f>Table5[[#This Row],[Order Quantity]]</f>
        <v>38</v>
      </c>
    </row>
    <row r="1593" spans="1:7" ht="16" hidden="1" x14ac:dyDescent="0.2">
      <c r="A1593" t="s">
        <v>1494</v>
      </c>
      <c r="B1593">
        <v>11</v>
      </c>
      <c r="C1593">
        <v>38</v>
      </c>
      <c r="D1593" t="s">
        <v>65</v>
      </c>
      <c r="E1593" t="s">
        <v>1494</v>
      </c>
      <c r="F1593" s="4"/>
      <c r="G1593" s="9">
        <f>Table5[[#This Row],[Order Quantity]]</f>
        <v>38</v>
      </c>
    </row>
    <row r="1594" spans="1:7" ht="16" hidden="1" x14ac:dyDescent="0.2">
      <c r="A1594" t="s">
        <v>2914</v>
      </c>
      <c r="B1594">
        <v>10</v>
      </c>
      <c r="C1594" s="6">
        <v>38</v>
      </c>
      <c r="D1594" t="s">
        <v>2886</v>
      </c>
      <c r="E1594" t="s">
        <v>1607</v>
      </c>
      <c r="F1594" s="4"/>
      <c r="G1594" s="9">
        <f>Table5[[#This Row],[Order Quantity]]</f>
        <v>38</v>
      </c>
    </row>
    <row r="1595" spans="1:7" ht="16" hidden="1" x14ac:dyDescent="0.2">
      <c r="A1595" t="s">
        <v>1944</v>
      </c>
      <c r="B1595">
        <v>7</v>
      </c>
      <c r="C1595">
        <v>38</v>
      </c>
      <c r="D1595" t="s">
        <v>697</v>
      </c>
      <c r="E1595" t="s">
        <v>1361</v>
      </c>
      <c r="F1595" s="4"/>
      <c r="G1595" s="9">
        <f>Table5[[#This Row],[Order Quantity]]</f>
        <v>38</v>
      </c>
    </row>
    <row r="1596" spans="1:7" ht="16" hidden="1" x14ac:dyDescent="0.2">
      <c r="A1596" t="s">
        <v>6819</v>
      </c>
      <c r="B1596">
        <v>7</v>
      </c>
      <c r="C1596">
        <v>38</v>
      </c>
      <c r="D1596" t="s">
        <v>136</v>
      </c>
      <c r="E1596" t="s">
        <v>2262</v>
      </c>
      <c r="F1596" s="4"/>
      <c r="G1596" s="9">
        <f>Table5[[#This Row],[Order Quantity]]</f>
        <v>38</v>
      </c>
    </row>
    <row r="1597" spans="1:7" ht="16" hidden="1" x14ac:dyDescent="0.2">
      <c r="A1597" t="s">
        <v>2647</v>
      </c>
      <c r="B1597">
        <v>5</v>
      </c>
      <c r="C1597">
        <v>38</v>
      </c>
      <c r="D1597" t="s">
        <v>411</v>
      </c>
      <c r="E1597" t="s">
        <v>2648</v>
      </c>
      <c r="F1597" s="4"/>
      <c r="G1597" s="9">
        <f>Table5[[#This Row],[Order Quantity]]</f>
        <v>38</v>
      </c>
    </row>
    <row r="1598" spans="1:7" ht="16" hidden="1" x14ac:dyDescent="0.2">
      <c r="A1598" t="s">
        <v>5740</v>
      </c>
      <c r="B1598">
        <v>1</v>
      </c>
      <c r="C1598">
        <v>38</v>
      </c>
      <c r="D1598" t="s">
        <v>513</v>
      </c>
      <c r="E1598" t="s">
        <v>5741</v>
      </c>
      <c r="F1598" s="4"/>
      <c r="G1598" s="9">
        <f>Table5[[#This Row],[Order Quantity]]</f>
        <v>38</v>
      </c>
    </row>
    <row r="1599" spans="1:7" ht="16" hidden="1" x14ac:dyDescent="0.2">
      <c r="A1599" s="1" t="s">
        <v>5294</v>
      </c>
      <c r="B1599" s="1">
        <v>5</v>
      </c>
      <c r="C1599" s="5">
        <v>37.979999999999997</v>
      </c>
      <c r="D1599" s="1" t="s">
        <v>684</v>
      </c>
      <c r="E1599" s="1" t="s">
        <v>4086</v>
      </c>
      <c r="F1599" s="4"/>
      <c r="G1599" s="9">
        <f>Table5[[#This Row],[Order Quantity]]</f>
        <v>37.979999999999997</v>
      </c>
    </row>
    <row r="1600" spans="1:7" ht="16" hidden="1" x14ac:dyDescent="0.2">
      <c r="A1600" t="s">
        <v>1205</v>
      </c>
      <c r="B1600">
        <v>17</v>
      </c>
      <c r="C1600">
        <v>37.22</v>
      </c>
      <c r="D1600" t="s">
        <v>684</v>
      </c>
      <c r="E1600" t="s">
        <v>3902</v>
      </c>
      <c r="F1600" s="4"/>
      <c r="G1600" s="9">
        <f>Table5[[#This Row],[Order Quantity]]</f>
        <v>37.22</v>
      </c>
    </row>
    <row r="1601" spans="1:7" ht="16" hidden="1" x14ac:dyDescent="0.2">
      <c r="A1601" t="s">
        <v>2874</v>
      </c>
      <c r="B1601">
        <v>31</v>
      </c>
      <c r="C1601" s="6">
        <v>37</v>
      </c>
      <c r="D1601" t="s">
        <v>2875</v>
      </c>
      <c r="E1601" t="s">
        <v>1836</v>
      </c>
      <c r="F1601" s="4"/>
      <c r="G1601" s="9">
        <f>Table5[[#This Row],[Order Quantity]]</f>
        <v>37</v>
      </c>
    </row>
    <row r="1602" spans="1:7" ht="16" hidden="1" x14ac:dyDescent="0.2">
      <c r="A1602" t="s">
        <v>2827</v>
      </c>
      <c r="B1602">
        <v>24</v>
      </c>
      <c r="C1602" s="6">
        <v>37</v>
      </c>
      <c r="D1602" t="s">
        <v>1998</v>
      </c>
      <c r="E1602" t="s">
        <v>2828</v>
      </c>
      <c r="F1602" s="4"/>
      <c r="G1602" s="9">
        <f>Table5[[#This Row],[Order Quantity]]</f>
        <v>37</v>
      </c>
    </row>
    <row r="1603" spans="1:7" ht="16" hidden="1" x14ac:dyDescent="0.2">
      <c r="A1603" t="s">
        <v>3086</v>
      </c>
      <c r="B1603">
        <v>20</v>
      </c>
      <c r="C1603">
        <v>37</v>
      </c>
      <c r="D1603" t="s">
        <v>971</v>
      </c>
      <c r="E1603" t="s">
        <v>287</v>
      </c>
      <c r="F1603" s="4"/>
      <c r="G1603" s="9">
        <f>Table5[[#This Row],[Order Quantity]]</f>
        <v>37</v>
      </c>
    </row>
    <row r="1604" spans="1:7" ht="16" hidden="1" x14ac:dyDescent="0.2">
      <c r="A1604" t="s">
        <v>5790</v>
      </c>
      <c r="B1604">
        <v>20</v>
      </c>
      <c r="C1604">
        <v>37</v>
      </c>
      <c r="D1604" t="s">
        <v>5766</v>
      </c>
      <c r="E1604" t="s">
        <v>5746</v>
      </c>
      <c r="F1604" s="4"/>
      <c r="G1604" s="9">
        <f>Table5[[#This Row],[Order Quantity]]</f>
        <v>37</v>
      </c>
    </row>
    <row r="1605" spans="1:7" ht="16" hidden="1" x14ac:dyDescent="0.2">
      <c r="A1605" t="s">
        <v>2151</v>
      </c>
      <c r="B1605">
        <v>17</v>
      </c>
      <c r="C1605">
        <v>37</v>
      </c>
      <c r="D1605" t="s">
        <v>1144</v>
      </c>
      <c r="E1605" t="s">
        <v>1246</v>
      </c>
      <c r="F1605" s="4"/>
      <c r="G1605" s="9">
        <f>Table5[[#This Row],[Order Quantity]]</f>
        <v>37</v>
      </c>
    </row>
    <row r="1606" spans="1:7" ht="16" hidden="1" x14ac:dyDescent="0.2">
      <c r="A1606" t="s">
        <v>3858</v>
      </c>
      <c r="B1606">
        <v>16</v>
      </c>
      <c r="C1606">
        <v>37</v>
      </c>
      <c r="D1606" t="s">
        <v>65</v>
      </c>
      <c r="E1606" t="s">
        <v>3858</v>
      </c>
      <c r="F1606" s="4"/>
      <c r="G1606" s="9">
        <f>Table5[[#This Row],[Order Quantity]]</f>
        <v>37</v>
      </c>
    </row>
    <row r="1607" spans="1:7" ht="16" hidden="1" x14ac:dyDescent="0.2">
      <c r="A1607" t="s">
        <v>6877</v>
      </c>
      <c r="B1607">
        <v>14</v>
      </c>
      <c r="C1607">
        <v>37</v>
      </c>
      <c r="D1607" t="s">
        <v>213</v>
      </c>
      <c r="E1607" t="s">
        <v>2907</v>
      </c>
      <c r="F1607" s="4"/>
      <c r="G1607" s="9">
        <f>Table5[[#This Row],[Order Quantity]]</f>
        <v>37</v>
      </c>
    </row>
    <row r="1608" spans="1:7" ht="16" hidden="1" x14ac:dyDescent="0.2">
      <c r="A1608" t="s">
        <v>7020</v>
      </c>
      <c r="B1608">
        <v>10</v>
      </c>
      <c r="C1608">
        <v>37</v>
      </c>
      <c r="D1608" t="s">
        <v>136</v>
      </c>
      <c r="E1608" t="s">
        <v>3759</v>
      </c>
      <c r="F1608" s="4"/>
      <c r="G1608" s="9">
        <f>Table5[[#This Row],[Order Quantity]]</f>
        <v>37</v>
      </c>
    </row>
    <row r="1609" spans="1:7" ht="16" hidden="1" x14ac:dyDescent="0.2">
      <c r="A1609" t="s">
        <v>295</v>
      </c>
      <c r="B1609">
        <v>9</v>
      </c>
      <c r="C1609">
        <v>37</v>
      </c>
      <c r="D1609" t="s">
        <v>296</v>
      </c>
      <c r="E1609" t="s">
        <v>297</v>
      </c>
      <c r="F1609" s="4"/>
      <c r="G1609" s="9">
        <f>Table5[[#This Row],[Order Quantity]]</f>
        <v>37</v>
      </c>
    </row>
    <row r="1610" spans="1:7" ht="16" hidden="1" x14ac:dyDescent="0.2">
      <c r="A1610" s="1" t="s">
        <v>4145</v>
      </c>
      <c r="B1610" s="1">
        <v>7</v>
      </c>
      <c r="C1610" s="1">
        <v>37</v>
      </c>
      <c r="D1610" s="1" t="s">
        <v>4146</v>
      </c>
      <c r="E1610" s="1" t="s">
        <v>4144</v>
      </c>
      <c r="F1610" s="4"/>
      <c r="G1610" s="9">
        <f>Table5[[#This Row],[Order Quantity]]</f>
        <v>37</v>
      </c>
    </row>
    <row r="1611" spans="1:7" ht="16" hidden="1" x14ac:dyDescent="0.2">
      <c r="A1611" s="1" t="s">
        <v>4397</v>
      </c>
      <c r="B1611" s="1">
        <v>6</v>
      </c>
      <c r="C1611" s="1">
        <v>37</v>
      </c>
      <c r="D1611" s="1" t="s">
        <v>1515</v>
      </c>
      <c r="E1611" s="1" t="s">
        <v>1285</v>
      </c>
      <c r="F1611" s="4"/>
      <c r="G1611" s="9">
        <f>Table5[[#This Row],[Order Quantity]]</f>
        <v>37</v>
      </c>
    </row>
    <row r="1612" spans="1:7" ht="16" hidden="1" x14ac:dyDescent="0.2">
      <c r="A1612" t="s">
        <v>5893</v>
      </c>
      <c r="B1612">
        <v>6</v>
      </c>
      <c r="C1612">
        <v>37</v>
      </c>
      <c r="D1612" t="s">
        <v>971</v>
      </c>
      <c r="E1612" t="s">
        <v>287</v>
      </c>
      <c r="F1612" s="4"/>
      <c r="G1612" s="9">
        <f>Table5[[#This Row],[Order Quantity]]</f>
        <v>37</v>
      </c>
    </row>
    <row r="1613" spans="1:7" ht="16" hidden="1" x14ac:dyDescent="0.2">
      <c r="A1613" t="s">
        <v>1829</v>
      </c>
      <c r="B1613">
        <v>3</v>
      </c>
      <c r="C1613">
        <v>37</v>
      </c>
      <c r="D1613" t="s">
        <v>1442</v>
      </c>
      <c r="E1613" t="s">
        <v>1829</v>
      </c>
      <c r="F1613" s="4"/>
      <c r="G1613" s="9">
        <f>Table5[[#This Row],[Order Quantity]]</f>
        <v>37</v>
      </c>
    </row>
    <row r="1614" spans="1:7" ht="16" hidden="1" x14ac:dyDescent="0.2">
      <c r="A1614" s="1" t="s">
        <v>5662</v>
      </c>
      <c r="B1614" s="1">
        <v>2</v>
      </c>
      <c r="C1614" s="5">
        <v>37</v>
      </c>
      <c r="D1614" s="1" t="s">
        <v>65</v>
      </c>
      <c r="E1614" s="1" t="s">
        <v>1296</v>
      </c>
      <c r="F1614" s="4"/>
      <c r="G1614" s="9">
        <f>Table5[[#This Row],[Order Quantity]]</f>
        <v>37</v>
      </c>
    </row>
    <row r="1615" spans="1:7" ht="16" hidden="1" x14ac:dyDescent="0.2">
      <c r="A1615" t="s">
        <v>1200</v>
      </c>
      <c r="B1615">
        <v>28</v>
      </c>
      <c r="C1615">
        <v>36</v>
      </c>
      <c r="D1615" t="s">
        <v>294</v>
      </c>
      <c r="E1615" t="s">
        <v>287</v>
      </c>
      <c r="F1615" s="4"/>
      <c r="G1615" s="9">
        <f>Table5[[#This Row],[Order Quantity]]</f>
        <v>36</v>
      </c>
    </row>
    <row r="1616" spans="1:7" ht="16" hidden="1" x14ac:dyDescent="0.2">
      <c r="A1616" t="s">
        <v>6882</v>
      </c>
      <c r="B1616">
        <v>24</v>
      </c>
      <c r="C1616" s="6">
        <v>36</v>
      </c>
      <c r="D1616" t="s">
        <v>2772</v>
      </c>
      <c r="E1616" t="s">
        <v>1392</v>
      </c>
      <c r="F1616" s="4"/>
      <c r="G1616" s="9">
        <f>Table5[[#This Row],[Order Quantity]]</f>
        <v>36</v>
      </c>
    </row>
    <row r="1617" spans="1:7" ht="16" hidden="1" x14ac:dyDescent="0.2">
      <c r="A1617" t="s">
        <v>4957</v>
      </c>
      <c r="B1617">
        <v>22</v>
      </c>
      <c r="C1617">
        <v>36</v>
      </c>
      <c r="D1617" t="s">
        <v>65</v>
      </c>
      <c r="E1617" t="s">
        <v>4579</v>
      </c>
      <c r="F1617" s="4"/>
      <c r="G1617" s="9">
        <f>Table5[[#This Row],[Order Quantity]]</f>
        <v>36</v>
      </c>
    </row>
    <row r="1618" spans="1:7" ht="16" hidden="1" x14ac:dyDescent="0.2">
      <c r="A1618" t="s">
        <v>3180</v>
      </c>
      <c r="B1618">
        <v>18</v>
      </c>
      <c r="C1618">
        <v>36</v>
      </c>
      <c r="D1618" t="s">
        <v>3181</v>
      </c>
      <c r="E1618" t="s">
        <v>2625</v>
      </c>
      <c r="F1618" s="4"/>
      <c r="G1618" s="9">
        <f>Table5[[#This Row],[Order Quantity]]</f>
        <v>36</v>
      </c>
    </row>
    <row r="1619" spans="1:7" ht="16" hidden="1" x14ac:dyDescent="0.2">
      <c r="A1619" t="s">
        <v>6055</v>
      </c>
      <c r="B1619">
        <v>18</v>
      </c>
      <c r="C1619" s="6">
        <v>36</v>
      </c>
      <c r="D1619" t="s">
        <v>97</v>
      </c>
      <c r="E1619" t="s">
        <v>1377</v>
      </c>
      <c r="F1619" s="4"/>
      <c r="G1619" s="9">
        <f>Table5[[#This Row],[Order Quantity]]</f>
        <v>36</v>
      </c>
    </row>
    <row r="1620" spans="1:7" ht="16" hidden="1" x14ac:dyDescent="0.2">
      <c r="A1620" s="1" t="s">
        <v>4554</v>
      </c>
      <c r="B1620" s="1">
        <v>12</v>
      </c>
      <c r="C1620" s="1">
        <v>36</v>
      </c>
      <c r="D1620" s="1" t="s">
        <v>1937</v>
      </c>
      <c r="E1620" s="1" t="s">
        <v>1586</v>
      </c>
      <c r="F1620" s="4"/>
      <c r="G1620" s="9">
        <f>Table5[[#This Row],[Order Quantity]]</f>
        <v>36</v>
      </c>
    </row>
    <row r="1621" spans="1:7" ht="16" hidden="1" x14ac:dyDescent="0.2">
      <c r="A1621" t="s">
        <v>1347</v>
      </c>
      <c r="B1621">
        <v>10</v>
      </c>
      <c r="C1621">
        <v>36</v>
      </c>
      <c r="D1621" t="s">
        <v>1348</v>
      </c>
      <c r="E1621" t="s">
        <v>1270</v>
      </c>
      <c r="F1621" s="4"/>
      <c r="G1621" s="9">
        <f>Table5[[#This Row],[Order Quantity]]</f>
        <v>36</v>
      </c>
    </row>
    <row r="1622" spans="1:7" ht="16" hidden="1" x14ac:dyDescent="0.2">
      <c r="A1622" s="1" t="s">
        <v>4672</v>
      </c>
      <c r="B1622" s="1">
        <v>10</v>
      </c>
      <c r="C1622" s="1">
        <v>36</v>
      </c>
      <c r="D1622" s="1" t="s">
        <v>4673</v>
      </c>
      <c r="E1622" s="1" t="s">
        <v>1439</v>
      </c>
      <c r="F1622" s="4"/>
      <c r="G1622" s="9">
        <f>Table5[[#This Row],[Order Quantity]]</f>
        <v>36</v>
      </c>
    </row>
    <row r="1623" spans="1:7" ht="16" hidden="1" x14ac:dyDescent="0.2">
      <c r="A1623" t="s">
        <v>6745</v>
      </c>
      <c r="B1623">
        <v>5</v>
      </c>
      <c r="C1623">
        <v>36</v>
      </c>
      <c r="D1623" t="s">
        <v>1314</v>
      </c>
      <c r="E1623" t="s">
        <v>1920</v>
      </c>
      <c r="F1623" s="4"/>
      <c r="G1623" s="9">
        <f>Table5[[#This Row],[Order Quantity]]</f>
        <v>36</v>
      </c>
    </row>
    <row r="1624" spans="1:7" ht="16" hidden="1" x14ac:dyDescent="0.2">
      <c r="A1624" s="1" t="s">
        <v>4675</v>
      </c>
      <c r="B1624" s="1">
        <v>4</v>
      </c>
      <c r="C1624" s="1">
        <v>36</v>
      </c>
      <c r="D1624" s="1" t="s">
        <v>4622</v>
      </c>
      <c r="E1624" s="1" t="s">
        <v>1527</v>
      </c>
      <c r="F1624" s="4"/>
      <c r="G1624" s="9">
        <f>Table5[[#This Row],[Order Quantity]]</f>
        <v>36</v>
      </c>
    </row>
    <row r="1625" spans="1:7" ht="16" hidden="1" x14ac:dyDescent="0.2">
      <c r="A1625" t="s">
        <v>5761</v>
      </c>
      <c r="B1625">
        <v>4</v>
      </c>
      <c r="C1625">
        <v>36</v>
      </c>
      <c r="D1625" t="s">
        <v>5758</v>
      </c>
      <c r="E1625" t="s">
        <v>5750</v>
      </c>
      <c r="F1625" s="4"/>
      <c r="G1625" s="9">
        <f>Table5[[#This Row],[Order Quantity]]</f>
        <v>36</v>
      </c>
    </row>
    <row r="1626" spans="1:7" ht="16" hidden="1" x14ac:dyDescent="0.2">
      <c r="A1626" t="s">
        <v>5762</v>
      </c>
      <c r="B1626">
        <v>3</v>
      </c>
      <c r="C1626">
        <v>36</v>
      </c>
      <c r="D1626" t="s">
        <v>5758</v>
      </c>
      <c r="E1626" t="s">
        <v>3213</v>
      </c>
      <c r="F1626" s="4"/>
      <c r="G1626" s="9">
        <f>Table5[[#This Row],[Order Quantity]]</f>
        <v>36</v>
      </c>
    </row>
    <row r="1627" spans="1:7" ht="16" hidden="1" x14ac:dyDescent="0.2">
      <c r="A1627" t="s">
        <v>6039</v>
      </c>
      <c r="B1627">
        <v>3</v>
      </c>
      <c r="C1627">
        <v>36</v>
      </c>
      <c r="D1627" t="s">
        <v>2021</v>
      </c>
      <c r="E1627" t="s">
        <v>287</v>
      </c>
      <c r="F1627" s="4"/>
      <c r="G1627" s="9">
        <f>Table5[[#This Row],[Order Quantity]]</f>
        <v>36</v>
      </c>
    </row>
    <row r="1628" spans="1:7" ht="16" hidden="1" x14ac:dyDescent="0.2">
      <c r="A1628" s="1" t="s">
        <v>7220</v>
      </c>
      <c r="B1628" s="1">
        <v>2</v>
      </c>
      <c r="C1628" s="1">
        <v>36</v>
      </c>
      <c r="D1628" s="1" t="s">
        <v>7221</v>
      </c>
      <c r="E1628" s="1" t="s">
        <v>1498</v>
      </c>
      <c r="F1628" s="4"/>
      <c r="G1628" s="9">
        <f>Table5[[#This Row],[Order Quantity]]</f>
        <v>36</v>
      </c>
    </row>
    <row r="1629" spans="1:7" ht="16" hidden="1" x14ac:dyDescent="0.2">
      <c r="A1629" s="1" t="s">
        <v>4083</v>
      </c>
      <c r="B1629" s="1">
        <v>1</v>
      </c>
      <c r="C1629" s="5">
        <v>36</v>
      </c>
      <c r="D1629" s="1" t="s">
        <v>4084</v>
      </c>
      <c r="E1629" s="1" t="s">
        <v>3178</v>
      </c>
      <c r="F1629" s="4"/>
      <c r="G1629" s="9">
        <f>Table5[[#This Row],[Order Quantity]]</f>
        <v>36</v>
      </c>
    </row>
    <row r="1630" spans="1:7" ht="16" hidden="1" x14ac:dyDescent="0.2">
      <c r="A1630" t="s">
        <v>2968</v>
      </c>
      <c r="B1630">
        <v>35</v>
      </c>
      <c r="C1630">
        <v>35</v>
      </c>
      <c r="D1630" t="s">
        <v>2969</v>
      </c>
      <c r="E1630" t="s">
        <v>1902</v>
      </c>
      <c r="F1630" s="4"/>
      <c r="G1630" s="9">
        <f>Table5[[#This Row],[Order Quantity]]</f>
        <v>35</v>
      </c>
    </row>
    <row r="1631" spans="1:7" ht="16" hidden="1" x14ac:dyDescent="0.2">
      <c r="A1631" t="s">
        <v>2469</v>
      </c>
      <c r="B1631">
        <v>33</v>
      </c>
      <c r="C1631">
        <v>35</v>
      </c>
      <c r="D1631" t="s">
        <v>296</v>
      </c>
      <c r="E1631" t="s">
        <v>1895</v>
      </c>
      <c r="F1631" s="4"/>
      <c r="G1631" s="9">
        <f>Table5[[#This Row],[Order Quantity]]</f>
        <v>35</v>
      </c>
    </row>
    <row r="1632" spans="1:7" ht="16" hidden="1" x14ac:dyDescent="0.2">
      <c r="A1632" t="s">
        <v>3115</v>
      </c>
      <c r="B1632">
        <v>32</v>
      </c>
      <c r="C1632">
        <v>35</v>
      </c>
      <c r="D1632" t="s">
        <v>422</v>
      </c>
      <c r="E1632" t="s">
        <v>2362</v>
      </c>
      <c r="F1632" s="4"/>
      <c r="G1632" s="9">
        <f>Table5[[#This Row],[Order Quantity]]</f>
        <v>35</v>
      </c>
    </row>
    <row r="1633" spans="1:7" ht="16" hidden="1" x14ac:dyDescent="0.2">
      <c r="A1633" t="s">
        <v>3743</v>
      </c>
      <c r="B1633">
        <v>25</v>
      </c>
      <c r="C1633">
        <v>35</v>
      </c>
      <c r="D1633" t="s">
        <v>3616</v>
      </c>
      <c r="E1633" t="s">
        <v>3003</v>
      </c>
      <c r="F1633" s="4"/>
      <c r="G1633" s="9">
        <f>Table5[[#This Row],[Order Quantity]]</f>
        <v>35</v>
      </c>
    </row>
    <row r="1634" spans="1:7" ht="16" hidden="1" x14ac:dyDescent="0.2">
      <c r="A1634" s="1" t="s">
        <v>4569</v>
      </c>
      <c r="B1634" s="1">
        <v>24</v>
      </c>
      <c r="C1634" s="1">
        <v>35</v>
      </c>
      <c r="D1634" s="1" t="s">
        <v>65</v>
      </c>
      <c r="E1634" s="1" t="s">
        <v>4562</v>
      </c>
      <c r="F1634" s="4"/>
      <c r="G1634" s="9">
        <f>Table5[[#This Row],[Order Quantity]]</f>
        <v>35</v>
      </c>
    </row>
    <row r="1635" spans="1:7" ht="16" hidden="1" x14ac:dyDescent="0.2">
      <c r="A1635" s="1" t="s">
        <v>4181</v>
      </c>
      <c r="B1635" s="1">
        <v>21</v>
      </c>
      <c r="C1635" s="1">
        <v>35</v>
      </c>
      <c r="D1635" s="1" t="s">
        <v>47</v>
      </c>
      <c r="E1635" s="1" t="s">
        <v>4165</v>
      </c>
      <c r="F1635" s="4"/>
      <c r="G1635" s="9">
        <f>Table5[[#This Row],[Order Quantity]]</f>
        <v>35</v>
      </c>
    </row>
    <row r="1636" spans="1:7" ht="16" hidden="1" x14ac:dyDescent="0.2">
      <c r="A1636" t="s">
        <v>1383</v>
      </c>
      <c r="B1636">
        <v>21</v>
      </c>
      <c r="C1636">
        <v>35</v>
      </c>
      <c r="D1636" t="s">
        <v>1083</v>
      </c>
      <c r="E1636" t="s">
        <v>1383</v>
      </c>
      <c r="F1636" s="4"/>
      <c r="G1636" s="9">
        <f>Table5[[#This Row],[Order Quantity]]</f>
        <v>35</v>
      </c>
    </row>
    <row r="1637" spans="1:7" ht="16" hidden="1" x14ac:dyDescent="0.2">
      <c r="A1637" s="1" t="s">
        <v>4437</v>
      </c>
      <c r="B1637" s="1">
        <v>19</v>
      </c>
      <c r="C1637" s="1">
        <v>35</v>
      </c>
      <c r="D1637" s="1" t="s">
        <v>262</v>
      </c>
      <c r="E1637" s="1" t="s">
        <v>1655</v>
      </c>
      <c r="F1637" s="4"/>
      <c r="G1637" s="9">
        <f>Table5[[#This Row],[Order Quantity]]</f>
        <v>35</v>
      </c>
    </row>
    <row r="1638" spans="1:7" ht="16" hidden="1" x14ac:dyDescent="0.2">
      <c r="A1638" s="1" t="s">
        <v>5413</v>
      </c>
      <c r="B1638" s="1">
        <v>19</v>
      </c>
      <c r="C1638" s="1">
        <v>35</v>
      </c>
      <c r="D1638" s="1" t="s">
        <v>136</v>
      </c>
      <c r="E1638" s="1" t="s">
        <v>3724</v>
      </c>
      <c r="F1638" s="4"/>
      <c r="G1638" s="9">
        <f>Table5[[#This Row],[Order Quantity]]</f>
        <v>35</v>
      </c>
    </row>
    <row r="1639" spans="1:7" ht="16" hidden="1" x14ac:dyDescent="0.2">
      <c r="A1639" t="s">
        <v>1252</v>
      </c>
      <c r="B1639">
        <v>18</v>
      </c>
      <c r="C1639">
        <v>35</v>
      </c>
      <c r="D1639" t="s">
        <v>71</v>
      </c>
      <c r="E1639" t="s">
        <v>1084</v>
      </c>
      <c r="F1639" s="4"/>
      <c r="G1639" s="9">
        <f>Table5[[#This Row],[Order Quantity]]</f>
        <v>35</v>
      </c>
    </row>
    <row r="1640" spans="1:7" ht="16" hidden="1" x14ac:dyDescent="0.2">
      <c r="A1640" t="s">
        <v>2133</v>
      </c>
      <c r="B1640">
        <v>16</v>
      </c>
      <c r="C1640">
        <v>35</v>
      </c>
      <c r="D1640" t="s">
        <v>1775</v>
      </c>
      <c r="E1640" t="s">
        <v>2134</v>
      </c>
      <c r="F1640" s="4"/>
      <c r="G1640" s="9">
        <f>Table5[[#This Row],[Order Quantity]]</f>
        <v>35</v>
      </c>
    </row>
    <row r="1641" spans="1:7" ht="16" hidden="1" x14ac:dyDescent="0.2">
      <c r="A1641" t="s">
        <v>3121</v>
      </c>
      <c r="B1641">
        <v>14</v>
      </c>
      <c r="C1641">
        <v>35</v>
      </c>
      <c r="D1641" t="s">
        <v>336</v>
      </c>
      <c r="E1641" t="s">
        <v>287</v>
      </c>
      <c r="F1641" s="4"/>
      <c r="G1641" s="9">
        <f>Table5[[#This Row],[Order Quantity]]</f>
        <v>35</v>
      </c>
    </row>
    <row r="1642" spans="1:7" ht="16" hidden="1" x14ac:dyDescent="0.2">
      <c r="A1642" t="s">
        <v>6966</v>
      </c>
      <c r="B1642">
        <v>14</v>
      </c>
      <c r="C1642">
        <v>35</v>
      </c>
      <c r="D1642" t="s">
        <v>65</v>
      </c>
      <c r="E1642" t="s">
        <v>6392</v>
      </c>
      <c r="F1642" s="4"/>
      <c r="G1642" s="9">
        <f>Table5[[#This Row],[Order Quantity]]</f>
        <v>35</v>
      </c>
    </row>
    <row r="1643" spans="1:7" ht="16" hidden="1" x14ac:dyDescent="0.2">
      <c r="A1643" t="s">
        <v>3403</v>
      </c>
      <c r="B1643">
        <v>13</v>
      </c>
      <c r="C1643">
        <v>35</v>
      </c>
      <c r="D1643" t="s">
        <v>697</v>
      </c>
      <c r="E1643" t="s">
        <v>3404</v>
      </c>
      <c r="F1643" s="4"/>
      <c r="G1643" s="9">
        <f>Table5[[#This Row],[Order Quantity]]</f>
        <v>35</v>
      </c>
    </row>
    <row r="1644" spans="1:7" ht="16" hidden="1" x14ac:dyDescent="0.2">
      <c r="A1644" t="s">
        <v>1245</v>
      </c>
      <c r="B1644">
        <v>12</v>
      </c>
      <c r="C1644">
        <v>35</v>
      </c>
      <c r="D1644" t="s">
        <v>653</v>
      </c>
      <c r="E1644" t="s">
        <v>1246</v>
      </c>
      <c r="F1644" s="4"/>
      <c r="G1644" s="9">
        <f>Table5[[#This Row],[Order Quantity]]</f>
        <v>35</v>
      </c>
    </row>
    <row r="1645" spans="1:7" ht="16" hidden="1" x14ac:dyDescent="0.2">
      <c r="A1645" t="s">
        <v>4978</v>
      </c>
      <c r="B1645">
        <v>8</v>
      </c>
      <c r="C1645">
        <v>35</v>
      </c>
      <c r="D1645" t="s">
        <v>65</v>
      </c>
      <c r="E1645" t="s">
        <v>4810</v>
      </c>
      <c r="F1645" s="4"/>
      <c r="G1645" s="9">
        <f>Table5[[#This Row],[Order Quantity]]</f>
        <v>35</v>
      </c>
    </row>
    <row r="1646" spans="1:7" ht="16" hidden="1" x14ac:dyDescent="0.2">
      <c r="A1646" s="1" t="s">
        <v>4441</v>
      </c>
      <c r="B1646" s="1">
        <v>7</v>
      </c>
      <c r="C1646" s="1">
        <v>35</v>
      </c>
      <c r="D1646" s="1" t="s">
        <v>437</v>
      </c>
      <c r="E1646" s="1" t="s">
        <v>2248</v>
      </c>
      <c r="F1646" s="4"/>
      <c r="G1646" s="9">
        <f>Table5[[#This Row],[Order Quantity]]</f>
        <v>35</v>
      </c>
    </row>
    <row r="1647" spans="1:7" ht="16" hidden="1" x14ac:dyDescent="0.2">
      <c r="A1647" t="s">
        <v>7017</v>
      </c>
      <c r="B1647">
        <v>7</v>
      </c>
      <c r="C1647" s="6">
        <v>35</v>
      </c>
      <c r="D1647" t="s">
        <v>3814</v>
      </c>
      <c r="E1647" t="s">
        <v>1607</v>
      </c>
      <c r="F1647" s="4"/>
      <c r="G1647" s="9">
        <f>Table5[[#This Row],[Order Quantity]]</f>
        <v>35</v>
      </c>
    </row>
    <row r="1648" spans="1:7" ht="16" hidden="1" x14ac:dyDescent="0.2">
      <c r="A1648" t="s">
        <v>6606</v>
      </c>
      <c r="B1648">
        <v>6</v>
      </c>
      <c r="C1648">
        <v>35</v>
      </c>
      <c r="D1648" t="s">
        <v>113</v>
      </c>
      <c r="E1648" t="s">
        <v>1373</v>
      </c>
      <c r="F1648" s="4"/>
      <c r="G1648" s="9">
        <f>Table5[[#This Row],[Order Quantity]]</f>
        <v>35</v>
      </c>
    </row>
    <row r="1649" spans="1:7" ht="16" hidden="1" x14ac:dyDescent="0.2">
      <c r="A1649" t="s">
        <v>7508</v>
      </c>
      <c r="B1649">
        <v>5</v>
      </c>
      <c r="C1649">
        <v>35</v>
      </c>
      <c r="D1649" t="s">
        <v>136</v>
      </c>
      <c r="E1649" t="s">
        <v>1361</v>
      </c>
      <c r="F1649" s="4"/>
      <c r="G1649" s="9">
        <f>Table5[[#This Row],[Order Quantity]]</f>
        <v>35</v>
      </c>
    </row>
    <row r="1650" spans="1:7" ht="16" hidden="1" x14ac:dyDescent="0.2">
      <c r="A1650" t="s">
        <v>2261</v>
      </c>
      <c r="B1650">
        <v>2</v>
      </c>
      <c r="C1650">
        <v>35</v>
      </c>
      <c r="D1650" t="s">
        <v>136</v>
      </c>
      <c r="E1650" t="s">
        <v>2262</v>
      </c>
      <c r="F1650" s="4"/>
      <c r="G1650" s="9">
        <f>Table5[[#This Row],[Order Quantity]]</f>
        <v>35</v>
      </c>
    </row>
    <row r="1651" spans="1:7" ht="16" hidden="1" x14ac:dyDescent="0.2">
      <c r="A1651" t="s">
        <v>6409</v>
      </c>
      <c r="B1651">
        <v>2</v>
      </c>
      <c r="C1651">
        <v>35</v>
      </c>
      <c r="D1651" t="s">
        <v>28</v>
      </c>
      <c r="E1651" t="s">
        <v>11</v>
      </c>
      <c r="F1651" s="4"/>
      <c r="G1651" s="9">
        <f>Table5[[#This Row],[Order Quantity]]</f>
        <v>35</v>
      </c>
    </row>
    <row r="1652" spans="1:7" ht="16" hidden="1" x14ac:dyDescent="0.2">
      <c r="A1652" t="s">
        <v>1208</v>
      </c>
      <c r="B1652">
        <v>13</v>
      </c>
      <c r="C1652">
        <v>34.15</v>
      </c>
      <c r="D1652" t="s">
        <v>684</v>
      </c>
      <c r="E1652" t="s">
        <v>1549</v>
      </c>
      <c r="F1652" s="4"/>
      <c r="G1652" s="9">
        <f>Table5[[#This Row],[Order Quantity]]</f>
        <v>34.15</v>
      </c>
    </row>
    <row r="1653" spans="1:7" ht="16" hidden="1" x14ac:dyDescent="0.2">
      <c r="A1653" t="s">
        <v>1300</v>
      </c>
      <c r="B1653">
        <v>31</v>
      </c>
      <c r="C1653">
        <v>34</v>
      </c>
      <c r="D1653" t="s">
        <v>136</v>
      </c>
      <c r="E1653" t="s">
        <v>1261</v>
      </c>
      <c r="F1653" s="4"/>
      <c r="G1653" s="9">
        <f>Table5[[#This Row],[Order Quantity]]</f>
        <v>34</v>
      </c>
    </row>
    <row r="1654" spans="1:7" ht="16" hidden="1" x14ac:dyDescent="0.2">
      <c r="A1654" t="s">
        <v>1834</v>
      </c>
      <c r="B1654">
        <v>29</v>
      </c>
      <c r="C1654" s="6">
        <v>34</v>
      </c>
      <c r="D1654" t="s">
        <v>1835</v>
      </c>
      <c r="E1654" t="s">
        <v>1836</v>
      </c>
      <c r="F1654" s="4"/>
      <c r="G1654" s="9">
        <f>Table5[[#This Row],[Order Quantity]]</f>
        <v>34</v>
      </c>
    </row>
    <row r="1655" spans="1:7" ht="16" hidden="1" x14ac:dyDescent="0.2">
      <c r="A1655" t="s">
        <v>1054</v>
      </c>
      <c r="B1655">
        <v>29</v>
      </c>
      <c r="C1655">
        <v>34</v>
      </c>
      <c r="D1655" t="s">
        <v>77</v>
      </c>
      <c r="E1655" t="s">
        <v>1302</v>
      </c>
      <c r="F1655" s="4"/>
      <c r="G1655" s="9">
        <f>Table5[[#This Row],[Order Quantity]]</f>
        <v>34</v>
      </c>
    </row>
    <row r="1656" spans="1:7" ht="16" hidden="1" x14ac:dyDescent="0.2">
      <c r="A1656" t="s">
        <v>1781</v>
      </c>
      <c r="B1656">
        <v>28</v>
      </c>
      <c r="C1656">
        <v>34</v>
      </c>
      <c r="D1656" t="s">
        <v>1614</v>
      </c>
      <c r="E1656" t="s">
        <v>1734</v>
      </c>
      <c r="F1656" s="4"/>
      <c r="G1656" s="9">
        <f>Table5[[#This Row],[Order Quantity]]</f>
        <v>34</v>
      </c>
    </row>
    <row r="1657" spans="1:7" ht="16" hidden="1" x14ac:dyDescent="0.2">
      <c r="A1657" t="s">
        <v>4949</v>
      </c>
      <c r="B1657">
        <v>27</v>
      </c>
      <c r="C1657">
        <v>34</v>
      </c>
      <c r="D1657" t="s">
        <v>65</v>
      </c>
      <c r="E1657" t="s">
        <v>4579</v>
      </c>
      <c r="F1657" s="4"/>
      <c r="G1657" s="9">
        <f>Table5[[#This Row],[Order Quantity]]</f>
        <v>34</v>
      </c>
    </row>
    <row r="1658" spans="1:7" ht="16" hidden="1" x14ac:dyDescent="0.2">
      <c r="A1658" t="s">
        <v>3513</v>
      </c>
      <c r="B1658">
        <v>24</v>
      </c>
      <c r="C1658">
        <v>34</v>
      </c>
      <c r="D1658" t="s">
        <v>2761</v>
      </c>
      <c r="E1658" t="s">
        <v>2967</v>
      </c>
      <c r="F1658" s="4"/>
      <c r="G1658" s="9">
        <f>Table5[[#This Row],[Order Quantity]]</f>
        <v>34</v>
      </c>
    </row>
    <row r="1659" spans="1:7" ht="16" hidden="1" x14ac:dyDescent="0.2">
      <c r="A1659" t="s">
        <v>1715</v>
      </c>
      <c r="B1659">
        <v>16</v>
      </c>
      <c r="C1659">
        <v>34</v>
      </c>
      <c r="D1659" t="s">
        <v>1716</v>
      </c>
      <c r="E1659" t="s">
        <v>1652</v>
      </c>
      <c r="F1659" s="4"/>
      <c r="G1659" s="9">
        <f>Table5[[#This Row],[Order Quantity]]</f>
        <v>34</v>
      </c>
    </row>
    <row r="1660" spans="1:7" ht="16" hidden="1" x14ac:dyDescent="0.2">
      <c r="A1660" t="s">
        <v>3900</v>
      </c>
      <c r="B1660">
        <v>16</v>
      </c>
      <c r="C1660">
        <v>34</v>
      </c>
      <c r="D1660" t="s">
        <v>3901</v>
      </c>
      <c r="E1660" t="s">
        <v>1456</v>
      </c>
      <c r="F1660" s="4"/>
      <c r="G1660" s="9">
        <f>Table5[[#This Row],[Order Quantity]]</f>
        <v>34</v>
      </c>
    </row>
    <row r="1661" spans="1:7" ht="16" hidden="1" x14ac:dyDescent="0.2">
      <c r="A1661" t="s">
        <v>3830</v>
      </c>
      <c r="B1661">
        <v>16</v>
      </c>
      <c r="C1661">
        <v>34</v>
      </c>
      <c r="D1661" t="s">
        <v>609</v>
      </c>
      <c r="E1661" t="s">
        <v>3830</v>
      </c>
      <c r="F1661" s="4"/>
      <c r="G1661" s="9">
        <f>Table5[[#This Row],[Order Quantity]]</f>
        <v>34</v>
      </c>
    </row>
    <row r="1662" spans="1:7" ht="16" hidden="1" x14ac:dyDescent="0.2">
      <c r="A1662" t="s">
        <v>2246</v>
      </c>
      <c r="B1662">
        <v>14</v>
      </c>
      <c r="C1662">
        <v>34</v>
      </c>
      <c r="D1662" t="s">
        <v>2247</v>
      </c>
      <c r="E1662" t="s">
        <v>2248</v>
      </c>
      <c r="F1662" s="4"/>
      <c r="G1662" s="9">
        <f>Table5[[#This Row],[Order Quantity]]</f>
        <v>34</v>
      </c>
    </row>
    <row r="1663" spans="1:7" ht="16" hidden="1" x14ac:dyDescent="0.2">
      <c r="A1663" t="s">
        <v>1374</v>
      </c>
      <c r="B1663">
        <v>13</v>
      </c>
      <c r="C1663">
        <v>34</v>
      </c>
      <c r="D1663" t="s">
        <v>136</v>
      </c>
      <c r="E1663" t="s">
        <v>1373</v>
      </c>
      <c r="F1663" s="4"/>
      <c r="G1663" s="9">
        <f>Table5[[#This Row],[Order Quantity]]</f>
        <v>34</v>
      </c>
    </row>
    <row r="1664" spans="1:7" ht="16" hidden="1" x14ac:dyDescent="0.2">
      <c r="A1664" t="s">
        <v>3130</v>
      </c>
      <c r="B1664">
        <v>13</v>
      </c>
      <c r="C1664">
        <v>34</v>
      </c>
      <c r="D1664" t="s">
        <v>65</v>
      </c>
      <c r="E1664" t="s">
        <v>3130</v>
      </c>
      <c r="F1664" s="4"/>
      <c r="G1664" s="9">
        <f>Table5[[#This Row],[Order Quantity]]</f>
        <v>34</v>
      </c>
    </row>
    <row r="1665" spans="1:7" ht="16" hidden="1" x14ac:dyDescent="0.2">
      <c r="A1665" t="s">
        <v>2518</v>
      </c>
      <c r="B1665">
        <v>10</v>
      </c>
      <c r="C1665">
        <v>34</v>
      </c>
      <c r="D1665" t="s">
        <v>1451</v>
      </c>
      <c r="E1665" t="s">
        <v>2519</v>
      </c>
      <c r="F1665" s="4"/>
      <c r="G1665" s="9">
        <f>Table5[[#This Row],[Order Quantity]]</f>
        <v>34</v>
      </c>
    </row>
    <row r="1666" spans="1:7" ht="16" hidden="1" x14ac:dyDescent="0.2">
      <c r="A1666" t="s">
        <v>3890</v>
      </c>
      <c r="B1666">
        <v>10</v>
      </c>
      <c r="C1666">
        <v>34</v>
      </c>
      <c r="D1666" t="s">
        <v>136</v>
      </c>
      <c r="E1666" t="s">
        <v>3020</v>
      </c>
      <c r="F1666" s="4"/>
      <c r="G1666" s="9">
        <f>Table5[[#This Row],[Order Quantity]]</f>
        <v>34</v>
      </c>
    </row>
    <row r="1667" spans="1:7" ht="16" hidden="1" x14ac:dyDescent="0.2">
      <c r="A1667" t="s">
        <v>5872</v>
      </c>
      <c r="B1667">
        <v>8</v>
      </c>
      <c r="C1667">
        <v>34</v>
      </c>
      <c r="D1667" t="s">
        <v>103</v>
      </c>
      <c r="E1667" t="s">
        <v>5814</v>
      </c>
      <c r="F1667" s="4"/>
      <c r="G1667" s="9">
        <f>Table5[[#This Row],[Order Quantity]]</f>
        <v>34</v>
      </c>
    </row>
    <row r="1668" spans="1:7" ht="16" hidden="1" x14ac:dyDescent="0.2">
      <c r="A1668" t="s">
        <v>6405</v>
      </c>
      <c r="B1668">
        <v>8</v>
      </c>
      <c r="C1668" s="6">
        <v>34</v>
      </c>
      <c r="D1668" t="s">
        <v>6406</v>
      </c>
      <c r="E1668" t="s">
        <v>2419</v>
      </c>
      <c r="F1668" s="4"/>
      <c r="G1668" s="9">
        <f>Table5[[#This Row],[Order Quantity]]</f>
        <v>34</v>
      </c>
    </row>
    <row r="1669" spans="1:7" ht="16" hidden="1" x14ac:dyDescent="0.2">
      <c r="A1669" s="1" t="s">
        <v>7626</v>
      </c>
      <c r="B1669" s="1">
        <v>7</v>
      </c>
      <c r="C1669" s="1">
        <v>34</v>
      </c>
      <c r="D1669" s="1" t="s">
        <v>897</v>
      </c>
      <c r="E1669" s="1" t="s">
        <v>1826</v>
      </c>
      <c r="F1669" s="4"/>
      <c r="G1669" s="9">
        <f>Table5[[#This Row],[Order Quantity]]</f>
        <v>34</v>
      </c>
    </row>
    <row r="1670" spans="1:7" ht="16" hidden="1" x14ac:dyDescent="0.2">
      <c r="A1670" t="s">
        <v>1401</v>
      </c>
      <c r="B1670">
        <v>6</v>
      </c>
      <c r="C1670">
        <v>34</v>
      </c>
      <c r="D1670" t="s">
        <v>97</v>
      </c>
      <c r="E1670" t="s">
        <v>1402</v>
      </c>
      <c r="F1670" s="4"/>
      <c r="G1670" s="9">
        <f>Table5[[#This Row],[Order Quantity]]</f>
        <v>34</v>
      </c>
    </row>
    <row r="1671" spans="1:7" ht="16" hidden="1" x14ac:dyDescent="0.2">
      <c r="A1671" t="s">
        <v>1819</v>
      </c>
      <c r="B1671">
        <v>5</v>
      </c>
      <c r="C1671">
        <v>34</v>
      </c>
      <c r="D1671" t="s">
        <v>385</v>
      </c>
      <c r="E1671" t="s">
        <v>1820</v>
      </c>
      <c r="F1671" s="4"/>
      <c r="G1671" s="9">
        <f>Table5[[#This Row],[Order Quantity]]</f>
        <v>34</v>
      </c>
    </row>
    <row r="1672" spans="1:7" ht="16" hidden="1" x14ac:dyDescent="0.2">
      <c r="A1672" t="s">
        <v>1179</v>
      </c>
      <c r="B1672">
        <v>5</v>
      </c>
      <c r="C1672">
        <v>34</v>
      </c>
      <c r="D1672" t="s">
        <v>3972</v>
      </c>
      <c r="E1672" t="s">
        <v>1179</v>
      </c>
      <c r="F1672" s="4"/>
      <c r="G1672" s="9">
        <f>Table5[[#This Row],[Order Quantity]]</f>
        <v>34</v>
      </c>
    </row>
    <row r="1673" spans="1:7" ht="16" hidden="1" x14ac:dyDescent="0.2">
      <c r="A1673" t="s">
        <v>6097</v>
      </c>
      <c r="B1673">
        <v>5</v>
      </c>
      <c r="C1673">
        <v>34</v>
      </c>
      <c r="D1673" t="s">
        <v>6098</v>
      </c>
      <c r="E1673" t="s">
        <v>4759</v>
      </c>
      <c r="F1673" s="4"/>
      <c r="G1673" s="9">
        <f>Table5[[#This Row],[Order Quantity]]</f>
        <v>34</v>
      </c>
    </row>
    <row r="1674" spans="1:7" ht="16" hidden="1" x14ac:dyDescent="0.2">
      <c r="A1674" t="s">
        <v>6326</v>
      </c>
      <c r="B1674">
        <v>3</v>
      </c>
      <c r="C1674">
        <v>34</v>
      </c>
      <c r="D1674" t="s">
        <v>208</v>
      </c>
      <c r="E1674" t="s">
        <v>1240</v>
      </c>
      <c r="F1674" s="4"/>
      <c r="G1674" s="9">
        <f>Table5[[#This Row],[Order Quantity]]</f>
        <v>34</v>
      </c>
    </row>
    <row r="1675" spans="1:7" ht="16" hidden="1" x14ac:dyDescent="0.2">
      <c r="A1675" t="s">
        <v>2846</v>
      </c>
      <c r="B1675">
        <v>2</v>
      </c>
      <c r="C1675">
        <v>34</v>
      </c>
      <c r="D1675" t="s">
        <v>2333</v>
      </c>
      <c r="E1675" t="s">
        <v>1579</v>
      </c>
      <c r="F1675" s="4"/>
      <c r="G1675" s="9">
        <f>Table5[[#This Row],[Order Quantity]]</f>
        <v>34</v>
      </c>
    </row>
    <row r="1676" spans="1:7" ht="16" hidden="1" x14ac:dyDescent="0.2">
      <c r="A1676" s="1" t="s">
        <v>4328</v>
      </c>
      <c r="B1676" s="1">
        <v>2</v>
      </c>
      <c r="C1676" s="1">
        <v>34</v>
      </c>
      <c r="D1676" s="1" t="s">
        <v>4329</v>
      </c>
      <c r="E1676" s="1" t="s">
        <v>4144</v>
      </c>
      <c r="F1676" s="4"/>
      <c r="G1676" s="9">
        <f>Table5[[#This Row],[Order Quantity]]</f>
        <v>34</v>
      </c>
    </row>
    <row r="1677" spans="1:7" ht="16" hidden="1" x14ac:dyDescent="0.2">
      <c r="A1677" s="1" t="s">
        <v>4371</v>
      </c>
      <c r="B1677" s="1">
        <v>2</v>
      </c>
      <c r="C1677" s="1">
        <v>34</v>
      </c>
      <c r="D1677" s="1" t="s">
        <v>3038</v>
      </c>
      <c r="E1677" s="1" t="s">
        <v>1805</v>
      </c>
      <c r="F1677" s="4"/>
      <c r="G1677" s="9">
        <f>Table5[[#This Row],[Order Quantity]]</f>
        <v>34</v>
      </c>
    </row>
    <row r="1678" spans="1:7" ht="16" hidden="1" x14ac:dyDescent="0.2">
      <c r="A1678" t="s">
        <v>6973</v>
      </c>
      <c r="B1678">
        <v>2</v>
      </c>
      <c r="C1678">
        <v>34</v>
      </c>
      <c r="D1678" t="s">
        <v>2541</v>
      </c>
      <c r="E1678" t="s">
        <v>1719</v>
      </c>
      <c r="F1678" s="4"/>
      <c r="G1678" s="9">
        <f>Table5[[#This Row],[Order Quantity]]</f>
        <v>34</v>
      </c>
    </row>
    <row r="1679" spans="1:7" ht="16" x14ac:dyDescent="0.2">
      <c r="A1679" s="1" t="s">
        <v>4105</v>
      </c>
      <c r="B1679" s="1">
        <v>7</v>
      </c>
      <c r="C1679" s="5">
        <v>33.659999999999997</v>
      </c>
      <c r="D1679" s="1" t="s">
        <v>136</v>
      </c>
      <c r="E1679" s="1" t="s">
        <v>1296</v>
      </c>
      <c r="F1679" s="13" t="s">
        <v>7669</v>
      </c>
      <c r="G1679" s="9">
        <f>Table5[[#This Row],[Order Quantity]]</f>
        <v>33.659999999999997</v>
      </c>
    </row>
    <row r="1680" spans="1:7" ht="16" hidden="1" x14ac:dyDescent="0.2">
      <c r="A1680" t="s">
        <v>6052</v>
      </c>
      <c r="B1680">
        <v>22</v>
      </c>
      <c r="C1680">
        <v>33.46</v>
      </c>
      <c r="D1680" t="s">
        <v>684</v>
      </c>
      <c r="E1680" t="s">
        <v>3400</v>
      </c>
      <c r="F1680" s="4"/>
      <c r="G1680" s="9">
        <f>Table5[[#This Row],[Order Quantity]]</f>
        <v>33.46</v>
      </c>
    </row>
    <row r="1681" spans="1:7" ht="16" hidden="1" x14ac:dyDescent="0.2">
      <c r="A1681" t="s">
        <v>5813</v>
      </c>
      <c r="B1681">
        <v>32</v>
      </c>
      <c r="C1681">
        <v>33</v>
      </c>
      <c r="D1681" t="s">
        <v>1111</v>
      </c>
      <c r="E1681" t="s">
        <v>5814</v>
      </c>
      <c r="F1681" s="4"/>
      <c r="G1681" s="9">
        <f>Table5[[#This Row],[Order Quantity]]</f>
        <v>33</v>
      </c>
    </row>
    <row r="1682" spans="1:7" ht="16" hidden="1" x14ac:dyDescent="0.2">
      <c r="A1682" s="1" t="s">
        <v>775</v>
      </c>
      <c r="B1682" s="1">
        <v>31</v>
      </c>
      <c r="C1682" s="1">
        <v>33</v>
      </c>
      <c r="D1682" s="1" t="s">
        <v>6285</v>
      </c>
      <c r="E1682" s="1" t="s">
        <v>775</v>
      </c>
      <c r="F1682" s="4"/>
      <c r="G1682" s="9">
        <f>Table5[[#This Row],[Order Quantity]]</f>
        <v>33</v>
      </c>
    </row>
    <row r="1683" spans="1:7" ht="16" hidden="1" x14ac:dyDescent="0.2">
      <c r="A1683" t="s">
        <v>2946</v>
      </c>
      <c r="B1683">
        <v>29</v>
      </c>
      <c r="C1683">
        <v>33</v>
      </c>
      <c r="D1683" t="s">
        <v>1561</v>
      </c>
      <c r="E1683" t="s">
        <v>1579</v>
      </c>
      <c r="F1683" s="4"/>
      <c r="G1683" s="9">
        <f>Table5[[#This Row],[Order Quantity]]</f>
        <v>33</v>
      </c>
    </row>
    <row r="1684" spans="1:7" ht="16" hidden="1" x14ac:dyDescent="0.2">
      <c r="A1684" t="s">
        <v>3236</v>
      </c>
      <c r="B1684">
        <v>27</v>
      </c>
      <c r="C1684" s="6">
        <v>33</v>
      </c>
      <c r="D1684" t="s">
        <v>674</v>
      </c>
      <c r="E1684" t="s">
        <v>1265</v>
      </c>
      <c r="F1684" s="4"/>
      <c r="G1684" s="9">
        <f>Table5[[#This Row],[Order Quantity]]</f>
        <v>33</v>
      </c>
    </row>
    <row r="1685" spans="1:7" ht="16" hidden="1" x14ac:dyDescent="0.2">
      <c r="A1685" s="1" t="s">
        <v>4203</v>
      </c>
      <c r="B1685" s="1">
        <v>24</v>
      </c>
      <c r="C1685" s="1">
        <v>33</v>
      </c>
      <c r="D1685" s="1" t="s">
        <v>4185</v>
      </c>
      <c r="E1685" s="1" t="s">
        <v>4171</v>
      </c>
      <c r="F1685" s="4"/>
      <c r="G1685" s="9">
        <f>Table5[[#This Row],[Order Quantity]]</f>
        <v>33</v>
      </c>
    </row>
    <row r="1686" spans="1:7" ht="16" hidden="1" x14ac:dyDescent="0.2">
      <c r="A1686" s="1" t="s">
        <v>4186</v>
      </c>
      <c r="B1686" s="1">
        <v>19</v>
      </c>
      <c r="C1686" s="1">
        <v>33</v>
      </c>
      <c r="D1686" s="1" t="s">
        <v>296</v>
      </c>
      <c r="E1686" s="1" t="s">
        <v>4171</v>
      </c>
      <c r="F1686" s="4"/>
      <c r="G1686" s="9">
        <f>Table5[[#This Row],[Order Quantity]]</f>
        <v>33</v>
      </c>
    </row>
    <row r="1687" spans="1:7" ht="16" hidden="1" x14ac:dyDescent="0.2">
      <c r="A1687" s="1" t="s">
        <v>5582</v>
      </c>
      <c r="B1687" s="1">
        <v>19</v>
      </c>
      <c r="C1687" s="1">
        <v>33</v>
      </c>
      <c r="D1687" s="1" t="s">
        <v>5511</v>
      </c>
      <c r="E1687" s="1" t="s">
        <v>1449</v>
      </c>
      <c r="F1687" s="4"/>
      <c r="G1687" s="9">
        <f>Table5[[#This Row],[Order Quantity]]</f>
        <v>33</v>
      </c>
    </row>
    <row r="1688" spans="1:7" ht="16" hidden="1" x14ac:dyDescent="0.2">
      <c r="A1688" s="1" t="s">
        <v>2043</v>
      </c>
      <c r="B1688" s="1">
        <v>18</v>
      </c>
      <c r="C1688" s="1">
        <v>33</v>
      </c>
      <c r="D1688" s="1" t="s">
        <v>697</v>
      </c>
      <c r="E1688" s="1" t="s">
        <v>1549</v>
      </c>
      <c r="F1688" s="4"/>
      <c r="G1688" s="9">
        <f>Table5[[#This Row],[Order Quantity]]</f>
        <v>33</v>
      </c>
    </row>
    <row r="1689" spans="1:7" ht="16" hidden="1" x14ac:dyDescent="0.2">
      <c r="A1689" t="s">
        <v>6831</v>
      </c>
      <c r="B1689">
        <v>18</v>
      </c>
      <c r="C1689">
        <v>33</v>
      </c>
      <c r="D1689" t="s">
        <v>385</v>
      </c>
      <c r="E1689" t="s">
        <v>3404</v>
      </c>
      <c r="F1689" s="4"/>
      <c r="G1689" s="9">
        <f>Table5[[#This Row],[Order Quantity]]</f>
        <v>33</v>
      </c>
    </row>
    <row r="1690" spans="1:7" ht="16" hidden="1" x14ac:dyDescent="0.2">
      <c r="A1690" t="s">
        <v>5866</v>
      </c>
      <c r="B1690">
        <v>17</v>
      </c>
      <c r="C1690">
        <v>33</v>
      </c>
      <c r="D1690" t="s">
        <v>103</v>
      </c>
      <c r="E1690" t="s">
        <v>5814</v>
      </c>
      <c r="F1690" s="4"/>
      <c r="G1690" s="9">
        <f>Table5[[#This Row],[Order Quantity]]</f>
        <v>33</v>
      </c>
    </row>
    <row r="1691" spans="1:7" ht="16" hidden="1" x14ac:dyDescent="0.2">
      <c r="A1691" t="s">
        <v>2665</v>
      </c>
      <c r="B1691">
        <v>17</v>
      </c>
      <c r="C1691">
        <v>33</v>
      </c>
      <c r="D1691" t="s">
        <v>1442</v>
      </c>
      <c r="E1691" t="s">
        <v>2665</v>
      </c>
      <c r="F1691" s="4"/>
      <c r="G1691" s="9">
        <f>Table5[[#This Row],[Order Quantity]]</f>
        <v>33</v>
      </c>
    </row>
    <row r="1692" spans="1:7" ht="16" hidden="1" x14ac:dyDescent="0.2">
      <c r="A1692" t="s">
        <v>827</v>
      </c>
      <c r="B1692">
        <v>16</v>
      </c>
      <c r="C1692">
        <v>33</v>
      </c>
      <c r="D1692" t="s">
        <v>116</v>
      </c>
      <c r="E1692" t="s">
        <v>1509</v>
      </c>
      <c r="F1692" s="4"/>
      <c r="G1692" s="9">
        <f>Table5[[#This Row],[Order Quantity]]</f>
        <v>33</v>
      </c>
    </row>
    <row r="1693" spans="1:7" ht="16" hidden="1" x14ac:dyDescent="0.2">
      <c r="A1693" t="s">
        <v>1671</v>
      </c>
      <c r="B1693">
        <v>15</v>
      </c>
      <c r="C1693">
        <v>33</v>
      </c>
      <c r="D1693" t="s">
        <v>1672</v>
      </c>
      <c r="E1693" t="s">
        <v>1547</v>
      </c>
      <c r="F1693" s="4"/>
      <c r="G1693" s="9">
        <f>Table5[[#This Row],[Order Quantity]]</f>
        <v>33</v>
      </c>
    </row>
    <row r="1694" spans="1:7" ht="16" hidden="1" x14ac:dyDescent="0.2">
      <c r="A1694" t="s">
        <v>6158</v>
      </c>
      <c r="B1694">
        <v>14</v>
      </c>
      <c r="C1694">
        <v>33</v>
      </c>
      <c r="D1694" t="s">
        <v>6087</v>
      </c>
      <c r="E1694" t="s">
        <v>3562</v>
      </c>
      <c r="F1694" s="4"/>
      <c r="G1694" s="9">
        <f>Table5[[#This Row],[Order Quantity]]</f>
        <v>33</v>
      </c>
    </row>
    <row r="1695" spans="1:7" ht="16" hidden="1" x14ac:dyDescent="0.2">
      <c r="A1695" s="1" t="s">
        <v>7619</v>
      </c>
      <c r="B1695" s="1">
        <v>13</v>
      </c>
      <c r="C1695" s="1">
        <v>33</v>
      </c>
      <c r="D1695" s="1" t="s">
        <v>129</v>
      </c>
      <c r="E1695" s="1" t="s">
        <v>1826</v>
      </c>
      <c r="F1695" s="4"/>
      <c r="G1695" s="9">
        <f>Table5[[#This Row],[Order Quantity]]</f>
        <v>33</v>
      </c>
    </row>
    <row r="1696" spans="1:7" ht="16" hidden="1" x14ac:dyDescent="0.2">
      <c r="A1696" t="s">
        <v>4966</v>
      </c>
      <c r="B1696">
        <v>10</v>
      </c>
      <c r="C1696">
        <v>33</v>
      </c>
      <c r="D1696" t="s">
        <v>65</v>
      </c>
      <c r="E1696" t="s">
        <v>4579</v>
      </c>
      <c r="F1696" s="4"/>
      <c r="G1696" s="9">
        <f>Table5[[#This Row],[Order Quantity]]</f>
        <v>33</v>
      </c>
    </row>
    <row r="1697" spans="1:7" ht="16" hidden="1" x14ac:dyDescent="0.2">
      <c r="A1697" t="s">
        <v>6706</v>
      </c>
      <c r="B1697">
        <v>9</v>
      </c>
      <c r="C1697" s="6">
        <v>33</v>
      </c>
      <c r="D1697" t="s">
        <v>4213</v>
      </c>
      <c r="E1697" t="s">
        <v>1296</v>
      </c>
      <c r="F1697" s="4"/>
      <c r="G1697" s="9">
        <f>Table5[[#This Row],[Order Quantity]]</f>
        <v>33</v>
      </c>
    </row>
    <row r="1698" spans="1:7" ht="16" hidden="1" x14ac:dyDescent="0.2">
      <c r="A1698" t="s">
        <v>2063</v>
      </c>
      <c r="B1698">
        <v>7</v>
      </c>
      <c r="C1698">
        <v>33</v>
      </c>
      <c r="D1698" t="s">
        <v>129</v>
      </c>
      <c r="E1698" t="s">
        <v>1084</v>
      </c>
      <c r="F1698" s="4"/>
      <c r="G1698" s="9">
        <f>Table5[[#This Row],[Order Quantity]]</f>
        <v>33</v>
      </c>
    </row>
    <row r="1699" spans="1:7" ht="16" hidden="1" x14ac:dyDescent="0.2">
      <c r="A1699" t="s">
        <v>5059</v>
      </c>
      <c r="B1699">
        <v>7</v>
      </c>
      <c r="C1699">
        <v>33</v>
      </c>
      <c r="D1699" t="s">
        <v>2483</v>
      </c>
      <c r="E1699" t="s">
        <v>2484</v>
      </c>
      <c r="F1699" s="4"/>
      <c r="G1699" s="9">
        <f>Table5[[#This Row],[Order Quantity]]</f>
        <v>33</v>
      </c>
    </row>
    <row r="1700" spans="1:7" ht="16" hidden="1" x14ac:dyDescent="0.2">
      <c r="A1700" t="s">
        <v>5103</v>
      </c>
      <c r="B1700">
        <v>7</v>
      </c>
      <c r="C1700">
        <v>33</v>
      </c>
      <c r="D1700" t="s">
        <v>5104</v>
      </c>
      <c r="E1700" t="s">
        <v>5024</v>
      </c>
      <c r="F1700" s="4"/>
      <c r="G1700" s="9">
        <f>Table5[[#This Row],[Order Quantity]]</f>
        <v>33</v>
      </c>
    </row>
    <row r="1701" spans="1:7" ht="16" hidden="1" x14ac:dyDescent="0.2">
      <c r="A1701" t="s">
        <v>5075</v>
      </c>
      <c r="B1701">
        <v>6</v>
      </c>
      <c r="C1701">
        <v>33</v>
      </c>
      <c r="D1701" t="s">
        <v>506</v>
      </c>
      <c r="E1701" t="s">
        <v>5045</v>
      </c>
      <c r="F1701" s="4"/>
      <c r="G1701" s="9">
        <f>Table5[[#This Row],[Order Quantity]]</f>
        <v>33</v>
      </c>
    </row>
    <row r="1702" spans="1:7" ht="16" hidden="1" x14ac:dyDescent="0.2">
      <c r="A1702" t="s">
        <v>6757</v>
      </c>
      <c r="B1702">
        <v>5</v>
      </c>
      <c r="C1702">
        <v>33</v>
      </c>
      <c r="D1702" t="s">
        <v>437</v>
      </c>
      <c r="E1702" t="s">
        <v>1276</v>
      </c>
      <c r="F1702" s="4"/>
      <c r="G1702" s="9">
        <f>Table5[[#This Row],[Order Quantity]]</f>
        <v>33</v>
      </c>
    </row>
    <row r="1703" spans="1:7" ht="16" hidden="1" x14ac:dyDescent="0.2">
      <c r="A1703" s="1" t="s">
        <v>4710</v>
      </c>
      <c r="B1703" s="1">
        <v>3</v>
      </c>
      <c r="C1703" s="1">
        <v>33</v>
      </c>
      <c r="D1703" s="1" t="s">
        <v>4691</v>
      </c>
      <c r="E1703" s="1" t="s">
        <v>1498</v>
      </c>
      <c r="F1703" s="4"/>
      <c r="G1703" s="9">
        <f>Table5[[#This Row],[Order Quantity]]</f>
        <v>33</v>
      </c>
    </row>
    <row r="1704" spans="1:7" ht="16" hidden="1" x14ac:dyDescent="0.2">
      <c r="A1704" s="1" t="s">
        <v>7337</v>
      </c>
      <c r="B1704" s="1">
        <v>3</v>
      </c>
      <c r="C1704" s="1">
        <v>33</v>
      </c>
      <c r="D1704" s="1" t="s">
        <v>65</v>
      </c>
      <c r="E1704" s="1" t="s">
        <v>4579</v>
      </c>
      <c r="F1704" s="4"/>
      <c r="G1704" s="9">
        <f>Table5[[#This Row],[Order Quantity]]</f>
        <v>33</v>
      </c>
    </row>
    <row r="1705" spans="1:7" ht="16" hidden="1" x14ac:dyDescent="0.2">
      <c r="A1705" t="s">
        <v>5903</v>
      </c>
      <c r="B1705">
        <v>1</v>
      </c>
      <c r="C1705">
        <v>33</v>
      </c>
      <c r="D1705" t="s">
        <v>1028</v>
      </c>
      <c r="E1705" t="s">
        <v>5750</v>
      </c>
      <c r="F1705" s="4"/>
      <c r="G1705" s="9">
        <f>Table5[[#This Row],[Order Quantity]]</f>
        <v>33</v>
      </c>
    </row>
    <row r="1706" spans="1:7" ht="16" hidden="1" x14ac:dyDescent="0.2">
      <c r="A1706" t="s">
        <v>6276</v>
      </c>
      <c r="B1706">
        <v>4</v>
      </c>
      <c r="C1706">
        <v>32.5</v>
      </c>
      <c r="D1706" t="s">
        <v>65</v>
      </c>
      <c r="E1706" t="s">
        <v>575</v>
      </c>
      <c r="F1706" s="4"/>
      <c r="G1706" s="9">
        <f>Table5[[#This Row],[Order Quantity]]</f>
        <v>32.5</v>
      </c>
    </row>
    <row r="1707" spans="1:7" ht="16" hidden="1" x14ac:dyDescent="0.2">
      <c r="A1707" t="s">
        <v>2402</v>
      </c>
      <c r="B1707">
        <v>30</v>
      </c>
      <c r="C1707">
        <v>32</v>
      </c>
      <c r="D1707" t="s">
        <v>697</v>
      </c>
      <c r="E1707" t="s">
        <v>1549</v>
      </c>
      <c r="F1707" s="4"/>
      <c r="G1707" s="9">
        <f>Table5[[#This Row],[Order Quantity]]</f>
        <v>32</v>
      </c>
    </row>
    <row r="1708" spans="1:7" ht="16" hidden="1" x14ac:dyDescent="0.2">
      <c r="A1708" s="1" t="s">
        <v>5837</v>
      </c>
      <c r="B1708" s="1">
        <v>30</v>
      </c>
      <c r="C1708" s="1">
        <v>32</v>
      </c>
      <c r="D1708" s="1" t="s">
        <v>5838</v>
      </c>
      <c r="E1708" s="1" t="s">
        <v>5753</v>
      </c>
      <c r="F1708" s="4"/>
      <c r="G1708" s="9">
        <f>Table5[[#This Row],[Order Quantity]]</f>
        <v>32</v>
      </c>
    </row>
    <row r="1709" spans="1:7" ht="16" hidden="1" x14ac:dyDescent="0.2">
      <c r="A1709" t="s">
        <v>3006</v>
      </c>
      <c r="B1709">
        <v>23</v>
      </c>
      <c r="C1709">
        <v>32</v>
      </c>
      <c r="D1709" t="s">
        <v>103</v>
      </c>
      <c r="E1709" t="s">
        <v>2815</v>
      </c>
      <c r="F1709" s="4"/>
      <c r="G1709" s="9">
        <f>Table5[[#This Row],[Order Quantity]]</f>
        <v>32</v>
      </c>
    </row>
    <row r="1710" spans="1:7" ht="16" hidden="1" x14ac:dyDescent="0.2">
      <c r="A1710" s="1" t="s">
        <v>5030</v>
      </c>
      <c r="B1710" s="1">
        <v>23</v>
      </c>
      <c r="C1710" s="1">
        <v>32</v>
      </c>
      <c r="D1710" s="1" t="s">
        <v>211</v>
      </c>
      <c r="E1710" s="1" t="s">
        <v>5029</v>
      </c>
      <c r="F1710" s="4"/>
      <c r="G1710" s="9">
        <f>Table5[[#This Row],[Order Quantity]]</f>
        <v>32</v>
      </c>
    </row>
    <row r="1711" spans="1:7" ht="16" hidden="1" x14ac:dyDescent="0.2">
      <c r="A1711" t="s">
        <v>3462</v>
      </c>
      <c r="B1711">
        <v>17</v>
      </c>
      <c r="C1711">
        <v>32</v>
      </c>
      <c r="D1711" t="s">
        <v>3463</v>
      </c>
      <c r="E1711" t="s">
        <v>287</v>
      </c>
      <c r="F1711" s="4"/>
      <c r="G1711" s="9">
        <f>Table5[[#This Row],[Order Quantity]]</f>
        <v>32</v>
      </c>
    </row>
    <row r="1712" spans="1:7" ht="16" hidden="1" x14ac:dyDescent="0.2">
      <c r="A1712" t="s">
        <v>690</v>
      </c>
      <c r="B1712">
        <v>16</v>
      </c>
      <c r="C1712">
        <v>32</v>
      </c>
      <c r="D1712" t="s">
        <v>609</v>
      </c>
      <c r="E1712" t="s">
        <v>690</v>
      </c>
      <c r="F1712" s="4"/>
      <c r="G1712" s="9">
        <f>Table5[[#This Row],[Order Quantity]]</f>
        <v>32</v>
      </c>
    </row>
    <row r="1713" spans="1:7" ht="16" hidden="1" x14ac:dyDescent="0.2">
      <c r="A1713" s="1" t="s">
        <v>5098</v>
      </c>
      <c r="B1713" s="1">
        <v>16</v>
      </c>
      <c r="C1713" s="1">
        <v>32</v>
      </c>
      <c r="D1713" s="1" t="s">
        <v>5099</v>
      </c>
      <c r="E1713" s="1" t="s">
        <v>5040</v>
      </c>
      <c r="F1713" s="4"/>
      <c r="G1713" s="9">
        <f>Table5[[#This Row],[Order Quantity]]</f>
        <v>32</v>
      </c>
    </row>
    <row r="1714" spans="1:7" ht="16" hidden="1" x14ac:dyDescent="0.2">
      <c r="A1714" s="1" t="s">
        <v>5021</v>
      </c>
      <c r="B1714" s="1">
        <v>15</v>
      </c>
      <c r="C1714" s="1">
        <v>32</v>
      </c>
      <c r="D1714" s="1" t="s">
        <v>1345</v>
      </c>
      <c r="E1714" s="1" t="s">
        <v>5022</v>
      </c>
      <c r="F1714" s="4"/>
      <c r="G1714" s="9">
        <f>Table5[[#This Row],[Order Quantity]]</f>
        <v>32</v>
      </c>
    </row>
    <row r="1715" spans="1:7" ht="16" hidden="1" x14ac:dyDescent="0.2">
      <c r="A1715" s="1" t="s">
        <v>5616</v>
      </c>
      <c r="B1715" s="1">
        <v>14</v>
      </c>
      <c r="C1715" s="1">
        <v>32</v>
      </c>
      <c r="D1715" s="1" t="s">
        <v>65</v>
      </c>
      <c r="E1715" s="1" t="s">
        <v>1757</v>
      </c>
      <c r="F1715" s="4"/>
      <c r="G1715" s="9">
        <f>Table5[[#This Row],[Order Quantity]]</f>
        <v>32</v>
      </c>
    </row>
    <row r="1716" spans="1:7" ht="16" hidden="1" x14ac:dyDescent="0.2">
      <c r="A1716" t="s">
        <v>1534</v>
      </c>
      <c r="B1716">
        <v>13</v>
      </c>
      <c r="C1716" s="6">
        <v>32</v>
      </c>
      <c r="D1716" t="s">
        <v>1535</v>
      </c>
      <c r="E1716" t="s">
        <v>1501</v>
      </c>
      <c r="F1716" s="4"/>
      <c r="G1716" s="9">
        <f>Table5[[#This Row],[Order Quantity]]</f>
        <v>32</v>
      </c>
    </row>
    <row r="1717" spans="1:7" ht="16" hidden="1" x14ac:dyDescent="0.2">
      <c r="A1717" t="s">
        <v>5433</v>
      </c>
      <c r="B1717">
        <v>13</v>
      </c>
      <c r="C1717">
        <v>32</v>
      </c>
      <c r="D1717" t="s">
        <v>136</v>
      </c>
      <c r="E1717" t="s">
        <v>5362</v>
      </c>
      <c r="F1717" s="4"/>
      <c r="G1717" s="9">
        <f>Table5[[#This Row],[Order Quantity]]</f>
        <v>32</v>
      </c>
    </row>
    <row r="1718" spans="1:7" ht="16" hidden="1" x14ac:dyDescent="0.2">
      <c r="A1718" t="s">
        <v>6266</v>
      </c>
      <c r="B1718">
        <v>11</v>
      </c>
      <c r="C1718">
        <v>32</v>
      </c>
      <c r="D1718" t="s">
        <v>65</v>
      </c>
      <c r="E1718" t="s">
        <v>3862</v>
      </c>
      <c r="F1718" s="4"/>
      <c r="G1718" s="9">
        <f>Table5[[#This Row],[Order Quantity]]</f>
        <v>32</v>
      </c>
    </row>
    <row r="1719" spans="1:7" ht="16" hidden="1" x14ac:dyDescent="0.2">
      <c r="A1719" s="1" t="s">
        <v>5080</v>
      </c>
      <c r="B1719" s="1">
        <v>10</v>
      </c>
      <c r="C1719" s="1">
        <v>32</v>
      </c>
      <c r="D1719" s="1" t="s">
        <v>4167</v>
      </c>
      <c r="E1719" s="1" t="s">
        <v>5081</v>
      </c>
      <c r="F1719" s="4"/>
      <c r="G1719" s="9">
        <f>Table5[[#This Row],[Order Quantity]]</f>
        <v>32</v>
      </c>
    </row>
    <row r="1720" spans="1:7" ht="16" hidden="1" x14ac:dyDescent="0.2">
      <c r="A1720" t="s">
        <v>5420</v>
      </c>
      <c r="B1720">
        <v>10</v>
      </c>
      <c r="C1720">
        <v>32</v>
      </c>
      <c r="D1720" t="s">
        <v>684</v>
      </c>
      <c r="E1720" t="s">
        <v>1474</v>
      </c>
      <c r="F1720" s="4"/>
      <c r="G1720" s="9">
        <f>Table5[[#This Row],[Order Quantity]]</f>
        <v>32</v>
      </c>
    </row>
    <row r="1721" spans="1:7" ht="16" hidden="1" x14ac:dyDescent="0.2">
      <c r="A1721" t="s">
        <v>4982</v>
      </c>
      <c r="B1721">
        <v>9</v>
      </c>
      <c r="C1721">
        <v>32</v>
      </c>
      <c r="D1721" t="s">
        <v>51</v>
      </c>
      <c r="E1721" t="s">
        <v>2180</v>
      </c>
      <c r="F1721" s="4"/>
      <c r="G1721" s="9">
        <f>Table5[[#This Row],[Order Quantity]]</f>
        <v>32</v>
      </c>
    </row>
    <row r="1722" spans="1:7" ht="16" hidden="1" x14ac:dyDescent="0.2">
      <c r="A1722" t="s">
        <v>6953</v>
      </c>
      <c r="B1722">
        <v>6</v>
      </c>
      <c r="C1722">
        <v>32</v>
      </c>
      <c r="D1722" t="s">
        <v>563</v>
      </c>
      <c r="E1722" t="s">
        <v>1594</v>
      </c>
      <c r="F1722" s="4"/>
      <c r="G1722" s="9">
        <f>Table5[[#This Row],[Order Quantity]]</f>
        <v>32</v>
      </c>
    </row>
    <row r="1723" spans="1:7" ht="16" hidden="1" x14ac:dyDescent="0.2">
      <c r="A1723" t="s">
        <v>3275</v>
      </c>
      <c r="B1723">
        <v>5</v>
      </c>
      <c r="C1723">
        <v>32</v>
      </c>
      <c r="D1723" t="s">
        <v>28</v>
      </c>
      <c r="E1723" t="s">
        <v>2331</v>
      </c>
      <c r="F1723" s="4"/>
      <c r="G1723" s="9">
        <f>Table5[[#This Row],[Order Quantity]]</f>
        <v>32</v>
      </c>
    </row>
    <row r="1724" spans="1:7" ht="16" hidden="1" x14ac:dyDescent="0.2">
      <c r="A1724" s="1" t="s">
        <v>4422</v>
      </c>
      <c r="B1724" s="1">
        <v>4</v>
      </c>
      <c r="C1724" s="1">
        <v>32</v>
      </c>
      <c r="D1724" s="1" t="s">
        <v>571</v>
      </c>
      <c r="E1724" s="1" t="s">
        <v>1498</v>
      </c>
      <c r="F1724" s="4"/>
      <c r="G1724" s="9">
        <f>Table5[[#This Row],[Order Quantity]]</f>
        <v>32</v>
      </c>
    </row>
    <row r="1725" spans="1:7" ht="16" hidden="1" x14ac:dyDescent="0.2">
      <c r="A1725" t="s">
        <v>3201</v>
      </c>
      <c r="B1725">
        <v>3</v>
      </c>
      <c r="C1725">
        <v>32</v>
      </c>
      <c r="D1725" t="s">
        <v>2577</v>
      </c>
      <c r="E1725" t="s">
        <v>1788</v>
      </c>
      <c r="F1725" s="4"/>
      <c r="G1725" s="9">
        <f>Table5[[#This Row],[Order Quantity]]</f>
        <v>32</v>
      </c>
    </row>
    <row r="1726" spans="1:7" ht="16" hidden="1" x14ac:dyDescent="0.2">
      <c r="A1726" t="s">
        <v>7228</v>
      </c>
      <c r="B1726">
        <v>3</v>
      </c>
      <c r="C1726">
        <v>32</v>
      </c>
      <c r="D1726" t="s">
        <v>136</v>
      </c>
      <c r="E1726" t="s">
        <v>7227</v>
      </c>
      <c r="F1726" s="4"/>
      <c r="G1726" s="9">
        <f>Table5[[#This Row],[Order Quantity]]</f>
        <v>32</v>
      </c>
    </row>
    <row r="1727" spans="1:7" ht="16" hidden="1" x14ac:dyDescent="0.2">
      <c r="A1727" s="1" t="s">
        <v>7369</v>
      </c>
      <c r="B1727" s="1">
        <v>3</v>
      </c>
      <c r="C1727" s="1">
        <v>32</v>
      </c>
      <c r="D1727" s="1" t="s">
        <v>1404</v>
      </c>
      <c r="E1727" s="1" t="s">
        <v>1270</v>
      </c>
      <c r="F1727" s="4"/>
      <c r="G1727" s="9">
        <f>Table5[[#This Row],[Order Quantity]]</f>
        <v>32</v>
      </c>
    </row>
    <row r="1728" spans="1:7" ht="16" hidden="1" x14ac:dyDescent="0.2">
      <c r="A1728" t="s">
        <v>2817</v>
      </c>
      <c r="B1728">
        <v>2</v>
      </c>
      <c r="C1728">
        <v>32</v>
      </c>
      <c r="D1728" t="s">
        <v>136</v>
      </c>
      <c r="E1728" t="s">
        <v>1236</v>
      </c>
      <c r="F1728" s="4"/>
      <c r="G1728" s="9">
        <f>Table5[[#This Row],[Order Quantity]]</f>
        <v>32</v>
      </c>
    </row>
    <row r="1729" spans="1:7" ht="16" hidden="1" x14ac:dyDescent="0.2">
      <c r="A1729" s="1" t="s">
        <v>5713</v>
      </c>
      <c r="B1729" s="1">
        <v>2</v>
      </c>
      <c r="C1729" s="5">
        <v>32</v>
      </c>
      <c r="D1729" s="1" t="s">
        <v>506</v>
      </c>
      <c r="E1729" s="1" t="s">
        <v>3178</v>
      </c>
      <c r="F1729" s="4"/>
      <c r="G1729" s="9">
        <f>Table5[[#This Row],[Order Quantity]]</f>
        <v>32</v>
      </c>
    </row>
    <row r="1730" spans="1:7" ht="16" hidden="1" x14ac:dyDescent="0.2">
      <c r="A1730" t="s">
        <v>1985</v>
      </c>
      <c r="B1730">
        <v>1</v>
      </c>
      <c r="C1730" s="6">
        <v>32</v>
      </c>
      <c r="D1730" t="s">
        <v>1986</v>
      </c>
      <c r="E1730" t="s">
        <v>1268</v>
      </c>
      <c r="F1730" s="4"/>
      <c r="G1730" s="9">
        <f>Table5[[#This Row],[Order Quantity]]</f>
        <v>32</v>
      </c>
    </row>
    <row r="1731" spans="1:7" ht="16" hidden="1" x14ac:dyDescent="0.2">
      <c r="A1731" t="s">
        <v>6268</v>
      </c>
      <c r="B1731">
        <v>31</v>
      </c>
      <c r="C1731">
        <v>31</v>
      </c>
      <c r="D1731" t="s">
        <v>296</v>
      </c>
      <c r="E1731" t="s">
        <v>1559</v>
      </c>
      <c r="F1731" s="4"/>
      <c r="G1731" s="9">
        <f>Table5[[#This Row],[Order Quantity]]</f>
        <v>31</v>
      </c>
    </row>
    <row r="1732" spans="1:7" ht="16" hidden="1" x14ac:dyDescent="0.2">
      <c r="A1732" t="s">
        <v>6485</v>
      </c>
      <c r="B1732">
        <v>29</v>
      </c>
      <c r="C1732">
        <v>31</v>
      </c>
      <c r="D1732" t="s">
        <v>344</v>
      </c>
      <c r="E1732" t="s">
        <v>1270</v>
      </c>
      <c r="F1732" s="4"/>
      <c r="G1732" s="9">
        <f>Table5[[#This Row],[Order Quantity]]</f>
        <v>31</v>
      </c>
    </row>
    <row r="1733" spans="1:7" ht="16" hidden="1" x14ac:dyDescent="0.2">
      <c r="A1733" t="s">
        <v>3576</v>
      </c>
      <c r="B1733">
        <v>28</v>
      </c>
      <c r="C1733">
        <v>31</v>
      </c>
      <c r="D1733" t="s">
        <v>856</v>
      </c>
      <c r="E1733" t="s">
        <v>1812</v>
      </c>
      <c r="F1733" s="4"/>
      <c r="G1733" s="9">
        <f>Table5[[#This Row],[Order Quantity]]</f>
        <v>31</v>
      </c>
    </row>
    <row r="1734" spans="1:7" ht="16" hidden="1" x14ac:dyDescent="0.2">
      <c r="A1734" t="s">
        <v>3603</v>
      </c>
      <c r="B1734">
        <v>26</v>
      </c>
      <c r="C1734">
        <v>31</v>
      </c>
      <c r="D1734" t="s">
        <v>6263</v>
      </c>
      <c r="E1734" t="s">
        <v>1343</v>
      </c>
      <c r="F1734" s="4"/>
      <c r="G1734" s="9">
        <f>Table5[[#This Row],[Order Quantity]]</f>
        <v>31</v>
      </c>
    </row>
    <row r="1735" spans="1:7" ht="16" hidden="1" x14ac:dyDescent="0.2">
      <c r="A1735" t="s">
        <v>2972</v>
      </c>
      <c r="B1735">
        <v>23</v>
      </c>
      <c r="C1735">
        <v>31</v>
      </c>
      <c r="D1735" t="s">
        <v>103</v>
      </c>
      <c r="E1735" t="s">
        <v>2815</v>
      </c>
      <c r="F1735" s="4"/>
      <c r="G1735" s="9">
        <f>Table5[[#This Row],[Order Quantity]]</f>
        <v>31</v>
      </c>
    </row>
    <row r="1736" spans="1:7" ht="16" hidden="1" x14ac:dyDescent="0.2">
      <c r="A1736" t="s">
        <v>3152</v>
      </c>
      <c r="B1736">
        <v>23</v>
      </c>
      <c r="C1736">
        <v>31</v>
      </c>
      <c r="D1736" t="s">
        <v>2309</v>
      </c>
      <c r="E1736" t="s">
        <v>1739</v>
      </c>
      <c r="F1736" s="4"/>
      <c r="G1736" s="9">
        <f>Table5[[#This Row],[Order Quantity]]</f>
        <v>31</v>
      </c>
    </row>
    <row r="1737" spans="1:7" ht="16" hidden="1" x14ac:dyDescent="0.2">
      <c r="A1737" s="1" t="s">
        <v>4175</v>
      </c>
      <c r="B1737" s="1">
        <v>23</v>
      </c>
      <c r="C1737" s="1">
        <v>31</v>
      </c>
      <c r="D1737" s="1" t="s">
        <v>1750</v>
      </c>
      <c r="E1737" s="1" t="s">
        <v>4171</v>
      </c>
      <c r="F1737" s="4"/>
      <c r="G1737" s="9">
        <f>Table5[[#This Row],[Order Quantity]]</f>
        <v>31</v>
      </c>
    </row>
    <row r="1738" spans="1:7" ht="16" hidden="1" x14ac:dyDescent="0.2">
      <c r="A1738" s="1" t="s">
        <v>4197</v>
      </c>
      <c r="B1738" s="1">
        <v>23</v>
      </c>
      <c r="C1738" s="1">
        <v>31</v>
      </c>
      <c r="D1738" s="1" t="s">
        <v>47</v>
      </c>
      <c r="E1738" s="1" t="s">
        <v>4165</v>
      </c>
      <c r="F1738" s="4"/>
      <c r="G1738" s="9">
        <f>Table5[[#This Row],[Order Quantity]]</f>
        <v>31</v>
      </c>
    </row>
    <row r="1739" spans="1:7" ht="16" hidden="1" x14ac:dyDescent="0.2">
      <c r="A1739" t="s">
        <v>3630</v>
      </c>
      <c r="B1739">
        <v>19</v>
      </c>
      <c r="C1739">
        <v>31</v>
      </c>
      <c r="D1739" t="s">
        <v>2483</v>
      </c>
      <c r="E1739" t="s">
        <v>1273</v>
      </c>
      <c r="F1739" s="4"/>
      <c r="G1739" s="9">
        <f>Table5[[#This Row],[Order Quantity]]</f>
        <v>31</v>
      </c>
    </row>
    <row r="1740" spans="1:7" ht="16" hidden="1" x14ac:dyDescent="0.2">
      <c r="A1740" t="s">
        <v>5425</v>
      </c>
      <c r="B1740">
        <v>17</v>
      </c>
      <c r="C1740">
        <v>31</v>
      </c>
      <c r="D1740" t="s">
        <v>136</v>
      </c>
      <c r="E1740" t="s">
        <v>5362</v>
      </c>
      <c r="F1740" s="4"/>
      <c r="G1740" s="9">
        <f>Table5[[#This Row],[Order Quantity]]</f>
        <v>31</v>
      </c>
    </row>
    <row r="1741" spans="1:7" ht="16" hidden="1" x14ac:dyDescent="0.2">
      <c r="A1741" t="s">
        <v>1519</v>
      </c>
      <c r="B1741">
        <v>14</v>
      </c>
      <c r="C1741">
        <v>31</v>
      </c>
      <c r="D1741" t="s">
        <v>506</v>
      </c>
      <c r="E1741" t="s">
        <v>1519</v>
      </c>
      <c r="F1741" s="4"/>
      <c r="G1741" s="9">
        <f>Table5[[#This Row],[Order Quantity]]</f>
        <v>31</v>
      </c>
    </row>
    <row r="1742" spans="1:7" ht="16" hidden="1" x14ac:dyDescent="0.2">
      <c r="A1742" s="1" t="s">
        <v>5053</v>
      </c>
      <c r="B1742" s="1">
        <v>12</v>
      </c>
      <c r="C1742" s="1">
        <v>31</v>
      </c>
      <c r="D1742" s="1" t="s">
        <v>2167</v>
      </c>
      <c r="E1742" s="1" t="s">
        <v>5029</v>
      </c>
      <c r="F1742" s="4"/>
      <c r="G1742" s="9">
        <f>Table5[[#This Row],[Order Quantity]]</f>
        <v>31</v>
      </c>
    </row>
    <row r="1743" spans="1:7" ht="16" hidden="1" x14ac:dyDescent="0.2">
      <c r="A1743" s="1" t="s">
        <v>759</v>
      </c>
      <c r="B1743" s="1">
        <v>11</v>
      </c>
      <c r="C1743" s="1">
        <v>31</v>
      </c>
      <c r="D1743" s="1" t="s">
        <v>760</v>
      </c>
      <c r="E1743" t="s">
        <v>217</v>
      </c>
      <c r="F1743" s="4"/>
      <c r="G1743" s="9">
        <f>Table5[[#This Row],[Order Quantity]]</f>
        <v>31</v>
      </c>
    </row>
    <row r="1744" spans="1:7" ht="16" hidden="1" x14ac:dyDescent="0.2">
      <c r="A1744" t="s">
        <v>1431</v>
      </c>
      <c r="B1744">
        <v>11</v>
      </c>
      <c r="C1744">
        <v>31</v>
      </c>
      <c r="D1744" t="s">
        <v>1432</v>
      </c>
      <c r="E1744" t="s">
        <v>1433</v>
      </c>
      <c r="F1744" s="4"/>
      <c r="G1744" s="9">
        <f>Table5[[#This Row],[Order Quantity]]</f>
        <v>31</v>
      </c>
    </row>
    <row r="1745" spans="1:7" ht="16" hidden="1" x14ac:dyDescent="0.2">
      <c r="A1745" t="s">
        <v>2373</v>
      </c>
      <c r="B1745">
        <v>11</v>
      </c>
      <c r="C1745">
        <v>31</v>
      </c>
      <c r="D1745" t="s">
        <v>2374</v>
      </c>
      <c r="E1745" t="s">
        <v>1719</v>
      </c>
      <c r="F1745" s="4"/>
      <c r="G1745" s="9">
        <f>Table5[[#This Row],[Order Quantity]]</f>
        <v>31</v>
      </c>
    </row>
    <row r="1746" spans="1:7" ht="16" hidden="1" x14ac:dyDescent="0.2">
      <c r="A1746" t="s">
        <v>1279</v>
      </c>
      <c r="B1746">
        <v>10</v>
      </c>
      <c r="C1746">
        <v>31</v>
      </c>
      <c r="D1746" t="s">
        <v>1350</v>
      </c>
      <c r="E1746" t="s">
        <v>1270</v>
      </c>
      <c r="F1746" s="4"/>
      <c r="G1746" s="9">
        <f>Table5[[#This Row],[Order Quantity]]</f>
        <v>31</v>
      </c>
    </row>
    <row r="1747" spans="1:7" ht="16" hidden="1" x14ac:dyDescent="0.2">
      <c r="A1747" s="1" t="s">
        <v>4660</v>
      </c>
      <c r="B1747" s="1">
        <v>10</v>
      </c>
      <c r="C1747" s="1">
        <v>31</v>
      </c>
      <c r="D1747" s="1" t="s">
        <v>4661</v>
      </c>
      <c r="E1747" s="1" t="s">
        <v>1744</v>
      </c>
      <c r="F1747" s="4"/>
      <c r="G1747" s="9">
        <f>Table5[[#This Row],[Order Quantity]]</f>
        <v>31</v>
      </c>
    </row>
    <row r="1748" spans="1:7" ht="16" hidden="1" x14ac:dyDescent="0.2">
      <c r="A1748" t="s">
        <v>2079</v>
      </c>
      <c r="B1748">
        <v>9</v>
      </c>
      <c r="C1748" s="6">
        <v>31</v>
      </c>
      <c r="D1748" t="s">
        <v>2080</v>
      </c>
      <c r="E1748" t="s">
        <v>2081</v>
      </c>
      <c r="F1748" s="4"/>
      <c r="G1748" s="9">
        <f>Table5[[#This Row],[Order Quantity]]</f>
        <v>31</v>
      </c>
    </row>
    <row r="1749" spans="1:7" ht="16" hidden="1" x14ac:dyDescent="0.2">
      <c r="A1749" t="s">
        <v>833</v>
      </c>
      <c r="B1749">
        <v>8</v>
      </c>
      <c r="C1749">
        <v>31</v>
      </c>
      <c r="D1749" t="s">
        <v>561</v>
      </c>
      <c r="E1749" t="s">
        <v>127</v>
      </c>
      <c r="F1749" s="4"/>
      <c r="G1749" s="9">
        <f>Table5[[#This Row],[Order Quantity]]</f>
        <v>31</v>
      </c>
    </row>
    <row r="1750" spans="1:7" ht="16" hidden="1" x14ac:dyDescent="0.2">
      <c r="A1750" t="s">
        <v>2328</v>
      </c>
      <c r="B1750">
        <v>8</v>
      </c>
      <c r="C1750">
        <v>31</v>
      </c>
      <c r="D1750" t="s">
        <v>2283</v>
      </c>
      <c r="E1750" t="s">
        <v>1282</v>
      </c>
      <c r="F1750" s="4"/>
      <c r="G1750" s="9">
        <f>Table5[[#This Row],[Order Quantity]]</f>
        <v>31</v>
      </c>
    </row>
    <row r="1751" spans="1:7" ht="16" hidden="1" x14ac:dyDescent="0.2">
      <c r="A1751" s="1" t="s">
        <v>3862</v>
      </c>
      <c r="B1751" s="1">
        <v>8</v>
      </c>
      <c r="C1751" s="1">
        <v>31</v>
      </c>
      <c r="D1751" s="1" t="s">
        <v>388</v>
      </c>
      <c r="E1751" s="1" t="s">
        <v>3862</v>
      </c>
      <c r="F1751" s="4"/>
      <c r="G1751" s="9">
        <f>Table5[[#This Row],[Order Quantity]]</f>
        <v>31</v>
      </c>
    </row>
    <row r="1752" spans="1:7" ht="16" hidden="1" x14ac:dyDescent="0.2">
      <c r="A1752" t="s">
        <v>7271</v>
      </c>
      <c r="B1752">
        <v>8</v>
      </c>
      <c r="C1752">
        <v>31</v>
      </c>
      <c r="D1752" t="s">
        <v>65</v>
      </c>
      <c r="E1752" t="s">
        <v>4810</v>
      </c>
      <c r="F1752" s="4"/>
      <c r="G1752" s="9">
        <f>Table5[[#This Row],[Order Quantity]]</f>
        <v>31</v>
      </c>
    </row>
    <row r="1753" spans="1:7" ht="16" x14ac:dyDescent="0.2">
      <c r="A1753" t="s">
        <v>2898</v>
      </c>
      <c r="B1753">
        <v>7</v>
      </c>
      <c r="C1753" s="6">
        <v>31</v>
      </c>
      <c r="D1753" t="s">
        <v>136</v>
      </c>
      <c r="E1753" t="s">
        <v>1607</v>
      </c>
      <c r="F1753" s="13" t="s">
        <v>7669</v>
      </c>
      <c r="G1753" s="9">
        <f>Table5[[#This Row],[Order Quantity]]</f>
        <v>31</v>
      </c>
    </row>
    <row r="1754" spans="1:7" ht="16" hidden="1" x14ac:dyDescent="0.2">
      <c r="A1754" t="s">
        <v>3917</v>
      </c>
      <c r="B1754">
        <v>6</v>
      </c>
      <c r="C1754">
        <v>31</v>
      </c>
      <c r="D1754" t="s">
        <v>136</v>
      </c>
      <c r="E1754" t="s">
        <v>1927</v>
      </c>
      <c r="F1754" s="4"/>
      <c r="G1754" s="9">
        <f>Table5[[#This Row],[Order Quantity]]</f>
        <v>31</v>
      </c>
    </row>
    <row r="1755" spans="1:7" ht="16" x14ac:dyDescent="0.2">
      <c r="A1755" t="s">
        <v>6488</v>
      </c>
      <c r="B1755">
        <v>6</v>
      </c>
      <c r="C1755" s="6">
        <v>31</v>
      </c>
      <c r="D1755" t="s">
        <v>136</v>
      </c>
      <c r="E1755" t="s">
        <v>1265</v>
      </c>
      <c r="F1755" s="13" t="s">
        <v>7665</v>
      </c>
      <c r="G1755" s="9">
        <f>Table5[[#This Row],[Order Quantity]]</f>
        <v>31</v>
      </c>
    </row>
    <row r="1756" spans="1:7" ht="16" hidden="1" x14ac:dyDescent="0.2">
      <c r="A1756" t="s">
        <v>3276</v>
      </c>
      <c r="B1756">
        <v>5</v>
      </c>
      <c r="C1756">
        <v>31</v>
      </c>
      <c r="D1756" t="s">
        <v>34</v>
      </c>
      <c r="E1756" t="s">
        <v>2331</v>
      </c>
      <c r="F1756" s="4"/>
      <c r="G1756" s="9">
        <f>Table5[[#This Row],[Order Quantity]]</f>
        <v>31</v>
      </c>
    </row>
    <row r="1757" spans="1:7" ht="16" hidden="1" x14ac:dyDescent="0.2">
      <c r="A1757" t="s">
        <v>6407</v>
      </c>
      <c r="B1757">
        <v>4</v>
      </c>
      <c r="C1757" s="6">
        <v>31</v>
      </c>
      <c r="D1757" t="s">
        <v>6408</v>
      </c>
      <c r="E1757" t="s">
        <v>1268</v>
      </c>
      <c r="F1757" s="4"/>
      <c r="G1757" s="9">
        <f>Table5[[#This Row],[Order Quantity]]</f>
        <v>31</v>
      </c>
    </row>
    <row r="1758" spans="1:7" ht="16" hidden="1" x14ac:dyDescent="0.2">
      <c r="A1758" t="s">
        <v>1764</v>
      </c>
      <c r="B1758">
        <v>3</v>
      </c>
      <c r="C1758">
        <v>31</v>
      </c>
      <c r="D1758" t="s">
        <v>1765</v>
      </c>
      <c r="E1758" t="s">
        <v>1766</v>
      </c>
      <c r="F1758" s="4"/>
      <c r="G1758" s="9">
        <f>Table5[[#This Row],[Order Quantity]]</f>
        <v>31</v>
      </c>
    </row>
    <row r="1759" spans="1:7" ht="16" hidden="1" x14ac:dyDescent="0.2">
      <c r="A1759" t="s">
        <v>3456</v>
      </c>
      <c r="B1759">
        <v>3</v>
      </c>
      <c r="C1759">
        <v>31</v>
      </c>
      <c r="D1759" t="s">
        <v>3457</v>
      </c>
      <c r="E1759" t="s">
        <v>1240</v>
      </c>
      <c r="F1759" s="4"/>
      <c r="G1759" s="9">
        <f>Table5[[#This Row],[Order Quantity]]</f>
        <v>31</v>
      </c>
    </row>
    <row r="1760" spans="1:7" ht="16" hidden="1" x14ac:dyDescent="0.2">
      <c r="A1760" t="s">
        <v>1383</v>
      </c>
      <c r="B1760">
        <v>13</v>
      </c>
      <c r="C1760">
        <v>30.59</v>
      </c>
      <c r="D1760" t="s">
        <v>684</v>
      </c>
      <c r="E1760" t="s">
        <v>1383</v>
      </c>
      <c r="F1760" s="4"/>
      <c r="G1760" s="9">
        <f>Table5[[#This Row],[Order Quantity]]</f>
        <v>30.59</v>
      </c>
    </row>
    <row r="1761" spans="1:7" ht="16" hidden="1" x14ac:dyDescent="0.2">
      <c r="A1761" t="s">
        <v>5273</v>
      </c>
      <c r="B1761">
        <v>2</v>
      </c>
      <c r="C1761" s="6">
        <v>30.28</v>
      </c>
      <c r="D1761" t="s">
        <v>684</v>
      </c>
      <c r="E1761" t="s">
        <v>4118</v>
      </c>
      <c r="F1761" s="4"/>
      <c r="G1761" s="9">
        <f>Table5[[#This Row],[Order Quantity]]</f>
        <v>30.28</v>
      </c>
    </row>
    <row r="1762" spans="1:7" ht="16" hidden="1" x14ac:dyDescent="0.2">
      <c r="A1762" t="s">
        <v>5281</v>
      </c>
      <c r="B1762">
        <v>4</v>
      </c>
      <c r="C1762" s="6">
        <v>30.04</v>
      </c>
      <c r="D1762" t="s">
        <v>684</v>
      </c>
      <c r="E1762" t="s">
        <v>2335</v>
      </c>
      <c r="F1762" s="4"/>
      <c r="G1762" s="9">
        <f>Table5[[#This Row],[Order Quantity]]</f>
        <v>30.04</v>
      </c>
    </row>
    <row r="1763" spans="1:7" ht="16" hidden="1" x14ac:dyDescent="0.2">
      <c r="A1763" t="s">
        <v>2355</v>
      </c>
      <c r="B1763">
        <v>27</v>
      </c>
      <c r="C1763">
        <v>30</v>
      </c>
      <c r="D1763" t="s">
        <v>1759</v>
      </c>
      <c r="E1763" t="s">
        <v>2341</v>
      </c>
      <c r="F1763" s="4"/>
      <c r="G1763" s="9">
        <f>Table5[[#This Row],[Order Quantity]]</f>
        <v>30</v>
      </c>
    </row>
    <row r="1764" spans="1:7" ht="16" hidden="1" x14ac:dyDescent="0.2">
      <c r="A1764" t="s">
        <v>3626</v>
      </c>
      <c r="B1764">
        <v>26</v>
      </c>
      <c r="C1764">
        <v>30</v>
      </c>
      <c r="D1764" t="s">
        <v>1807</v>
      </c>
      <c r="E1764" t="s">
        <v>1467</v>
      </c>
      <c r="F1764" s="4"/>
      <c r="G1764" s="9">
        <f>Table5[[#This Row],[Order Quantity]]</f>
        <v>30</v>
      </c>
    </row>
    <row r="1765" spans="1:7" ht="16" hidden="1" x14ac:dyDescent="0.2">
      <c r="A1765" t="s">
        <v>76</v>
      </c>
      <c r="B1765">
        <v>26</v>
      </c>
      <c r="C1765">
        <v>30</v>
      </c>
      <c r="D1765" t="s">
        <v>77</v>
      </c>
      <c r="E1765" t="s">
        <v>1302</v>
      </c>
      <c r="F1765" s="4"/>
      <c r="G1765" s="9">
        <f>Table5[[#This Row],[Order Quantity]]</f>
        <v>30</v>
      </c>
    </row>
    <row r="1766" spans="1:7" ht="16" hidden="1" x14ac:dyDescent="0.2">
      <c r="A1766" t="s">
        <v>6793</v>
      </c>
      <c r="B1766">
        <v>26</v>
      </c>
      <c r="C1766">
        <v>30</v>
      </c>
      <c r="D1766" t="s">
        <v>77</v>
      </c>
      <c r="E1766" t="s">
        <v>1302</v>
      </c>
      <c r="F1766" s="4"/>
      <c r="G1766" s="9">
        <f>Table5[[#This Row],[Order Quantity]]</f>
        <v>30</v>
      </c>
    </row>
    <row r="1767" spans="1:7" ht="16" hidden="1" x14ac:dyDescent="0.2">
      <c r="A1767" t="s">
        <v>3838</v>
      </c>
      <c r="B1767">
        <v>17</v>
      </c>
      <c r="C1767">
        <v>30</v>
      </c>
      <c r="D1767" t="s">
        <v>1442</v>
      </c>
      <c r="E1767" t="s">
        <v>3838</v>
      </c>
      <c r="F1767" s="4"/>
      <c r="G1767" s="9">
        <f>Table5[[#This Row],[Order Quantity]]</f>
        <v>30</v>
      </c>
    </row>
    <row r="1768" spans="1:7" ht="16" hidden="1" x14ac:dyDescent="0.2">
      <c r="A1768" s="1" t="s">
        <v>942</v>
      </c>
      <c r="B1768" s="1">
        <v>15</v>
      </c>
      <c r="C1768" s="1">
        <v>30</v>
      </c>
      <c r="D1768" s="1" t="s">
        <v>34</v>
      </c>
      <c r="E1768" t="s">
        <v>84</v>
      </c>
      <c r="F1768" s="4"/>
      <c r="G1768" s="9">
        <f>Table5[[#This Row],[Order Quantity]]</f>
        <v>30</v>
      </c>
    </row>
    <row r="1769" spans="1:7" ht="16" hidden="1" x14ac:dyDescent="0.2">
      <c r="A1769" t="s">
        <v>3797</v>
      </c>
      <c r="B1769">
        <v>15</v>
      </c>
      <c r="C1769">
        <v>30</v>
      </c>
      <c r="D1769" t="s">
        <v>697</v>
      </c>
      <c r="E1769" t="s">
        <v>3797</v>
      </c>
      <c r="F1769" s="4"/>
      <c r="G1769" s="9">
        <f>Table5[[#This Row],[Order Quantity]]</f>
        <v>30</v>
      </c>
    </row>
    <row r="1770" spans="1:7" ht="16" hidden="1" x14ac:dyDescent="0.2">
      <c r="A1770" s="1" t="s">
        <v>6202</v>
      </c>
      <c r="B1770" s="1">
        <v>14</v>
      </c>
      <c r="C1770" s="1">
        <v>30</v>
      </c>
      <c r="D1770" s="1" t="s">
        <v>97</v>
      </c>
      <c r="E1770" s="1" t="s">
        <v>1905</v>
      </c>
      <c r="F1770" s="4"/>
      <c r="G1770" s="9">
        <f>Table5[[#This Row],[Order Quantity]]</f>
        <v>30</v>
      </c>
    </row>
    <row r="1771" spans="1:7" ht="16" hidden="1" x14ac:dyDescent="0.2">
      <c r="A1771" s="1" t="s">
        <v>4575</v>
      </c>
      <c r="B1771" s="1">
        <v>13</v>
      </c>
      <c r="C1771" s="1">
        <v>30</v>
      </c>
      <c r="D1771" s="1" t="s">
        <v>65</v>
      </c>
      <c r="E1771" s="1" t="s">
        <v>4576</v>
      </c>
      <c r="F1771" s="4"/>
      <c r="G1771" s="9">
        <f>Table5[[#This Row],[Order Quantity]]</f>
        <v>30</v>
      </c>
    </row>
    <row r="1772" spans="1:7" ht="16" hidden="1" x14ac:dyDescent="0.2">
      <c r="A1772" t="s">
        <v>1983</v>
      </c>
      <c r="B1772">
        <v>11</v>
      </c>
      <c r="C1772">
        <v>30</v>
      </c>
      <c r="D1772" t="s">
        <v>1984</v>
      </c>
      <c r="E1772" t="s">
        <v>1719</v>
      </c>
      <c r="F1772" s="4"/>
      <c r="G1772" s="9">
        <f>Table5[[#This Row],[Order Quantity]]</f>
        <v>30</v>
      </c>
    </row>
    <row r="1773" spans="1:7" ht="16" x14ac:dyDescent="0.2">
      <c r="A1773" t="s">
        <v>2914</v>
      </c>
      <c r="B1773">
        <v>9</v>
      </c>
      <c r="C1773" s="6">
        <v>30</v>
      </c>
      <c r="D1773" t="s">
        <v>136</v>
      </c>
      <c r="E1773" t="s">
        <v>1607</v>
      </c>
      <c r="F1773" s="13" t="s">
        <v>7669</v>
      </c>
      <c r="G1773" s="9">
        <f>Table5[[#This Row],[Order Quantity]]</f>
        <v>30</v>
      </c>
    </row>
    <row r="1774" spans="1:7" ht="16" hidden="1" x14ac:dyDescent="0.2">
      <c r="A1774" t="s">
        <v>6197</v>
      </c>
      <c r="B1774">
        <v>9</v>
      </c>
      <c r="C1774">
        <v>30</v>
      </c>
      <c r="D1774" t="s">
        <v>1515</v>
      </c>
      <c r="E1774" t="s">
        <v>3830</v>
      </c>
      <c r="F1774" s="4"/>
      <c r="G1774" s="9">
        <f>Table5[[#This Row],[Order Quantity]]</f>
        <v>30</v>
      </c>
    </row>
    <row r="1775" spans="1:7" ht="16" hidden="1" x14ac:dyDescent="0.2">
      <c r="A1775" t="s">
        <v>775</v>
      </c>
      <c r="B1775">
        <v>9</v>
      </c>
      <c r="C1775">
        <v>30</v>
      </c>
      <c r="D1775" t="s">
        <v>533</v>
      </c>
      <c r="E1775" t="s">
        <v>775</v>
      </c>
      <c r="F1775" s="4"/>
      <c r="G1775" s="9">
        <f>Table5[[#This Row],[Order Quantity]]</f>
        <v>30</v>
      </c>
    </row>
    <row r="1776" spans="1:7" ht="16" hidden="1" x14ac:dyDescent="0.2">
      <c r="A1776" t="s">
        <v>6053</v>
      </c>
      <c r="B1776">
        <v>8</v>
      </c>
      <c r="C1776">
        <v>30</v>
      </c>
      <c r="D1776" t="s">
        <v>65</v>
      </c>
      <c r="E1776" t="s">
        <v>690</v>
      </c>
      <c r="F1776" s="4"/>
      <c r="G1776" s="9">
        <f>Table5[[#This Row],[Order Quantity]]</f>
        <v>30</v>
      </c>
    </row>
    <row r="1777" spans="1:7" ht="16" hidden="1" x14ac:dyDescent="0.2">
      <c r="A1777" t="s">
        <v>2059</v>
      </c>
      <c r="B1777">
        <v>6</v>
      </c>
      <c r="C1777">
        <v>30</v>
      </c>
      <c r="D1777" t="s">
        <v>65</v>
      </c>
      <c r="E1777" t="s">
        <v>2059</v>
      </c>
      <c r="F1777" s="4"/>
      <c r="G1777" s="9">
        <f>Table5[[#This Row],[Order Quantity]]</f>
        <v>30</v>
      </c>
    </row>
    <row r="1778" spans="1:7" ht="16" hidden="1" x14ac:dyDescent="0.2">
      <c r="A1778" t="s">
        <v>6341</v>
      </c>
      <c r="B1778">
        <v>6</v>
      </c>
      <c r="C1778" s="6">
        <v>30</v>
      </c>
      <c r="D1778" t="s">
        <v>325</v>
      </c>
      <c r="E1778" t="s">
        <v>1462</v>
      </c>
      <c r="F1778" s="4"/>
      <c r="G1778" s="9">
        <f>Table5[[#This Row],[Order Quantity]]</f>
        <v>30</v>
      </c>
    </row>
    <row r="1779" spans="1:7" ht="16" hidden="1" x14ac:dyDescent="0.2">
      <c r="A1779" s="1" t="s">
        <v>7338</v>
      </c>
      <c r="B1779" s="1">
        <v>6</v>
      </c>
      <c r="C1779" s="1">
        <v>30</v>
      </c>
      <c r="D1779" s="1" t="s">
        <v>7339</v>
      </c>
      <c r="E1779" s="1" t="s">
        <v>2180</v>
      </c>
      <c r="F1779" s="4"/>
      <c r="G1779" s="9">
        <f>Table5[[#This Row],[Order Quantity]]</f>
        <v>30</v>
      </c>
    </row>
    <row r="1780" spans="1:7" ht="16" hidden="1" x14ac:dyDescent="0.2">
      <c r="A1780" t="s">
        <v>2244</v>
      </c>
      <c r="B1780">
        <v>5</v>
      </c>
      <c r="C1780">
        <v>30</v>
      </c>
      <c r="D1780" t="s">
        <v>1795</v>
      </c>
      <c r="E1780" t="s">
        <v>1566</v>
      </c>
      <c r="F1780" s="4"/>
      <c r="G1780" s="9">
        <f>Table5[[#This Row],[Order Quantity]]</f>
        <v>30</v>
      </c>
    </row>
    <row r="1781" spans="1:7" ht="16" hidden="1" x14ac:dyDescent="0.2">
      <c r="A1781" t="s">
        <v>6895</v>
      </c>
      <c r="B1781">
        <v>4</v>
      </c>
      <c r="C1781">
        <v>30</v>
      </c>
      <c r="D1781" t="s">
        <v>4463</v>
      </c>
      <c r="E1781" t="s">
        <v>6896</v>
      </c>
      <c r="F1781" s="4"/>
      <c r="G1781" s="9">
        <f>Table5[[#This Row],[Order Quantity]]</f>
        <v>30</v>
      </c>
    </row>
    <row r="1782" spans="1:7" ht="16" hidden="1" x14ac:dyDescent="0.2">
      <c r="A1782" t="s">
        <v>2282</v>
      </c>
      <c r="B1782">
        <v>3</v>
      </c>
      <c r="C1782">
        <v>30</v>
      </c>
      <c r="D1782" t="s">
        <v>2283</v>
      </c>
      <c r="E1782" t="s">
        <v>1655</v>
      </c>
      <c r="F1782" s="4"/>
      <c r="G1782" s="9">
        <f>Table5[[#This Row],[Order Quantity]]</f>
        <v>30</v>
      </c>
    </row>
    <row r="1783" spans="1:7" ht="16" hidden="1" x14ac:dyDescent="0.2">
      <c r="A1783" t="s">
        <v>5858</v>
      </c>
      <c r="B1783">
        <v>3</v>
      </c>
      <c r="C1783">
        <v>30</v>
      </c>
      <c r="D1783" t="s">
        <v>77</v>
      </c>
      <c r="E1783" t="s">
        <v>5814</v>
      </c>
      <c r="F1783" s="4"/>
      <c r="G1783" s="9">
        <f>Table5[[#This Row],[Order Quantity]]</f>
        <v>30</v>
      </c>
    </row>
    <row r="1784" spans="1:7" ht="16" hidden="1" x14ac:dyDescent="0.2">
      <c r="A1784" t="s">
        <v>5908</v>
      </c>
      <c r="B1784">
        <v>3</v>
      </c>
      <c r="C1784">
        <v>30</v>
      </c>
      <c r="D1784" t="s">
        <v>5738</v>
      </c>
      <c r="E1784" t="s">
        <v>5750</v>
      </c>
      <c r="F1784" s="4"/>
      <c r="G1784" s="9">
        <f>Table5[[#This Row],[Order Quantity]]</f>
        <v>30</v>
      </c>
    </row>
    <row r="1785" spans="1:7" ht="16" hidden="1" x14ac:dyDescent="0.2">
      <c r="A1785" t="s">
        <v>5910</v>
      </c>
      <c r="B1785">
        <v>3</v>
      </c>
      <c r="C1785">
        <v>30</v>
      </c>
      <c r="D1785" t="s">
        <v>1028</v>
      </c>
      <c r="E1785" t="s">
        <v>5750</v>
      </c>
      <c r="F1785" s="4"/>
      <c r="G1785" s="9">
        <f>Table5[[#This Row],[Order Quantity]]</f>
        <v>30</v>
      </c>
    </row>
    <row r="1786" spans="1:7" ht="16" hidden="1" x14ac:dyDescent="0.2">
      <c r="A1786" t="s">
        <v>3844</v>
      </c>
      <c r="B1786">
        <v>2</v>
      </c>
      <c r="C1786">
        <v>30</v>
      </c>
      <c r="D1786" t="s">
        <v>3845</v>
      </c>
      <c r="E1786" t="s">
        <v>3034</v>
      </c>
      <c r="F1786" s="4"/>
      <c r="G1786" s="9">
        <f>Table5[[#This Row],[Order Quantity]]</f>
        <v>30</v>
      </c>
    </row>
    <row r="1787" spans="1:7" ht="16" hidden="1" x14ac:dyDescent="0.2">
      <c r="A1787" t="s">
        <v>2811</v>
      </c>
      <c r="B1787">
        <v>2</v>
      </c>
      <c r="C1787">
        <v>30</v>
      </c>
      <c r="D1787" t="s">
        <v>65</v>
      </c>
      <c r="E1787" t="s">
        <v>2812</v>
      </c>
      <c r="F1787" s="4"/>
      <c r="G1787" s="9">
        <f>Table5[[#This Row],[Order Quantity]]</f>
        <v>30</v>
      </c>
    </row>
    <row r="1788" spans="1:7" ht="16" hidden="1" x14ac:dyDescent="0.2">
      <c r="A1788" t="s">
        <v>3862</v>
      </c>
      <c r="B1788">
        <v>2</v>
      </c>
      <c r="C1788">
        <v>30</v>
      </c>
      <c r="D1788" t="s">
        <v>310</v>
      </c>
      <c r="E1788" t="s">
        <v>3862</v>
      </c>
      <c r="F1788" s="4"/>
      <c r="G1788" s="9">
        <f>Table5[[#This Row],[Order Quantity]]</f>
        <v>30</v>
      </c>
    </row>
    <row r="1789" spans="1:7" ht="16" hidden="1" x14ac:dyDescent="0.2">
      <c r="A1789" t="s">
        <v>4040</v>
      </c>
      <c r="B1789">
        <v>1</v>
      </c>
      <c r="C1789">
        <v>30</v>
      </c>
      <c r="D1789" t="s">
        <v>3974</v>
      </c>
      <c r="E1789" t="s">
        <v>3975</v>
      </c>
      <c r="F1789" s="4"/>
      <c r="G1789" s="9">
        <f>Table5[[#This Row],[Order Quantity]]</f>
        <v>30</v>
      </c>
    </row>
    <row r="1790" spans="1:7" ht="16" hidden="1" x14ac:dyDescent="0.2">
      <c r="A1790" s="1" t="s">
        <v>5696</v>
      </c>
      <c r="B1790" s="1">
        <v>1</v>
      </c>
      <c r="C1790" s="5">
        <v>30</v>
      </c>
      <c r="D1790" s="1" t="s">
        <v>506</v>
      </c>
      <c r="E1790" s="1" t="s">
        <v>2078</v>
      </c>
      <c r="F1790" s="4"/>
      <c r="G1790" s="9">
        <f>Table5[[#This Row],[Order Quantity]]</f>
        <v>30</v>
      </c>
    </row>
    <row r="1791" spans="1:7" ht="16" hidden="1" x14ac:dyDescent="0.2">
      <c r="A1791" s="1" t="s">
        <v>5714</v>
      </c>
      <c r="B1791" s="1">
        <v>1</v>
      </c>
      <c r="C1791" s="5">
        <v>30</v>
      </c>
      <c r="D1791" s="1" t="s">
        <v>506</v>
      </c>
      <c r="E1791" s="1" t="s">
        <v>2078</v>
      </c>
      <c r="F1791" s="4"/>
      <c r="G1791" s="9">
        <f>Table5[[#This Row],[Order Quantity]]</f>
        <v>30</v>
      </c>
    </row>
    <row r="1792" spans="1:7" ht="16" hidden="1" x14ac:dyDescent="0.2">
      <c r="A1792" s="1" t="s">
        <v>5715</v>
      </c>
      <c r="B1792" s="1">
        <v>1</v>
      </c>
      <c r="C1792" s="5">
        <v>30</v>
      </c>
      <c r="D1792" s="1" t="s">
        <v>506</v>
      </c>
      <c r="E1792" s="1" t="s">
        <v>2078</v>
      </c>
      <c r="F1792" s="4"/>
      <c r="G1792" s="9">
        <f>Table5[[#This Row],[Order Quantity]]</f>
        <v>30</v>
      </c>
    </row>
    <row r="1793" spans="1:7" ht="16" hidden="1" x14ac:dyDescent="0.2">
      <c r="A1793" t="s">
        <v>6943</v>
      </c>
      <c r="B1793">
        <v>1</v>
      </c>
      <c r="C1793">
        <v>30</v>
      </c>
      <c r="D1793" t="s">
        <v>6944</v>
      </c>
      <c r="E1793" t="s">
        <v>1521</v>
      </c>
      <c r="F1793" s="4"/>
      <c r="G1793" s="9">
        <f>Table5[[#This Row],[Order Quantity]]</f>
        <v>30</v>
      </c>
    </row>
    <row r="1794" spans="1:7" ht="16" hidden="1" x14ac:dyDescent="0.2">
      <c r="A1794" t="s">
        <v>446</v>
      </c>
      <c r="B1794">
        <v>26</v>
      </c>
      <c r="C1794">
        <v>29</v>
      </c>
      <c r="D1794" t="s">
        <v>150</v>
      </c>
      <c r="E1794" t="s">
        <v>101</v>
      </c>
      <c r="F1794" s="4"/>
      <c r="G1794" s="9">
        <f>Table5[[#This Row],[Order Quantity]]</f>
        <v>29</v>
      </c>
    </row>
    <row r="1795" spans="1:7" ht="16" hidden="1" x14ac:dyDescent="0.2">
      <c r="A1795" t="s">
        <v>1724</v>
      </c>
      <c r="B1795">
        <v>25</v>
      </c>
      <c r="C1795">
        <v>29</v>
      </c>
      <c r="D1795" t="s">
        <v>1571</v>
      </c>
      <c r="E1795" t="s">
        <v>1361</v>
      </c>
      <c r="F1795" s="4"/>
      <c r="G1795" s="9">
        <f>Table5[[#This Row],[Order Quantity]]</f>
        <v>29</v>
      </c>
    </row>
    <row r="1796" spans="1:7" ht="16" hidden="1" x14ac:dyDescent="0.2">
      <c r="A1796" t="s">
        <v>3354</v>
      </c>
      <c r="B1796">
        <v>25</v>
      </c>
      <c r="C1796">
        <v>29</v>
      </c>
      <c r="D1796" t="s">
        <v>1108</v>
      </c>
      <c r="E1796" t="s">
        <v>1927</v>
      </c>
      <c r="F1796" s="4"/>
      <c r="G1796" s="9">
        <f>Table5[[#This Row],[Order Quantity]]</f>
        <v>29</v>
      </c>
    </row>
    <row r="1797" spans="1:7" ht="16" hidden="1" x14ac:dyDescent="0.2">
      <c r="A1797" t="s">
        <v>5884</v>
      </c>
      <c r="B1797">
        <v>25</v>
      </c>
      <c r="C1797">
        <v>29</v>
      </c>
      <c r="D1797" t="s">
        <v>5885</v>
      </c>
      <c r="E1797" t="s">
        <v>5814</v>
      </c>
      <c r="F1797" s="4"/>
      <c r="G1797" s="9">
        <f>Table5[[#This Row],[Order Quantity]]</f>
        <v>29</v>
      </c>
    </row>
    <row r="1798" spans="1:7" ht="16" hidden="1" x14ac:dyDescent="0.2">
      <c r="A1798" s="1" t="s">
        <v>5095</v>
      </c>
      <c r="B1798" s="1">
        <v>23</v>
      </c>
      <c r="C1798" s="1">
        <v>29</v>
      </c>
      <c r="D1798" s="1" t="s">
        <v>3278</v>
      </c>
      <c r="E1798" s="1" t="s">
        <v>5090</v>
      </c>
      <c r="F1798" s="4"/>
      <c r="G1798" s="9">
        <f>Table5[[#This Row],[Order Quantity]]</f>
        <v>29</v>
      </c>
    </row>
    <row r="1799" spans="1:7" ht="16" hidden="1" x14ac:dyDescent="0.2">
      <c r="A1799" s="1" t="s">
        <v>5579</v>
      </c>
      <c r="B1799" s="1">
        <v>22</v>
      </c>
      <c r="C1799" s="1">
        <v>29</v>
      </c>
      <c r="D1799" s="1" t="s">
        <v>154</v>
      </c>
      <c r="E1799" s="1" t="s">
        <v>2273</v>
      </c>
      <c r="F1799" s="4"/>
      <c r="G1799" s="9">
        <f>Table5[[#This Row],[Order Quantity]]</f>
        <v>29</v>
      </c>
    </row>
    <row r="1800" spans="1:7" ht="16" hidden="1" x14ac:dyDescent="0.2">
      <c r="A1800" t="s">
        <v>7018</v>
      </c>
      <c r="B1800">
        <v>20</v>
      </c>
      <c r="C1800">
        <v>29</v>
      </c>
      <c r="D1800" t="s">
        <v>1512</v>
      </c>
      <c r="E1800" t="s">
        <v>2646</v>
      </c>
      <c r="F1800" s="4"/>
      <c r="G1800" s="9">
        <f>Table5[[#This Row],[Order Quantity]]</f>
        <v>29</v>
      </c>
    </row>
    <row r="1801" spans="1:7" ht="16" hidden="1" x14ac:dyDescent="0.2">
      <c r="A1801" t="s">
        <v>2214</v>
      </c>
      <c r="B1801">
        <v>18</v>
      </c>
      <c r="C1801">
        <v>29</v>
      </c>
      <c r="D1801" t="s">
        <v>262</v>
      </c>
      <c r="E1801" t="s">
        <v>1346</v>
      </c>
      <c r="F1801" s="4"/>
      <c r="G1801" s="9">
        <f>Table5[[#This Row],[Order Quantity]]</f>
        <v>29</v>
      </c>
    </row>
    <row r="1802" spans="1:7" ht="16" hidden="1" x14ac:dyDescent="0.2">
      <c r="A1802" t="s">
        <v>6985</v>
      </c>
      <c r="B1802">
        <v>17</v>
      </c>
      <c r="C1802">
        <v>29</v>
      </c>
      <c r="D1802" t="s">
        <v>136</v>
      </c>
      <c r="E1802" t="s">
        <v>6986</v>
      </c>
      <c r="F1802" s="4"/>
      <c r="G1802" s="9">
        <f>Table5[[#This Row],[Order Quantity]]</f>
        <v>29</v>
      </c>
    </row>
    <row r="1803" spans="1:7" ht="16" hidden="1" x14ac:dyDescent="0.2">
      <c r="A1803" t="s">
        <v>4981</v>
      </c>
      <c r="B1803">
        <v>12</v>
      </c>
      <c r="C1803">
        <v>29</v>
      </c>
      <c r="D1803" t="s">
        <v>65</v>
      </c>
      <c r="E1803" t="s">
        <v>4810</v>
      </c>
      <c r="F1803" s="4"/>
      <c r="G1803" s="9">
        <f>Table5[[#This Row],[Order Quantity]]</f>
        <v>29</v>
      </c>
    </row>
    <row r="1804" spans="1:7" ht="16" hidden="1" x14ac:dyDescent="0.2">
      <c r="A1804" s="1" t="s">
        <v>6048</v>
      </c>
      <c r="B1804" s="1">
        <v>12</v>
      </c>
      <c r="C1804" s="1">
        <v>29</v>
      </c>
      <c r="D1804" s="1" t="s">
        <v>1363</v>
      </c>
      <c r="E1804" s="1" t="s">
        <v>1261</v>
      </c>
      <c r="F1804" s="4"/>
      <c r="G1804" s="9">
        <f>Table5[[#This Row],[Order Quantity]]</f>
        <v>29</v>
      </c>
    </row>
    <row r="1805" spans="1:7" ht="16" hidden="1" x14ac:dyDescent="0.2">
      <c r="A1805" t="s">
        <v>3749</v>
      </c>
      <c r="B1805">
        <v>12</v>
      </c>
      <c r="C1805">
        <v>29</v>
      </c>
      <c r="D1805" t="s">
        <v>609</v>
      </c>
      <c r="E1805" t="s">
        <v>3749</v>
      </c>
      <c r="F1805" s="4"/>
      <c r="G1805" s="9">
        <f>Table5[[#This Row],[Order Quantity]]</f>
        <v>29</v>
      </c>
    </row>
    <row r="1806" spans="1:7" ht="16" hidden="1" x14ac:dyDescent="0.2">
      <c r="A1806" t="s">
        <v>1886</v>
      </c>
      <c r="B1806">
        <v>11</v>
      </c>
      <c r="C1806">
        <v>29</v>
      </c>
      <c r="D1806" t="s">
        <v>559</v>
      </c>
      <c r="E1806" t="s">
        <v>1430</v>
      </c>
      <c r="F1806" s="4"/>
      <c r="G1806" s="9">
        <f>Table5[[#This Row],[Order Quantity]]</f>
        <v>29</v>
      </c>
    </row>
    <row r="1807" spans="1:7" ht="16" hidden="1" x14ac:dyDescent="0.2">
      <c r="A1807" t="s">
        <v>6156</v>
      </c>
      <c r="B1807">
        <v>11</v>
      </c>
      <c r="C1807">
        <v>29</v>
      </c>
      <c r="D1807" t="s">
        <v>113</v>
      </c>
      <c r="E1807" t="s">
        <v>2812</v>
      </c>
      <c r="F1807" s="4"/>
      <c r="G1807" s="9">
        <f>Table5[[#This Row],[Order Quantity]]</f>
        <v>29</v>
      </c>
    </row>
    <row r="1808" spans="1:7" ht="16" hidden="1" x14ac:dyDescent="0.2">
      <c r="A1808" t="s">
        <v>2501</v>
      </c>
      <c r="B1808">
        <v>10</v>
      </c>
      <c r="C1808">
        <v>29</v>
      </c>
      <c r="D1808" t="s">
        <v>201</v>
      </c>
      <c r="E1808" t="s">
        <v>1618</v>
      </c>
      <c r="F1808" s="4"/>
      <c r="G1808" s="9">
        <f>Table5[[#This Row],[Order Quantity]]</f>
        <v>29</v>
      </c>
    </row>
    <row r="1809" spans="1:7" ht="16" hidden="1" x14ac:dyDescent="0.2">
      <c r="A1809" t="s">
        <v>2848</v>
      </c>
      <c r="B1809">
        <v>10</v>
      </c>
      <c r="C1809">
        <v>29</v>
      </c>
      <c r="D1809" t="s">
        <v>2849</v>
      </c>
      <c r="E1809" t="s">
        <v>1498</v>
      </c>
      <c r="F1809" s="4"/>
      <c r="G1809" s="9">
        <f>Table5[[#This Row],[Order Quantity]]</f>
        <v>29</v>
      </c>
    </row>
    <row r="1810" spans="1:7" ht="16" hidden="1" x14ac:dyDescent="0.2">
      <c r="A1810" t="s">
        <v>6911</v>
      </c>
      <c r="B1810">
        <v>10</v>
      </c>
      <c r="C1810">
        <v>29</v>
      </c>
      <c r="D1810" t="s">
        <v>136</v>
      </c>
      <c r="E1810" t="s">
        <v>1236</v>
      </c>
      <c r="F1810" s="4"/>
      <c r="G1810" s="9">
        <f>Table5[[#This Row],[Order Quantity]]</f>
        <v>29</v>
      </c>
    </row>
    <row r="1811" spans="1:7" ht="16" hidden="1" x14ac:dyDescent="0.2">
      <c r="A1811" t="s">
        <v>2068</v>
      </c>
      <c r="B1811">
        <v>9</v>
      </c>
      <c r="C1811">
        <v>29</v>
      </c>
      <c r="D1811" t="s">
        <v>193</v>
      </c>
      <c r="E1811" t="s">
        <v>1307</v>
      </c>
      <c r="F1811" s="4"/>
      <c r="G1811" s="9">
        <f>Table5[[#This Row],[Order Quantity]]</f>
        <v>29</v>
      </c>
    </row>
    <row r="1812" spans="1:7" ht="16" hidden="1" x14ac:dyDescent="0.2">
      <c r="A1812" t="s">
        <v>4755</v>
      </c>
      <c r="B1812">
        <v>9</v>
      </c>
      <c r="C1812">
        <v>29</v>
      </c>
      <c r="D1812" t="s">
        <v>733</v>
      </c>
      <c r="E1812" t="s">
        <v>1361</v>
      </c>
      <c r="F1812" s="4"/>
      <c r="G1812" s="9">
        <f>Table5[[#This Row],[Order Quantity]]</f>
        <v>29</v>
      </c>
    </row>
    <row r="1813" spans="1:7" ht="16" hidden="1" x14ac:dyDescent="0.2">
      <c r="A1813" t="s">
        <v>7356</v>
      </c>
      <c r="B1813">
        <v>9</v>
      </c>
      <c r="C1813">
        <v>29</v>
      </c>
      <c r="D1813" t="s">
        <v>65</v>
      </c>
      <c r="E1813" t="s">
        <v>4810</v>
      </c>
      <c r="F1813" s="4"/>
      <c r="G1813" s="9">
        <f>Table5[[#This Row],[Order Quantity]]</f>
        <v>29</v>
      </c>
    </row>
    <row r="1814" spans="1:7" ht="16" hidden="1" x14ac:dyDescent="0.2">
      <c r="A1814" t="s">
        <v>7069</v>
      </c>
      <c r="B1814">
        <v>8</v>
      </c>
      <c r="C1814">
        <v>29</v>
      </c>
      <c r="D1814" t="s">
        <v>437</v>
      </c>
      <c r="E1814" t="s">
        <v>1319</v>
      </c>
      <c r="F1814" s="4"/>
      <c r="G1814" s="9">
        <f>Table5[[#This Row],[Order Quantity]]</f>
        <v>29</v>
      </c>
    </row>
    <row r="1815" spans="1:7" ht="16" hidden="1" x14ac:dyDescent="0.2">
      <c r="A1815" t="s">
        <v>6334</v>
      </c>
      <c r="B1815">
        <v>5</v>
      </c>
      <c r="C1815">
        <v>29</v>
      </c>
      <c r="D1815" t="s">
        <v>922</v>
      </c>
      <c r="E1815" t="s">
        <v>1788</v>
      </c>
      <c r="F1815" s="4"/>
      <c r="G1815" s="9">
        <f>Table5[[#This Row],[Order Quantity]]</f>
        <v>29</v>
      </c>
    </row>
    <row r="1816" spans="1:7" ht="16" hidden="1" x14ac:dyDescent="0.2">
      <c r="A1816" t="s">
        <v>744</v>
      </c>
      <c r="B1816">
        <v>4</v>
      </c>
      <c r="C1816">
        <v>29</v>
      </c>
      <c r="D1816" t="s">
        <v>187</v>
      </c>
      <c r="E1816" t="s">
        <v>188</v>
      </c>
      <c r="F1816" s="4"/>
      <c r="G1816" s="9">
        <f>Table5[[#This Row],[Order Quantity]]</f>
        <v>29</v>
      </c>
    </row>
    <row r="1817" spans="1:7" ht="16" hidden="1" x14ac:dyDescent="0.2">
      <c r="A1817" t="s">
        <v>953</v>
      </c>
      <c r="B1817">
        <v>4</v>
      </c>
      <c r="C1817">
        <v>29</v>
      </c>
      <c r="D1817" t="s">
        <v>954</v>
      </c>
      <c r="E1817" t="s">
        <v>217</v>
      </c>
      <c r="F1817" s="4"/>
      <c r="G1817" s="9">
        <f>Table5[[#This Row],[Order Quantity]]</f>
        <v>29</v>
      </c>
    </row>
    <row r="1818" spans="1:7" ht="16" hidden="1" x14ac:dyDescent="0.2">
      <c r="A1818" t="s">
        <v>3017</v>
      </c>
      <c r="B1818">
        <v>4</v>
      </c>
      <c r="C1818">
        <v>29</v>
      </c>
      <c r="D1818" t="s">
        <v>3005</v>
      </c>
      <c r="E1818" t="s">
        <v>1489</v>
      </c>
      <c r="F1818" s="4"/>
      <c r="G1818" s="9">
        <f>Table5[[#This Row],[Order Quantity]]</f>
        <v>29</v>
      </c>
    </row>
    <row r="1819" spans="1:7" ht="16" hidden="1" x14ac:dyDescent="0.2">
      <c r="A1819" t="s">
        <v>2609</v>
      </c>
      <c r="B1819">
        <v>3</v>
      </c>
      <c r="C1819">
        <v>29</v>
      </c>
      <c r="D1819" t="s">
        <v>1451</v>
      </c>
      <c r="E1819" t="s">
        <v>2568</v>
      </c>
      <c r="F1819" s="4"/>
      <c r="G1819" s="9">
        <f>Table5[[#This Row],[Order Quantity]]</f>
        <v>29</v>
      </c>
    </row>
    <row r="1820" spans="1:7" ht="16" hidden="1" x14ac:dyDescent="0.2">
      <c r="A1820" t="s">
        <v>2506</v>
      </c>
      <c r="B1820">
        <v>7</v>
      </c>
      <c r="C1820">
        <v>28.48</v>
      </c>
      <c r="D1820" t="s">
        <v>684</v>
      </c>
      <c r="E1820" t="s">
        <v>2506</v>
      </c>
      <c r="F1820" s="4"/>
      <c r="G1820" s="9">
        <f>Table5[[#This Row],[Order Quantity]]</f>
        <v>28.48</v>
      </c>
    </row>
    <row r="1821" spans="1:7" ht="16" hidden="1" x14ac:dyDescent="0.2">
      <c r="A1821" s="1" t="s">
        <v>5562</v>
      </c>
      <c r="B1821" s="1">
        <v>27</v>
      </c>
      <c r="C1821" s="1">
        <v>28</v>
      </c>
      <c r="D1821" s="1" t="s">
        <v>1937</v>
      </c>
      <c r="E1821" s="1" t="s">
        <v>1416</v>
      </c>
      <c r="F1821" s="4"/>
      <c r="G1821" s="9">
        <f>Table5[[#This Row],[Order Quantity]]</f>
        <v>28</v>
      </c>
    </row>
    <row r="1822" spans="1:7" ht="16" hidden="1" x14ac:dyDescent="0.2">
      <c r="A1822" t="s">
        <v>2924</v>
      </c>
      <c r="B1822">
        <v>26</v>
      </c>
      <c r="C1822">
        <v>28</v>
      </c>
      <c r="D1822" t="s">
        <v>1008</v>
      </c>
      <c r="E1822" t="s">
        <v>2683</v>
      </c>
      <c r="F1822" s="4"/>
      <c r="G1822" s="9">
        <f>Table5[[#This Row],[Order Quantity]]</f>
        <v>28</v>
      </c>
    </row>
    <row r="1823" spans="1:7" ht="16" hidden="1" x14ac:dyDescent="0.2">
      <c r="A1823" s="1" t="s">
        <v>5575</v>
      </c>
      <c r="B1823" s="1">
        <v>26</v>
      </c>
      <c r="C1823" s="1">
        <v>28</v>
      </c>
      <c r="D1823" s="1" t="s">
        <v>5576</v>
      </c>
      <c r="E1823" s="1" t="s">
        <v>1908</v>
      </c>
      <c r="F1823" s="4"/>
      <c r="G1823" s="9">
        <f>Table5[[#This Row],[Order Quantity]]</f>
        <v>28</v>
      </c>
    </row>
    <row r="1824" spans="1:7" ht="16" hidden="1" x14ac:dyDescent="0.2">
      <c r="A1824" t="s">
        <v>5880</v>
      </c>
      <c r="B1824">
        <v>26</v>
      </c>
      <c r="C1824">
        <v>28</v>
      </c>
      <c r="D1824" t="s">
        <v>807</v>
      </c>
      <c r="E1824" t="s">
        <v>5769</v>
      </c>
      <c r="F1824" s="4"/>
      <c r="G1824" s="9">
        <f>Table5[[#This Row],[Order Quantity]]</f>
        <v>28</v>
      </c>
    </row>
    <row r="1825" spans="1:7" ht="16" hidden="1" x14ac:dyDescent="0.2">
      <c r="A1825" t="s">
        <v>845</v>
      </c>
      <c r="B1825">
        <v>25</v>
      </c>
      <c r="C1825">
        <v>28</v>
      </c>
      <c r="D1825" t="s">
        <v>846</v>
      </c>
      <c r="E1825" t="s">
        <v>69</v>
      </c>
      <c r="F1825" s="4"/>
      <c r="G1825" s="9">
        <f>Table5[[#This Row],[Order Quantity]]</f>
        <v>28</v>
      </c>
    </row>
    <row r="1826" spans="1:7" ht="16" hidden="1" x14ac:dyDescent="0.2">
      <c r="A1826" t="s">
        <v>2179</v>
      </c>
      <c r="B1826">
        <v>18</v>
      </c>
      <c r="C1826">
        <v>28</v>
      </c>
      <c r="D1826" t="s">
        <v>201</v>
      </c>
      <c r="E1826" t="s">
        <v>2180</v>
      </c>
      <c r="F1826" s="4"/>
      <c r="G1826" s="9">
        <f>Table5[[#This Row],[Order Quantity]]</f>
        <v>28</v>
      </c>
    </row>
    <row r="1827" spans="1:7" ht="16" hidden="1" x14ac:dyDescent="0.2">
      <c r="A1827" s="1" t="s">
        <v>5051</v>
      </c>
      <c r="B1827" s="1">
        <v>16</v>
      </c>
      <c r="C1827" s="1">
        <v>28</v>
      </c>
      <c r="D1827" s="1" t="s">
        <v>5052</v>
      </c>
      <c r="E1827" s="1" t="s">
        <v>5029</v>
      </c>
      <c r="F1827" s="4"/>
      <c r="G1827" s="9">
        <f>Table5[[#This Row],[Order Quantity]]</f>
        <v>28</v>
      </c>
    </row>
    <row r="1828" spans="1:7" ht="16" hidden="1" x14ac:dyDescent="0.2">
      <c r="A1828" s="1" t="s">
        <v>5845</v>
      </c>
      <c r="B1828" s="1">
        <v>15</v>
      </c>
      <c r="C1828" s="1">
        <v>28</v>
      </c>
      <c r="D1828" s="1" t="s">
        <v>5830</v>
      </c>
      <c r="E1828" s="1" t="s">
        <v>5753</v>
      </c>
      <c r="F1828" s="4"/>
      <c r="G1828" s="9">
        <f>Table5[[#This Row],[Order Quantity]]</f>
        <v>28</v>
      </c>
    </row>
    <row r="1829" spans="1:7" ht="16" hidden="1" x14ac:dyDescent="0.2">
      <c r="A1829" t="s">
        <v>3746</v>
      </c>
      <c r="B1829">
        <v>14</v>
      </c>
      <c r="C1829">
        <v>28</v>
      </c>
      <c r="D1829" t="s">
        <v>262</v>
      </c>
      <c r="E1829" t="s">
        <v>1521</v>
      </c>
      <c r="F1829" s="4"/>
      <c r="G1829" s="9">
        <f>Table5[[#This Row],[Order Quantity]]</f>
        <v>28</v>
      </c>
    </row>
    <row r="1830" spans="1:7" ht="16" hidden="1" x14ac:dyDescent="0.2">
      <c r="A1830" t="s">
        <v>4760</v>
      </c>
      <c r="B1830">
        <v>14</v>
      </c>
      <c r="C1830">
        <v>28</v>
      </c>
      <c r="D1830" t="s">
        <v>4761</v>
      </c>
      <c r="E1830" t="s">
        <v>1905</v>
      </c>
      <c r="F1830" s="4"/>
      <c r="G1830" s="9">
        <f>Table5[[#This Row],[Order Quantity]]</f>
        <v>28</v>
      </c>
    </row>
    <row r="1831" spans="1:7" ht="16" hidden="1" x14ac:dyDescent="0.2">
      <c r="A1831" t="s">
        <v>6814</v>
      </c>
      <c r="B1831">
        <v>14</v>
      </c>
      <c r="C1831">
        <v>28</v>
      </c>
      <c r="D1831" t="s">
        <v>6815</v>
      </c>
      <c r="E1831" t="s">
        <v>1975</v>
      </c>
      <c r="F1831" s="4"/>
      <c r="G1831" s="9">
        <f>Table5[[#This Row],[Order Quantity]]</f>
        <v>28</v>
      </c>
    </row>
    <row r="1832" spans="1:7" ht="16" hidden="1" x14ac:dyDescent="0.2">
      <c r="A1832" t="s">
        <v>3939</v>
      </c>
      <c r="B1832">
        <v>13</v>
      </c>
      <c r="C1832">
        <v>28</v>
      </c>
      <c r="D1832" t="s">
        <v>571</v>
      </c>
      <c r="E1832" t="s">
        <v>1521</v>
      </c>
      <c r="F1832" s="4"/>
      <c r="G1832" s="9">
        <f>Table5[[#This Row],[Order Quantity]]</f>
        <v>28</v>
      </c>
    </row>
    <row r="1833" spans="1:7" ht="16" hidden="1" x14ac:dyDescent="0.2">
      <c r="A1833" s="1" t="s">
        <v>913</v>
      </c>
      <c r="B1833" s="1">
        <v>12</v>
      </c>
      <c r="C1833" s="1">
        <v>28</v>
      </c>
      <c r="D1833" s="1" t="s">
        <v>697</v>
      </c>
      <c r="E1833" s="1" t="s">
        <v>913</v>
      </c>
      <c r="F1833" s="4"/>
      <c r="G1833" s="9">
        <f>Table5[[#This Row],[Order Quantity]]</f>
        <v>28</v>
      </c>
    </row>
    <row r="1834" spans="1:7" ht="16" x14ac:dyDescent="0.2">
      <c r="A1834" t="s">
        <v>462</v>
      </c>
      <c r="B1834">
        <v>11</v>
      </c>
      <c r="C1834" s="6">
        <v>28</v>
      </c>
      <c r="D1834" t="s">
        <v>136</v>
      </c>
      <c r="E1834" t="s">
        <v>231</v>
      </c>
      <c r="F1834" s="13" t="s">
        <v>7665</v>
      </c>
      <c r="G1834" s="9">
        <f>Table5[[#This Row],[Order Quantity]]</f>
        <v>28</v>
      </c>
    </row>
    <row r="1835" spans="1:7" ht="16" hidden="1" x14ac:dyDescent="0.2">
      <c r="A1835" s="1" t="s">
        <v>414</v>
      </c>
      <c r="B1835" s="1">
        <v>10</v>
      </c>
      <c r="C1835" s="5">
        <v>28</v>
      </c>
      <c r="D1835" s="1" t="s">
        <v>415</v>
      </c>
      <c r="E1835" t="s">
        <v>92</v>
      </c>
      <c r="F1835" s="4"/>
      <c r="G1835" s="9">
        <f>Table5[[#This Row],[Order Quantity]]</f>
        <v>28</v>
      </c>
    </row>
    <row r="1836" spans="1:7" ht="16" hidden="1" x14ac:dyDescent="0.2">
      <c r="A1836" t="s">
        <v>1353</v>
      </c>
      <c r="B1836">
        <v>10</v>
      </c>
      <c r="C1836">
        <v>28</v>
      </c>
      <c r="D1836" t="s">
        <v>422</v>
      </c>
      <c r="E1836" t="s">
        <v>1354</v>
      </c>
      <c r="F1836" s="4"/>
      <c r="G1836" s="9">
        <f>Table5[[#This Row],[Order Quantity]]</f>
        <v>28</v>
      </c>
    </row>
    <row r="1837" spans="1:7" ht="16" hidden="1" x14ac:dyDescent="0.2">
      <c r="A1837" t="s">
        <v>1619</v>
      </c>
      <c r="B1837">
        <v>10</v>
      </c>
      <c r="C1837">
        <v>28</v>
      </c>
      <c r="D1837" t="s">
        <v>111</v>
      </c>
      <c r="E1837" t="s">
        <v>1084</v>
      </c>
      <c r="F1837" s="4"/>
      <c r="G1837" s="9">
        <f>Table5[[#This Row],[Order Quantity]]</f>
        <v>28</v>
      </c>
    </row>
    <row r="1838" spans="1:7" ht="16" hidden="1" x14ac:dyDescent="0.2">
      <c r="A1838" s="1" t="s">
        <v>2997</v>
      </c>
      <c r="B1838" s="1">
        <v>10</v>
      </c>
      <c r="C1838" s="1">
        <v>28</v>
      </c>
      <c r="D1838" s="1" t="s">
        <v>464</v>
      </c>
      <c r="E1838" s="1" t="s">
        <v>1302</v>
      </c>
      <c r="F1838" s="4"/>
      <c r="G1838" s="9">
        <f>Table5[[#This Row],[Order Quantity]]</f>
        <v>28</v>
      </c>
    </row>
    <row r="1839" spans="1:7" ht="16" hidden="1" x14ac:dyDescent="0.2">
      <c r="A1839" s="1" t="s">
        <v>967</v>
      </c>
      <c r="B1839" s="1">
        <v>10</v>
      </c>
      <c r="C1839" s="1">
        <v>28</v>
      </c>
      <c r="D1839" s="1" t="s">
        <v>968</v>
      </c>
      <c r="E1839" s="1" t="s">
        <v>1251</v>
      </c>
      <c r="F1839" s="4"/>
      <c r="G1839" s="9">
        <f>Table5[[#This Row],[Order Quantity]]</f>
        <v>28</v>
      </c>
    </row>
    <row r="1840" spans="1:7" ht="16" hidden="1" x14ac:dyDescent="0.2">
      <c r="A1840" t="s">
        <v>5399</v>
      </c>
      <c r="B1840">
        <v>10</v>
      </c>
      <c r="C1840">
        <v>28</v>
      </c>
      <c r="D1840" t="s">
        <v>136</v>
      </c>
      <c r="E1840" t="s">
        <v>5362</v>
      </c>
      <c r="F1840" s="4"/>
      <c r="G1840" s="9">
        <f>Table5[[#This Row],[Order Quantity]]</f>
        <v>28</v>
      </c>
    </row>
    <row r="1841" spans="1:7" ht="16" hidden="1" x14ac:dyDescent="0.2">
      <c r="A1841" t="s">
        <v>2804</v>
      </c>
      <c r="B1841">
        <v>9</v>
      </c>
      <c r="C1841">
        <v>28</v>
      </c>
      <c r="D1841" t="s">
        <v>97</v>
      </c>
      <c r="E1841" t="s">
        <v>1719</v>
      </c>
      <c r="F1841" s="4"/>
      <c r="G1841" s="9">
        <f>Table5[[#This Row],[Order Quantity]]</f>
        <v>28</v>
      </c>
    </row>
    <row r="1842" spans="1:7" ht="16" hidden="1" x14ac:dyDescent="0.2">
      <c r="A1842" t="s">
        <v>6311</v>
      </c>
      <c r="B1842">
        <v>8</v>
      </c>
      <c r="C1842">
        <v>28</v>
      </c>
      <c r="D1842" t="s">
        <v>417</v>
      </c>
      <c r="E1842" t="s">
        <v>2189</v>
      </c>
      <c r="F1842" s="4"/>
      <c r="G1842" s="9">
        <f>Table5[[#This Row],[Order Quantity]]</f>
        <v>28</v>
      </c>
    </row>
    <row r="1843" spans="1:7" ht="16" hidden="1" x14ac:dyDescent="0.2">
      <c r="A1843" t="s">
        <v>6134</v>
      </c>
      <c r="B1843">
        <v>8</v>
      </c>
      <c r="C1843">
        <v>28</v>
      </c>
      <c r="D1843" t="s">
        <v>136</v>
      </c>
      <c r="E1843" t="s">
        <v>1299</v>
      </c>
      <c r="F1843" s="4"/>
      <c r="G1843" s="9">
        <f>Table5[[#This Row],[Order Quantity]]</f>
        <v>28</v>
      </c>
    </row>
    <row r="1844" spans="1:7" ht="16" hidden="1" x14ac:dyDescent="0.2">
      <c r="A1844" s="1" t="s">
        <v>4546</v>
      </c>
      <c r="B1844" s="1">
        <v>7</v>
      </c>
      <c r="C1844" s="1">
        <v>28</v>
      </c>
      <c r="D1844" s="1" t="s">
        <v>4547</v>
      </c>
      <c r="E1844" s="1" t="s">
        <v>2378</v>
      </c>
      <c r="F1844" s="4"/>
      <c r="G1844" s="9">
        <f>Table5[[#This Row],[Order Quantity]]</f>
        <v>28</v>
      </c>
    </row>
    <row r="1845" spans="1:7" ht="16" hidden="1" x14ac:dyDescent="0.2">
      <c r="A1845" t="s">
        <v>2953</v>
      </c>
      <c r="B1845">
        <v>6</v>
      </c>
      <c r="C1845">
        <v>28</v>
      </c>
      <c r="D1845" t="s">
        <v>65</v>
      </c>
      <c r="E1845" t="s">
        <v>1939</v>
      </c>
      <c r="F1845" s="4"/>
      <c r="G1845" s="9">
        <f>Table5[[#This Row],[Order Quantity]]</f>
        <v>28</v>
      </c>
    </row>
    <row r="1846" spans="1:7" ht="16" hidden="1" x14ac:dyDescent="0.2">
      <c r="A1846" t="s">
        <v>6935</v>
      </c>
      <c r="B1846">
        <v>6</v>
      </c>
      <c r="C1846">
        <v>28</v>
      </c>
      <c r="D1846" t="s">
        <v>2088</v>
      </c>
      <c r="E1846" t="s">
        <v>2089</v>
      </c>
      <c r="F1846" s="4"/>
      <c r="G1846" s="9">
        <f>Table5[[#This Row],[Order Quantity]]</f>
        <v>28</v>
      </c>
    </row>
    <row r="1847" spans="1:7" ht="16" hidden="1" x14ac:dyDescent="0.2">
      <c r="A1847" t="s">
        <v>2226</v>
      </c>
      <c r="B1847">
        <v>5</v>
      </c>
      <c r="C1847">
        <v>28</v>
      </c>
      <c r="D1847" t="s">
        <v>2227</v>
      </c>
      <c r="E1847" t="s">
        <v>1302</v>
      </c>
      <c r="F1847" s="4"/>
      <c r="G1847" s="9">
        <f>Table5[[#This Row],[Order Quantity]]</f>
        <v>28</v>
      </c>
    </row>
    <row r="1848" spans="1:7" ht="16" hidden="1" x14ac:dyDescent="0.2">
      <c r="A1848" s="1" t="s">
        <v>4231</v>
      </c>
      <c r="B1848" s="1">
        <v>5</v>
      </c>
      <c r="C1848" s="1">
        <v>28</v>
      </c>
      <c r="D1848" s="1" t="s">
        <v>4230</v>
      </c>
      <c r="E1848" s="1" t="s">
        <v>4144</v>
      </c>
      <c r="F1848" s="4"/>
      <c r="G1848" s="9">
        <f>Table5[[#This Row],[Order Quantity]]</f>
        <v>28</v>
      </c>
    </row>
    <row r="1849" spans="1:7" ht="16" hidden="1" x14ac:dyDescent="0.2">
      <c r="A1849" s="1" t="s">
        <v>4404</v>
      </c>
      <c r="B1849" s="1">
        <v>5</v>
      </c>
      <c r="C1849" s="1">
        <v>28</v>
      </c>
      <c r="D1849" s="1" t="s">
        <v>136</v>
      </c>
      <c r="E1849" s="1" t="s">
        <v>3907</v>
      </c>
      <c r="F1849" s="4"/>
      <c r="G1849" s="9">
        <f>Table5[[#This Row],[Order Quantity]]</f>
        <v>28</v>
      </c>
    </row>
    <row r="1850" spans="1:7" ht="16" hidden="1" x14ac:dyDescent="0.2">
      <c r="A1850" t="s">
        <v>7097</v>
      </c>
      <c r="B1850">
        <v>5</v>
      </c>
      <c r="C1850">
        <v>28</v>
      </c>
      <c r="D1850" t="s">
        <v>136</v>
      </c>
      <c r="E1850" t="s">
        <v>1246</v>
      </c>
      <c r="F1850" s="4"/>
      <c r="G1850" s="9">
        <f>Table5[[#This Row],[Order Quantity]]</f>
        <v>28</v>
      </c>
    </row>
    <row r="1851" spans="1:7" ht="16" hidden="1" x14ac:dyDescent="0.2">
      <c r="A1851" t="s">
        <v>7514</v>
      </c>
      <c r="B1851">
        <v>5</v>
      </c>
      <c r="C1851">
        <v>28</v>
      </c>
      <c r="D1851" t="s">
        <v>442</v>
      </c>
      <c r="E1851" t="s">
        <v>1694</v>
      </c>
      <c r="F1851" s="4"/>
      <c r="G1851" s="9">
        <f>Table5[[#This Row],[Order Quantity]]</f>
        <v>28</v>
      </c>
    </row>
    <row r="1852" spans="1:7" ht="16" hidden="1" x14ac:dyDescent="0.2">
      <c r="A1852" t="s">
        <v>1315</v>
      </c>
      <c r="B1852">
        <v>4</v>
      </c>
      <c r="C1852">
        <v>28</v>
      </c>
      <c r="D1852" t="s">
        <v>1316</v>
      </c>
      <c r="E1852" t="s">
        <v>1317</v>
      </c>
      <c r="F1852" s="4"/>
      <c r="G1852" s="9">
        <f>Table5[[#This Row],[Order Quantity]]</f>
        <v>28</v>
      </c>
    </row>
    <row r="1853" spans="1:7" ht="16" hidden="1" x14ac:dyDescent="0.2">
      <c r="A1853" s="1" t="s">
        <v>4403</v>
      </c>
      <c r="B1853" s="1">
        <v>4</v>
      </c>
      <c r="C1853" s="1">
        <v>28</v>
      </c>
      <c r="D1853" s="1" t="s">
        <v>171</v>
      </c>
      <c r="E1853" s="1" t="s">
        <v>1920</v>
      </c>
      <c r="F1853" s="4"/>
      <c r="G1853" s="9">
        <f>Table5[[#This Row],[Order Quantity]]</f>
        <v>28</v>
      </c>
    </row>
    <row r="1854" spans="1:7" ht="16" hidden="1" x14ac:dyDescent="0.2">
      <c r="A1854" t="s">
        <v>3861</v>
      </c>
      <c r="B1854">
        <v>3</v>
      </c>
      <c r="C1854">
        <v>28</v>
      </c>
      <c r="D1854" t="s">
        <v>310</v>
      </c>
      <c r="E1854" t="s">
        <v>3862</v>
      </c>
      <c r="F1854" s="4"/>
      <c r="G1854" s="9">
        <f>Table5[[#This Row],[Order Quantity]]</f>
        <v>28</v>
      </c>
    </row>
    <row r="1855" spans="1:7" ht="16" hidden="1" x14ac:dyDescent="0.2">
      <c r="A1855" t="s">
        <v>4438</v>
      </c>
      <c r="B1855">
        <v>3</v>
      </c>
      <c r="C1855">
        <v>28</v>
      </c>
      <c r="D1855" t="s">
        <v>1515</v>
      </c>
      <c r="E1855" t="s">
        <v>1285</v>
      </c>
      <c r="F1855" s="4"/>
      <c r="G1855" s="9">
        <f>Table5[[#This Row],[Order Quantity]]</f>
        <v>28</v>
      </c>
    </row>
    <row r="1856" spans="1:7" ht="16" hidden="1" x14ac:dyDescent="0.2">
      <c r="A1856" s="1" t="s">
        <v>5691</v>
      </c>
      <c r="B1856" s="1">
        <v>3</v>
      </c>
      <c r="C1856" s="5">
        <v>28</v>
      </c>
      <c r="D1856" s="1" t="s">
        <v>97</v>
      </c>
      <c r="E1856" s="1" t="s">
        <v>5219</v>
      </c>
      <c r="F1856" s="4"/>
      <c r="G1856" s="9">
        <f>Table5[[#This Row],[Order Quantity]]</f>
        <v>28</v>
      </c>
    </row>
    <row r="1857" spans="1:7" ht="16" hidden="1" x14ac:dyDescent="0.2">
      <c r="A1857" t="s">
        <v>5341</v>
      </c>
      <c r="B1857">
        <v>1</v>
      </c>
      <c r="C1857">
        <v>28</v>
      </c>
      <c r="D1857" t="s">
        <v>684</v>
      </c>
      <c r="E1857" t="s">
        <v>4098</v>
      </c>
      <c r="F1857" s="4"/>
      <c r="G1857" s="9">
        <f>Table5[[#This Row],[Order Quantity]]</f>
        <v>28</v>
      </c>
    </row>
    <row r="1858" spans="1:7" ht="16" hidden="1" x14ac:dyDescent="0.2">
      <c r="A1858" t="s">
        <v>5287</v>
      </c>
      <c r="B1858">
        <v>7</v>
      </c>
      <c r="C1858" s="6">
        <v>27.94</v>
      </c>
      <c r="D1858" t="s">
        <v>5211</v>
      </c>
      <c r="E1858" t="s">
        <v>4086</v>
      </c>
      <c r="F1858" s="4"/>
      <c r="G1858" s="9">
        <f>Table5[[#This Row],[Order Quantity]]</f>
        <v>27.94</v>
      </c>
    </row>
    <row r="1859" spans="1:7" ht="16" x14ac:dyDescent="0.2">
      <c r="A1859" s="1" t="s">
        <v>4096</v>
      </c>
      <c r="B1859" s="1">
        <v>2</v>
      </c>
      <c r="C1859" s="5">
        <v>27.29</v>
      </c>
      <c r="D1859" s="1" t="s">
        <v>201</v>
      </c>
      <c r="E1859" s="1" t="s">
        <v>698</v>
      </c>
      <c r="F1859" s="13" t="s">
        <v>7668</v>
      </c>
      <c r="G1859" s="9">
        <f>Table5[[#This Row],[Order Quantity]]</f>
        <v>27.29</v>
      </c>
    </row>
    <row r="1860" spans="1:7" ht="16" hidden="1" x14ac:dyDescent="0.2">
      <c r="A1860" s="1" t="s">
        <v>4212</v>
      </c>
      <c r="B1860" s="1">
        <v>18</v>
      </c>
      <c r="C1860" s="1">
        <v>27.25</v>
      </c>
      <c r="D1860" s="1" t="s">
        <v>4213</v>
      </c>
      <c r="E1860" s="1" t="s">
        <v>4171</v>
      </c>
      <c r="F1860" s="4"/>
      <c r="G1860" s="9">
        <f>Table5[[#This Row],[Order Quantity]]</f>
        <v>27.25</v>
      </c>
    </row>
    <row r="1861" spans="1:7" ht="16" hidden="1" x14ac:dyDescent="0.2">
      <c r="A1861" t="s">
        <v>5280</v>
      </c>
      <c r="B1861">
        <v>4</v>
      </c>
      <c r="C1861" s="6">
        <v>27.11</v>
      </c>
      <c r="D1861" t="s">
        <v>684</v>
      </c>
      <c r="E1861" t="s">
        <v>3178</v>
      </c>
      <c r="F1861" s="4"/>
      <c r="G1861" s="9">
        <f>Table5[[#This Row],[Order Quantity]]</f>
        <v>27.11</v>
      </c>
    </row>
    <row r="1862" spans="1:7" ht="16" hidden="1" x14ac:dyDescent="0.2">
      <c r="A1862" s="1" t="s">
        <v>5585</v>
      </c>
      <c r="B1862" s="1">
        <v>27</v>
      </c>
      <c r="C1862" s="1">
        <v>27</v>
      </c>
      <c r="D1862" s="1" t="s">
        <v>5586</v>
      </c>
      <c r="E1862" s="1" t="s">
        <v>1908</v>
      </c>
      <c r="F1862" s="4"/>
      <c r="G1862" s="9">
        <f>Table5[[#This Row],[Order Quantity]]</f>
        <v>27</v>
      </c>
    </row>
    <row r="1863" spans="1:7" ht="16" hidden="1" x14ac:dyDescent="0.2">
      <c r="A1863" t="s">
        <v>3662</v>
      </c>
      <c r="B1863">
        <v>26</v>
      </c>
      <c r="C1863">
        <v>27</v>
      </c>
      <c r="D1863" t="s">
        <v>3385</v>
      </c>
      <c r="E1863" t="s">
        <v>1908</v>
      </c>
      <c r="F1863" s="4"/>
      <c r="G1863" s="9">
        <f>Table5[[#This Row],[Order Quantity]]</f>
        <v>27</v>
      </c>
    </row>
    <row r="1864" spans="1:7" ht="16" hidden="1" x14ac:dyDescent="0.2">
      <c r="A1864" t="s">
        <v>3916</v>
      </c>
      <c r="B1864">
        <v>21</v>
      </c>
      <c r="C1864">
        <v>27</v>
      </c>
      <c r="D1864" t="s">
        <v>422</v>
      </c>
      <c r="E1864" t="s">
        <v>2426</v>
      </c>
      <c r="F1864" s="4"/>
      <c r="G1864" s="9">
        <f>Table5[[#This Row],[Order Quantity]]</f>
        <v>27</v>
      </c>
    </row>
    <row r="1865" spans="1:7" ht="16" hidden="1" x14ac:dyDescent="0.2">
      <c r="A1865" t="s">
        <v>3615</v>
      </c>
      <c r="B1865">
        <v>20</v>
      </c>
      <c r="C1865">
        <v>27</v>
      </c>
      <c r="D1865" t="s">
        <v>3616</v>
      </c>
      <c r="E1865" t="s">
        <v>3003</v>
      </c>
      <c r="F1865" s="4"/>
      <c r="G1865" s="9">
        <f>Table5[[#This Row],[Order Quantity]]</f>
        <v>27</v>
      </c>
    </row>
    <row r="1866" spans="1:7" ht="16" hidden="1" x14ac:dyDescent="0.2">
      <c r="A1866" s="1" t="s">
        <v>4207</v>
      </c>
      <c r="B1866" s="1">
        <v>15</v>
      </c>
      <c r="C1866" s="1">
        <v>27</v>
      </c>
      <c r="D1866" s="1" t="s">
        <v>4185</v>
      </c>
      <c r="E1866" s="1" t="s">
        <v>4171</v>
      </c>
      <c r="F1866" s="4"/>
      <c r="G1866" s="9">
        <f>Table5[[#This Row],[Order Quantity]]</f>
        <v>27</v>
      </c>
    </row>
    <row r="1867" spans="1:7" ht="16" hidden="1" x14ac:dyDescent="0.2">
      <c r="A1867" t="s">
        <v>3894</v>
      </c>
      <c r="B1867">
        <v>12</v>
      </c>
      <c r="C1867">
        <v>27</v>
      </c>
      <c r="D1867" t="s">
        <v>422</v>
      </c>
      <c r="E1867" t="s">
        <v>1677</v>
      </c>
      <c r="F1867" s="4"/>
      <c r="G1867" s="9">
        <f>Table5[[#This Row],[Order Quantity]]</f>
        <v>27</v>
      </c>
    </row>
    <row r="1868" spans="1:7" ht="16" hidden="1" x14ac:dyDescent="0.2">
      <c r="A1868" t="s">
        <v>3410</v>
      </c>
      <c r="B1868">
        <v>11</v>
      </c>
      <c r="C1868">
        <v>27</v>
      </c>
      <c r="D1868" t="s">
        <v>1795</v>
      </c>
      <c r="E1868" t="s">
        <v>1257</v>
      </c>
      <c r="F1868" s="4"/>
      <c r="G1868" s="9">
        <f>Table5[[#This Row],[Order Quantity]]</f>
        <v>27</v>
      </c>
    </row>
    <row r="1869" spans="1:7" ht="16" hidden="1" x14ac:dyDescent="0.2">
      <c r="A1869" t="s">
        <v>1334</v>
      </c>
      <c r="B1869">
        <v>11</v>
      </c>
      <c r="C1869">
        <v>27</v>
      </c>
      <c r="D1869" t="s">
        <v>171</v>
      </c>
      <c r="E1869" t="s">
        <v>1336</v>
      </c>
      <c r="F1869" s="4"/>
      <c r="G1869" s="9">
        <f>Table5[[#This Row],[Order Quantity]]</f>
        <v>27</v>
      </c>
    </row>
    <row r="1870" spans="1:7" ht="16" hidden="1" x14ac:dyDescent="0.2">
      <c r="A1870" t="s">
        <v>4980</v>
      </c>
      <c r="B1870">
        <v>11</v>
      </c>
      <c r="C1870">
        <v>27</v>
      </c>
      <c r="D1870" t="s">
        <v>65</v>
      </c>
      <c r="E1870" t="s">
        <v>4810</v>
      </c>
      <c r="F1870" s="4"/>
      <c r="G1870" s="9">
        <f>Table5[[#This Row],[Order Quantity]]</f>
        <v>27</v>
      </c>
    </row>
    <row r="1871" spans="1:7" ht="16" hidden="1" x14ac:dyDescent="0.2">
      <c r="A1871" t="s">
        <v>5801</v>
      </c>
      <c r="B1871">
        <v>11</v>
      </c>
      <c r="C1871">
        <v>27</v>
      </c>
      <c r="D1871" t="s">
        <v>934</v>
      </c>
      <c r="E1871" t="s">
        <v>5779</v>
      </c>
      <c r="F1871" s="4"/>
      <c r="G1871" s="9">
        <f>Table5[[#This Row],[Order Quantity]]</f>
        <v>27</v>
      </c>
    </row>
    <row r="1872" spans="1:7" ht="16" hidden="1" x14ac:dyDescent="0.2">
      <c r="A1872" s="1" t="s">
        <v>33</v>
      </c>
      <c r="B1872" s="1">
        <v>10</v>
      </c>
      <c r="C1872" s="1">
        <v>27</v>
      </c>
      <c r="D1872" s="1" t="s">
        <v>34</v>
      </c>
      <c r="E1872" t="s">
        <v>29</v>
      </c>
      <c r="F1872" s="4"/>
      <c r="G1872" s="9">
        <f>Table5[[#This Row],[Order Quantity]]</f>
        <v>27</v>
      </c>
    </row>
    <row r="1873" spans="1:7" ht="16" hidden="1" x14ac:dyDescent="0.2">
      <c r="A1873" s="1" t="s">
        <v>3060</v>
      </c>
      <c r="B1873" s="1">
        <v>10</v>
      </c>
      <c r="C1873" s="1">
        <v>27</v>
      </c>
      <c r="D1873" s="1" t="s">
        <v>4762</v>
      </c>
      <c r="E1873" s="1" t="s">
        <v>1899</v>
      </c>
      <c r="F1873" s="4"/>
      <c r="G1873" s="9">
        <f>Table5[[#This Row],[Order Quantity]]</f>
        <v>27</v>
      </c>
    </row>
    <row r="1874" spans="1:7" ht="16" hidden="1" x14ac:dyDescent="0.2">
      <c r="A1874" t="s">
        <v>245</v>
      </c>
      <c r="B1874">
        <v>9</v>
      </c>
      <c r="C1874">
        <v>27</v>
      </c>
      <c r="D1874" t="s">
        <v>6857</v>
      </c>
      <c r="E1874" t="s">
        <v>1346</v>
      </c>
      <c r="F1874" s="4"/>
      <c r="G1874" s="9">
        <f>Table5[[#This Row],[Order Quantity]]</f>
        <v>27</v>
      </c>
    </row>
    <row r="1875" spans="1:7" ht="16" hidden="1" x14ac:dyDescent="0.2">
      <c r="A1875" t="s">
        <v>2182</v>
      </c>
      <c r="B1875">
        <v>8</v>
      </c>
      <c r="C1875">
        <v>27</v>
      </c>
      <c r="D1875" t="s">
        <v>193</v>
      </c>
      <c r="E1875" t="s">
        <v>2183</v>
      </c>
      <c r="F1875" s="4"/>
      <c r="G1875" s="9">
        <f>Table5[[#This Row],[Order Quantity]]</f>
        <v>27</v>
      </c>
    </row>
    <row r="1876" spans="1:7" ht="16" hidden="1" x14ac:dyDescent="0.2">
      <c r="A1876" s="1" t="s">
        <v>4729</v>
      </c>
      <c r="B1876" s="1">
        <v>8</v>
      </c>
      <c r="C1876" s="1">
        <v>27</v>
      </c>
      <c r="D1876" s="1" t="s">
        <v>1571</v>
      </c>
      <c r="E1876" s="1" t="s">
        <v>1734</v>
      </c>
      <c r="F1876" s="4"/>
      <c r="G1876" s="9">
        <f>Table5[[#This Row],[Order Quantity]]</f>
        <v>27</v>
      </c>
    </row>
    <row r="1877" spans="1:7" ht="16" hidden="1" x14ac:dyDescent="0.2">
      <c r="A1877" s="1" t="s">
        <v>5700</v>
      </c>
      <c r="B1877" s="1">
        <v>8</v>
      </c>
      <c r="C1877" s="1">
        <v>27</v>
      </c>
      <c r="D1877" s="1" t="s">
        <v>129</v>
      </c>
      <c r="E1877" s="1" t="s">
        <v>1084</v>
      </c>
      <c r="F1877" s="4"/>
      <c r="G1877" s="9">
        <f>Table5[[#This Row],[Order Quantity]]</f>
        <v>27</v>
      </c>
    </row>
    <row r="1878" spans="1:7" ht="16" hidden="1" x14ac:dyDescent="0.2">
      <c r="A1878" t="s">
        <v>7547</v>
      </c>
      <c r="B1878">
        <v>8</v>
      </c>
      <c r="C1878">
        <v>27</v>
      </c>
      <c r="D1878" t="s">
        <v>262</v>
      </c>
      <c r="E1878" t="s">
        <v>2871</v>
      </c>
      <c r="F1878" s="4"/>
      <c r="G1878" s="9">
        <f>Table5[[#This Row],[Order Quantity]]</f>
        <v>27</v>
      </c>
    </row>
    <row r="1879" spans="1:7" ht="16" hidden="1" x14ac:dyDescent="0.2">
      <c r="A1879" t="s">
        <v>6906</v>
      </c>
      <c r="B1879">
        <v>7</v>
      </c>
      <c r="C1879">
        <v>27</v>
      </c>
      <c r="D1879" t="s">
        <v>65</v>
      </c>
      <c r="E1879" t="s">
        <v>2432</v>
      </c>
      <c r="F1879" s="4"/>
      <c r="G1879" s="9">
        <f>Table5[[#This Row],[Order Quantity]]</f>
        <v>27</v>
      </c>
    </row>
    <row r="1880" spans="1:7" ht="16" hidden="1" x14ac:dyDescent="0.2">
      <c r="A1880" t="s">
        <v>7352</v>
      </c>
      <c r="B1880">
        <v>7</v>
      </c>
      <c r="C1880">
        <v>27</v>
      </c>
      <c r="D1880" t="s">
        <v>7353</v>
      </c>
      <c r="E1880" t="s">
        <v>4572</v>
      </c>
      <c r="F1880" s="4"/>
      <c r="G1880" s="9">
        <f>Table5[[#This Row],[Order Quantity]]</f>
        <v>27</v>
      </c>
    </row>
    <row r="1881" spans="1:7" ht="16" hidden="1" x14ac:dyDescent="0.2">
      <c r="A1881" s="1" t="s">
        <v>4074</v>
      </c>
      <c r="B1881" s="1">
        <v>6</v>
      </c>
      <c r="C1881" s="1">
        <v>27</v>
      </c>
      <c r="D1881" s="1" t="s">
        <v>968</v>
      </c>
      <c r="E1881" s="1" t="s">
        <v>1251</v>
      </c>
      <c r="F1881" s="4"/>
      <c r="G1881" s="9">
        <f>Table5[[#This Row],[Order Quantity]]</f>
        <v>27</v>
      </c>
    </row>
    <row r="1882" spans="1:7" ht="16" hidden="1" x14ac:dyDescent="0.2">
      <c r="A1882" t="s">
        <v>1234</v>
      </c>
      <c r="B1882">
        <v>5</v>
      </c>
      <c r="C1882">
        <v>27</v>
      </c>
      <c r="D1882" t="s">
        <v>262</v>
      </c>
      <c r="E1882" t="s">
        <v>412</v>
      </c>
      <c r="F1882" s="4"/>
      <c r="G1882" s="9">
        <f>Table5[[#This Row],[Order Quantity]]</f>
        <v>27</v>
      </c>
    </row>
    <row r="1883" spans="1:7" ht="16" hidden="1" x14ac:dyDescent="0.2">
      <c r="A1883" t="s">
        <v>1799</v>
      </c>
      <c r="B1883">
        <v>5</v>
      </c>
      <c r="C1883">
        <v>27</v>
      </c>
      <c r="D1883" t="s">
        <v>989</v>
      </c>
      <c r="E1883" t="s">
        <v>1799</v>
      </c>
      <c r="F1883" s="4"/>
      <c r="G1883" s="9">
        <f>Table5[[#This Row],[Order Quantity]]</f>
        <v>27</v>
      </c>
    </row>
    <row r="1884" spans="1:7" ht="16" hidden="1" x14ac:dyDescent="0.2">
      <c r="A1884" t="s">
        <v>2954</v>
      </c>
      <c r="B1884">
        <v>5</v>
      </c>
      <c r="C1884">
        <v>27</v>
      </c>
      <c r="D1884" t="s">
        <v>65</v>
      </c>
      <c r="E1884" t="s">
        <v>1939</v>
      </c>
      <c r="F1884" s="4"/>
      <c r="G1884" s="9">
        <f>Table5[[#This Row],[Order Quantity]]</f>
        <v>27</v>
      </c>
    </row>
    <row r="1885" spans="1:7" ht="16" hidden="1" x14ac:dyDescent="0.2">
      <c r="A1885" t="s">
        <v>2955</v>
      </c>
      <c r="B1885">
        <v>5</v>
      </c>
      <c r="C1885">
        <v>27</v>
      </c>
      <c r="D1885" t="s">
        <v>65</v>
      </c>
      <c r="E1885" t="s">
        <v>1939</v>
      </c>
      <c r="F1885" s="4"/>
      <c r="G1885" s="9">
        <f>Table5[[#This Row],[Order Quantity]]</f>
        <v>27</v>
      </c>
    </row>
    <row r="1886" spans="1:7" ht="16" hidden="1" x14ac:dyDescent="0.2">
      <c r="A1886" t="s">
        <v>298</v>
      </c>
      <c r="B1886">
        <v>5</v>
      </c>
      <c r="C1886">
        <v>27</v>
      </c>
      <c r="D1886" t="s">
        <v>65</v>
      </c>
      <c r="E1886" t="s">
        <v>1336</v>
      </c>
      <c r="F1886" s="4"/>
      <c r="G1886" s="9">
        <f>Table5[[#This Row],[Order Quantity]]</f>
        <v>27</v>
      </c>
    </row>
    <row r="1887" spans="1:7" ht="16" hidden="1" x14ac:dyDescent="0.2">
      <c r="A1887" s="1" t="s">
        <v>6055</v>
      </c>
      <c r="B1887" s="1">
        <v>5</v>
      </c>
      <c r="C1887" s="5">
        <v>27</v>
      </c>
      <c r="D1887" s="1" t="s">
        <v>97</v>
      </c>
      <c r="E1887" s="1" t="s">
        <v>1377</v>
      </c>
      <c r="F1887" s="4"/>
      <c r="G1887" s="9">
        <f>Table5[[#This Row],[Order Quantity]]</f>
        <v>27</v>
      </c>
    </row>
    <row r="1888" spans="1:7" ht="16" hidden="1" x14ac:dyDescent="0.2">
      <c r="A1888" t="s">
        <v>3164</v>
      </c>
      <c r="B1888">
        <v>4</v>
      </c>
      <c r="C1888">
        <v>27</v>
      </c>
      <c r="D1888" t="s">
        <v>28</v>
      </c>
      <c r="E1888" t="s">
        <v>2331</v>
      </c>
      <c r="F1888" s="4"/>
      <c r="G1888" s="9">
        <f>Table5[[#This Row],[Order Quantity]]</f>
        <v>27</v>
      </c>
    </row>
    <row r="1889" spans="1:7" ht="16" hidden="1" x14ac:dyDescent="0.2">
      <c r="A1889" s="1" t="s">
        <v>4082</v>
      </c>
      <c r="B1889" s="1">
        <v>4</v>
      </c>
      <c r="C1889" s="1">
        <v>27</v>
      </c>
      <c r="D1889" s="1" t="s">
        <v>103</v>
      </c>
      <c r="E1889" s="1" t="s">
        <v>2815</v>
      </c>
      <c r="F1889" s="4"/>
      <c r="G1889" s="9">
        <f>Table5[[#This Row],[Order Quantity]]</f>
        <v>27</v>
      </c>
    </row>
    <row r="1890" spans="1:7" ht="16" hidden="1" x14ac:dyDescent="0.2">
      <c r="A1890" t="s">
        <v>5857</v>
      </c>
      <c r="B1890">
        <v>3</v>
      </c>
      <c r="C1890">
        <v>27</v>
      </c>
      <c r="D1890" t="s">
        <v>77</v>
      </c>
      <c r="E1890" t="s">
        <v>5814</v>
      </c>
      <c r="F1890" s="4"/>
      <c r="G1890" s="9">
        <f>Table5[[#This Row],[Order Quantity]]</f>
        <v>27</v>
      </c>
    </row>
    <row r="1891" spans="1:7" ht="16" hidden="1" x14ac:dyDescent="0.2">
      <c r="A1891" t="s">
        <v>6626</v>
      </c>
      <c r="B1891">
        <v>3</v>
      </c>
      <c r="C1891">
        <v>27</v>
      </c>
      <c r="D1891" t="s">
        <v>136</v>
      </c>
      <c r="E1891" t="s">
        <v>2407</v>
      </c>
      <c r="F1891" s="4"/>
      <c r="G1891" s="9">
        <f>Table5[[#This Row],[Order Quantity]]</f>
        <v>27</v>
      </c>
    </row>
    <row r="1892" spans="1:7" ht="16" hidden="1" x14ac:dyDescent="0.2">
      <c r="A1892" t="s">
        <v>5887</v>
      </c>
      <c r="B1892">
        <v>2</v>
      </c>
      <c r="C1892">
        <v>27</v>
      </c>
      <c r="D1892" t="s">
        <v>5760</v>
      </c>
      <c r="E1892" t="s">
        <v>3213</v>
      </c>
      <c r="F1892" s="4"/>
      <c r="G1892" s="9">
        <f>Table5[[#This Row],[Order Quantity]]</f>
        <v>27</v>
      </c>
    </row>
    <row r="1893" spans="1:7" ht="16" x14ac:dyDescent="0.2">
      <c r="A1893" s="1" t="s">
        <v>4117</v>
      </c>
      <c r="B1893" s="1">
        <v>1</v>
      </c>
      <c r="C1893" s="5">
        <v>26.85</v>
      </c>
      <c r="D1893" s="1" t="s">
        <v>136</v>
      </c>
      <c r="E1893" s="1" t="s">
        <v>4118</v>
      </c>
      <c r="F1893" s="13" t="s">
        <v>7679</v>
      </c>
      <c r="G1893" s="9">
        <f>Table5[[#This Row],[Order Quantity]]</f>
        <v>26.85</v>
      </c>
    </row>
    <row r="1894" spans="1:7" ht="16" hidden="1" x14ac:dyDescent="0.2">
      <c r="A1894" t="s">
        <v>1421</v>
      </c>
      <c r="B1894">
        <v>11</v>
      </c>
      <c r="C1894">
        <v>26.51</v>
      </c>
      <c r="D1894" t="s">
        <v>684</v>
      </c>
      <c r="E1894" t="s">
        <v>1421</v>
      </c>
      <c r="F1894" s="4"/>
      <c r="G1894" s="9">
        <f>Table5[[#This Row],[Order Quantity]]</f>
        <v>26.51</v>
      </c>
    </row>
    <row r="1895" spans="1:7" ht="16" hidden="1" x14ac:dyDescent="0.2">
      <c r="A1895" s="1" t="s">
        <v>5560</v>
      </c>
      <c r="B1895" s="1">
        <v>26</v>
      </c>
      <c r="C1895" s="1">
        <v>26</v>
      </c>
      <c r="D1895" s="1" t="s">
        <v>5561</v>
      </c>
      <c r="E1895" s="1" t="s">
        <v>1908</v>
      </c>
      <c r="F1895" s="4"/>
      <c r="G1895" s="9">
        <f>Table5[[#This Row],[Order Quantity]]</f>
        <v>26</v>
      </c>
    </row>
    <row r="1896" spans="1:7" ht="16" hidden="1" x14ac:dyDescent="0.2">
      <c r="A1896" s="1" t="s">
        <v>5610</v>
      </c>
      <c r="B1896" s="1">
        <v>26</v>
      </c>
      <c r="C1896" s="1">
        <v>26</v>
      </c>
      <c r="D1896" s="1" t="s">
        <v>5611</v>
      </c>
      <c r="E1896" s="1" t="s">
        <v>3540</v>
      </c>
      <c r="F1896" s="4"/>
      <c r="G1896" s="9">
        <f>Table5[[#This Row],[Order Quantity]]</f>
        <v>26</v>
      </c>
    </row>
    <row r="1897" spans="1:7" ht="16" hidden="1" x14ac:dyDescent="0.2">
      <c r="A1897" t="s">
        <v>793</v>
      </c>
      <c r="B1897">
        <v>24</v>
      </c>
      <c r="C1897">
        <v>26</v>
      </c>
      <c r="D1897" t="s">
        <v>794</v>
      </c>
      <c r="E1897" t="s">
        <v>69</v>
      </c>
      <c r="F1897" s="4"/>
      <c r="G1897" s="9">
        <f>Table5[[#This Row],[Order Quantity]]</f>
        <v>26</v>
      </c>
    </row>
    <row r="1898" spans="1:7" ht="16" hidden="1" x14ac:dyDescent="0.2">
      <c r="A1898" t="s">
        <v>5812</v>
      </c>
      <c r="B1898">
        <v>20</v>
      </c>
      <c r="C1898">
        <v>26</v>
      </c>
      <c r="D1898" t="s">
        <v>5766</v>
      </c>
      <c r="E1898" t="s">
        <v>5779</v>
      </c>
      <c r="F1898" s="4"/>
      <c r="G1898" s="9">
        <f>Table5[[#This Row],[Order Quantity]]</f>
        <v>26</v>
      </c>
    </row>
    <row r="1899" spans="1:7" ht="16" hidden="1" x14ac:dyDescent="0.2">
      <c r="A1899" t="s">
        <v>1517</v>
      </c>
      <c r="B1899">
        <v>18</v>
      </c>
      <c r="C1899">
        <v>26</v>
      </c>
      <c r="D1899" t="s">
        <v>1518</v>
      </c>
      <c r="E1899" t="s">
        <v>1519</v>
      </c>
      <c r="F1899" s="4"/>
      <c r="G1899" s="9">
        <f>Table5[[#This Row],[Order Quantity]]</f>
        <v>26</v>
      </c>
    </row>
    <row r="1900" spans="1:7" ht="16" hidden="1" x14ac:dyDescent="0.2">
      <c r="A1900" t="s">
        <v>3632</v>
      </c>
      <c r="B1900">
        <v>18</v>
      </c>
      <c r="C1900">
        <v>26</v>
      </c>
      <c r="D1900" t="s">
        <v>2483</v>
      </c>
      <c r="E1900" t="s">
        <v>1273</v>
      </c>
      <c r="F1900" s="4"/>
      <c r="G1900" s="9">
        <f>Table5[[#This Row],[Order Quantity]]</f>
        <v>26</v>
      </c>
    </row>
    <row r="1901" spans="1:7" ht="16" hidden="1" x14ac:dyDescent="0.2">
      <c r="A1901" t="s">
        <v>2288</v>
      </c>
      <c r="B1901">
        <v>15</v>
      </c>
      <c r="C1901">
        <v>26</v>
      </c>
      <c r="D1901" t="s">
        <v>65</v>
      </c>
      <c r="E1901" t="s">
        <v>2288</v>
      </c>
      <c r="F1901" s="4"/>
      <c r="G1901" s="9">
        <f>Table5[[#This Row],[Order Quantity]]</f>
        <v>26</v>
      </c>
    </row>
    <row r="1902" spans="1:7" ht="16" hidden="1" x14ac:dyDescent="0.2">
      <c r="A1902" t="s">
        <v>903</v>
      </c>
      <c r="B1902">
        <v>12</v>
      </c>
      <c r="C1902">
        <v>26</v>
      </c>
      <c r="D1902" t="s">
        <v>904</v>
      </c>
      <c r="E1902" t="s">
        <v>165</v>
      </c>
      <c r="F1902" s="4"/>
      <c r="G1902" s="9">
        <f>Table5[[#This Row],[Order Quantity]]</f>
        <v>26</v>
      </c>
    </row>
    <row r="1903" spans="1:7" ht="16" x14ac:dyDescent="0.2">
      <c r="A1903" t="s">
        <v>6340</v>
      </c>
      <c r="B1903">
        <v>12</v>
      </c>
      <c r="C1903" s="6">
        <v>26</v>
      </c>
      <c r="D1903" t="s">
        <v>201</v>
      </c>
      <c r="E1903" t="s">
        <v>1265</v>
      </c>
      <c r="F1903" s="13" t="s">
        <v>7665</v>
      </c>
      <c r="G1903" s="9">
        <f>Table5[[#This Row],[Order Quantity]]</f>
        <v>26</v>
      </c>
    </row>
    <row r="1904" spans="1:7" ht="16" hidden="1" x14ac:dyDescent="0.2">
      <c r="A1904" t="s">
        <v>222</v>
      </c>
      <c r="B1904">
        <v>11</v>
      </c>
      <c r="C1904">
        <v>26</v>
      </c>
      <c r="D1904" t="s">
        <v>223</v>
      </c>
      <c r="E1904" t="s">
        <v>224</v>
      </c>
      <c r="F1904" s="4"/>
      <c r="G1904" s="9">
        <f>Table5[[#This Row],[Order Quantity]]</f>
        <v>26</v>
      </c>
    </row>
    <row r="1905" spans="1:7" ht="16" hidden="1" x14ac:dyDescent="0.2">
      <c r="A1905" t="s">
        <v>1203</v>
      </c>
      <c r="B1905">
        <v>10</v>
      </c>
      <c r="C1905">
        <v>26</v>
      </c>
      <c r="D1905" t="s">
        <v>1204</v>
      </c>
      <c r="E1905" t="s">
        <v>78</v>
      </c>
      <c r="F1905" s="4"/>
      <c r="G1905" s="9">
        <f>Table5[[#This Row],[Order Quantity]]</f>
        <v>26</v>
      </c>
    </row>
    <row r="1906" spans="1:7" ht="16" hidden="1" x14ac:dyDescent="0.2">
      <c r="A1906" t="s">
        <v>2796</v>
      </c>
      <c r="B1906">
        <v>10</v>
      </c>
      <c r="C1906">
        <v>26</v>
      </c>
      <c r="D1906" t="s">
        <v>65</v>
      </c>
      <c r="E1906" t="s">
        <v>1757</v>
      </c>
      <c r="F1906" s="4"/>
      <c r="G1906" s="9">
        <f>Table5[[#This Row],[Order Quantity]]</f>
        <v>26</v>
      </c>
    </row>
    <row r="1907" spans="1:7" ht="16" hidden="1" x14ac:dyDescent="0.2">
      <c r="A1907" t="s">
        <v>4779</v>
      </c>
      <c r="B1907">
        <v>9</v>
      </c>
      <c r="C1907">
        <v>26</v>
      </c>
      <c r="D1907" t="s">
        <v>684</v>
      </c>
      <c r="E1907" t="s">
        <v>3958</v>
      </c>
      <c r="F1907" s="4"/>
      <c r="G1907" s="9">
        <f>Table5[[#This Row],[Order Quantity]]</f>
        <v>26</v>
      </c>
    </row>
    <row r="1908" spans="1:7" ht="16" hidden="1" x14ac:dyDescent="0.2">
      <c r="A1908" t="s">
        <v>6870</v>
      </c>
      <c r="B1908">
        <v>7</v>
      </c>
      <c r="C1908" s="6">
        <v>26</v>
      </c>
      <c r="D1908" t="s">
        <v>888</v>
      </c>
      <c r="E1908" t="s">
        <v>2516</v>
      </c>
      <c r="F1908" s="4"/>
      <c r="G1908" s="9">
        <f>Table5[[#This Row],[Order Quantity]]</f>
        <v>26</v>
      </c>
    </row>
    <row r="1909" spans="1:7" ht="16" hidden="1" x14ac:dyDescent="0.2">
      <c r="A1909" t="s">
        <v>1560</v>
      </c>
      <c r="B1909">
        <v>5</v>
      </c>
      <c r="C1909">
        <v>26</v>
      </c>
      <c r="D1909" t="s">
        <v>1561</v>
      </c>
      <c r="E1909" t="s">
        <v>1562</v>
      </c>
      <c r="F1909" s="4"/>
      <c r="G1909" s="9">
        <f>Table5[[#This Row],[Order Quantity]]</f>
        <v>26</v>
      </c>
    </row>
    <row r="1910" spans="1:7" ht="16" hidden="1" x14ac:dyDescent="0.2">
      <c r="A1910" t="s">
        <v>2956</v>
      </c>
      <c r="B1910">
        <v>5</v>
      </c>
      <c r="C1910">
        <v>26</v>
      </c>
      <c r="D1910" t="s">
        <v>65</v>
      </c>
      <c r="E1910" t="s">
        <v>1939</v>
      </c>
      <c r="F1910" s="4"/>
      <c r="G1910" s="9">
        <f>Table5[[#This Row],[Order Quantity]]</f>
        <v>26</v>
      </c>
    </row>
    <row r="1911" spans="1:7" ht="16" hidden="1" x14ac:dyDescent="0.2">
      <c r="A1911" t="s">
        <v>6536</v>
      </c>
      <c r="B1911">
        <v>5</v>
      </c>
      <c r="C1911">
        <v>26</v>
      </c>
      <c r="D1911" t="s">
        <v>208</v>
      </c>
      <c r="E1911" t="s">
        <v>1380</v>
      </c>
      <c r="F1911" s="4"/>
      <c r="G1911" s="9">
        <f>Table5[[#This Row],[Order Quantity]]</f>
        <v>26</v>
      </c>
    </row>
    <row r="1912" spans="1:7" ht="16" hidden="1" x14ac:dyDescent="0.2">
      <c r="A1912" t="s">
        <v>6643</v>
      </c>
      <c r="B1912">
        <v>5</v>
      </c>
      <c r="C1912">
        <v>26</v>
      </c>
      <c r="D1912" t="s">
        <v>129</v>
      </c>
      <c r="E1912" t="s">
        <v>1498</v>
      </c>
      <c r="F1912" s="4"/>
      <c r="G1912" s="9">
        <f>Table5[[#This Row],[Order Quantity]]</f>
        <v>26</v>
      </c>
    </row>
    <row r="1913" spans="1:7" ht="16" hidden="1" x14ac:dyDescent="0.2">
      <c r="A1913" t="s">
        <v>9</v>
      </c>
      <c r="B1913">
        <v>4</v>
      </c>
      <c r="C1913">
        <v>26</v>
      </c>
      <c r="D1913" t="s">
        <v>10</v>
      </c>
      <c r="E1913" t="s">
        <v>11</v>
      </c>
      <c r="F1913" s="4"/>
      <c r="G1913" s="9">
        <f>Table5[[#This Row],[Order Quantity]]</f>
        <v>26</v>
      </c>
    </row>
    <row r="1914" spans="1:7" ht="16" hidden="1" x14ac:dyDescent="0.2">
      <c r="A1914" t="s">
        <v>931</v>
      </c>
      <c r="B1914">
        <v>3</v>
      </c>
      <c r="C1914">
        <v>26</v>
      </c>
      <c r="D1914" t="s">
        <v>120</v>
      </c>
      <c r="E1914" t="s">
        <v>705</v>
      </c>
      <c r="F1914" s="4"/>
      <c r="G1914" s="9">
        <f>Table5[[#This Row],[Order Quantity]]</f>
        <v>26</v>
      </c>
    </row>
    <row r="1915" spans="1:7" ht="16" hidden="1" x14ac:dyDescent="0.2">
      <c r="A1915" t="s">
        <v>945</v>
      </c>
      <c r="B1915">
        <v>3</v>
      </c>
      <c r="C1915">
        <v>26</v>
      </c>
      <c r="D1915" t="s">
        <v>946</v>
      </c>
      <c r="E1915" t="s">
        <v>705</v>
      </c>
      <c r="F1915" s="4"/>
      <c r="G1915" s="9">
        <f>Table5[[#This Row],[Order Quantity]]</f>
        <v>26</v>
      </c>
    </row>
    <row r="1916" spans="1:7" ht="16" hidden="1" x14ac:dyDescent="0.2">
      <c r="A1916" t="s">
        <v>4334</v>
      </c>
      <c r="B1916">
        <v>3</v>
      </c>
      <c r="C1916">
        <v>26</v>
      </c>
      <c r="D1916" t="s">
        <v>136</v>
      </c>
      <c r="E1916" t="s">
        <v>3910</v>
      </c>
      <c r="F1916" s="4"/>
      <c r="G1916" s="9">
        <f>Table5[[#This Row],[Order Quantity]]</f>
        <v>26</v>
      </c>
    </row>
    <row r="1917" spans="1:7" ht="16" hidden="1" x14ac:dyDescent="0.2">
      <c r="A1917" t="s">
        <v>657</v>
      </c>
      <c r="B1917">
        <v>2</v>
      </c>
      <c r="C1917">
        <v>26</v>
      </c>
      <c r="D1917" t="s">
        <v>638</v>
      </c>
      <c r="E1917" t="s">
        <v>78</v>
      </c>
      <c r="F1917" s="4"/>
      <c r="G1917" s="9">
        <f>Table5[[#This Row],[Order Quantity]]</f>
        <v>26</v>
      </c>
    </row>
    <row r="1918" spans="1:7" ht="16" hidden="1" x14ac:dyDescent="0.2">
      <c r="A1918" t="s">
        <v>5316</v>
      </c>
      <c r="B1918">
        <v>2</v>
      </c>
      <c r="C1918" s="6">
        <v>26</v>
      </c>
      <c r="D1918" t="s">
        <v>684</v>
      </c>
      <c r="E1918" t="s">
        <v>3178</v>
      </c>
      <c r="F1918" s="4"/>
      <c r="G1918" s="9">
        <f>Table5[[#This Row],[Order Quantity]]</f>
        <v>26</v>
      </c>
    </row>
    <row r="1919" spans="1:7" ht="16" hidden="1" x14ac:dyDescent="0.2">
      <c r="A1919" t="s">
        <v>6742</v>
      </c>
      <c r="B1919">
        <v>2</v>
      </c>
      <c r="C1919">
        <v>26</v>
      </c>
      <c r="D1919" t="s">
        <v>1108</v>
      </c>
      <c r="E1919" t="s">
        <v>1927</v>
      </c>
      <c r="F1919" s="4"/>
      <c r="G1919" s="9">
        <f>Table5[[#This Row],[Order Quantity]]</f>
        <v>26</v>
      </c>
    </row>
    <row r="1920" spans="1:7" ht="16" hidden="1" x14ac:dyDescent="0.2">
      <c r="A1920" s="1" t="s">
        <v>5697</v>
      </c>
      <c r="B1920" s="1">
        <v>1</v>
      </c>
      <c r="C1920" s="5">
        <v>26</v>
      </c>
      <c r="D1920" s="1" t="s">
        <v>506</v>
      </c>
      <c r="E1920" s="1" t="s">
        <v>2078</v>
      </c>
      <c r="F1920" s="4"/>
      <c r="G1920" s="9">
        <f>Table5[[#This Row],[Order Quantity]]</f>
        <v>26</v>
      </c>
    </row>
    <row r="1921" spans="1:7" ht="16" hidden="1" x14ac:dyDescent="0.2">
      <c r="A1921" s="1" t="s">
        <v>4097</v>
      </c>
      <c r="B1921" s="1">
        <v>1</v>
      </c>
      <c r="C1921" s="1">
        <v>25.2</v>
      </c>
      <c r="D1921" s="1" t="s">
        <v>684</v>
      </c>
      <c r="E1921" s="1" t="s">
        <v>4098</v>
      </c>
      <c r="F1921" s="4"/>
      <c r="G1921" s="9">
        <f>Table5[[#This Row],[Order Quantity]]</f>
        <v>25.2</v>
      </c>
    </row>
    <row r="1922" spans="1:7" ht="16" hidden="1" x14ac:dyDescent="0.2">
      <c r="A1922" t="s">
        <v>2140</v>
      </c>
      <c r="B1922">
        <v>24</v>
      </c>
      <c r="C1922">
        <v>25</v>
      </c>
      <c r="D1922" t="s">
        <v>1473</v>
      </c>
      <c r="E1922" t="s">
        <v>1467</v>
      </c>
      <c r="F1922" s="4"/>
      <c r="G1922" s="9">
        <f>Table5[[#This Row],[Order Quantity]]</f>
        <v>25</v>
      </c>
    </row>
    <row r="1923" spans="1:7" ht="16" hidden="1" x14ac:dyDescent="0.2">
      <c r="A1923" t="s">
        <v>2460</v>
      </c>
      <c r="B1923">
        <v>23</v>
      </c>
      <c r="C1923">
        <v>25</v>
      </c>
      <c r="D1923" t="s">
        <v>296</v>
      </c>
      <c r="E1923" t="s">
        <v>1690</v>
      </c>
      <c r="F1923" s="4"/>
      <c r="G1923" s="9">
        <f>Table5[[#This Row],[Order Quantity]]</f>
        <v>25</v>
      </c>
    </row>
    <row r="1924" spans="1:7" ht="16" hidden="1" x14ac:dyDescent="0.2">
      <c r="A1924" t="s">
        <v>2947</v>
      </c>
      <c r="B1924">
        <v>23</v>
      </c>
      <c r="C1924">
        <v>25</v>
      </c>
      <c r="D1924" t="s">
        <v>1561</v>
      </c>
      <c r="E1924" t="s">
        <v>1579</v>
      </c>
      <c r="F1924" s="4"/>
      <c r="G1924" s="9">
        <f>Table5[[#This Row],[Order Quantity]]</f>
        <v>25</v>
      </c>
    </row>
    <row r="1925" spans="1:7" ht="16" hidden="1" x14ac:dyDescent="0.2">
      <c r="A1925" s="1" t="s">
        <v>5784</v>
      </c>
      <c r="B1925" s="1">
        <v>21</v>
      </c>
      <c r="C1925" s="1">
        <v>25</v>
      </c>
      <c r="D1925" s="1" t="s">
        <v>815</v>
      </c>
      <c r="E1925" s="1" t="s">
        <v>5744</v>
      </c>
      <c r="F1925" s="4"/>
      <c r="G1925" s="9">
        <f>Table5[[#This Row],[Order Quantity]]</f>
        <v>25</v>
      </c>
    </row>
    <row r="1926" spans="1:7" ht="16" hidden="1" x14ac:dyDescent="0.2">
      <c r="A1926" t="s">
        <v>427</v>
      </c>
      <c r="B1926">
        <v>17</v>
      </c>
      <c r="C1926">
        <v>25</v>
      </c>
      <c r="D1926" t="s">
        <v>428</v>
      </c>
      <c r="E1926" t="s">
        <v>165</v>
      </c>
      <c r="F1926" s="4"/>
      <c r="G1926" s="9">
        <f>Table5[[#This Row],[Order Quantity]]</f>
        <v>25</v>
      </c>
    </row>
    <row r="1927" spans="1:7" ht="16" hidden="1" x14ac:dyDescent="0.2">
      <c r="A1927" t="s">
        <v>3027</v>
      </c>
      <c r="B1927">
        <v>14</v>
      </c>
      <c r="C1927">
        <v>25</v>
      </c>
      <c r="D1927" t="s">
        <v>136</v>
      </c>
      <c r="E1927" t="s">
        <v>3028</v>
      </c>
      <c r="F1927" s="4"/>
      <c r="G1927" s="9">
        <f>Table5[[#This Row],[Order Quantity]]</f>
        <v>25</v>
      </c>
    </row>
    <row r="1928" spans="1:7" ht="16" hidden="1" x14ac:dyDescent="0.2">
      <c r="A1928" t="s">
        <v>5768</v>
      </c>
      <c r="B1928">
        <v>14</v>
      </c>
      <c r="C1928">
        <v>25</v>
      </c>
      <c r="D1928" t="s">
        <v>103</v>
      </c>
      <c r="E1928" t="s">
        <v>5769</v>
      </c>
      <c r="F1928" s="4"/>
      <c r="G1928" s="9">
        <f>Table5[[#This Row],[Order Quantity]]</f>
        <v>25</v>
      </c>
    </row>
    <row r="1929" spans="1:7" ht="16" hidden="1" x14ac:dyDescent="0.2">
      <c r="A1929" s="1" t="s">
        <v>5597</v>
      </c>
      <c r="B1929" s="1">
        <v>13</v>
      </c>
      <c r="C1929" s="1">
        <v>25</v>
      </c>
      <c r="D1929" s="1" t="s">
        <v>5598</v>
      </c>
      <c r="E1929" s="1" t="s">
        <v>1416</v>
      </c>
      <c r="F1929" s="4"/>
      <c r="G1929" s="9">
        <f>Table5[[#This Row],[Order Quantity]]</f>
        <v>25</v>
      </c>
    </row>
    <row r="1930" spans="1:7" ht="16" hidden="1" x14ac:dyDescent="0.2">
      <c r="A1930" t="s">
        <v>3941</v>
      </c>
      <c r="B1930">
        <v>12</v>
      </c>
      <c r="C1930">
        <v>25</v>
      </c>
      <c r="D1930" t="s">
        <v>262</v>
      </c>
      <c r="E1930" t="s">
        <v>1336</v>
      </c>
      <c r="F1930" s="4"/>
      <c r="G1930" s="9">
        <f>Table5[[#This Row],[Order Quantity]]</f>
        <v>25</v>
      </c>
    </row>
    <row r="1931" spans="1:7" ht="16" hidden="1" x14ac:dyDescent="0.2">
      <c r="A1931" t="s">
        <v>2276</v>
      </c>
      <c r="B1931">
        <v>11</v>
      </c>
      <c r="C1931">
        <v>25</v>
      </c>
      <c r="D1931" t="s">
        <v>2277</v>
      </c>
      <c r="E1931" t="s">
        <v>1547</v>
      </c>
      <c r="F1931" s="4"/>
      <c r="G1931" s="9">
        <f>Table5[[#This Row],[Order Quantity]]</f>
        <v>25</v>
      </c>
    </row>
    <row r="1932" spans="1:7" ht="16" hidden="1" x14ac:dyDescent="0.2">
      <c r="A1932" t="s">
        <v>3813</v>
      </c>
      <c r="B1932">
        <v>10</v>
      </c>
      <c r="C1932">
        <v>25</v>
      </c>
      <c r="D1932" t="s">
        <v>3814</v>
      </c>
      <c r="E1932" t="s">
        <v>1704</v>
      </c>
      <c r="F1932" s="4"/>
      <c r="G1932" s="9">
        <f>Table5[[#This Row],[Order Quantity]]</f>
        <v>25</v>
      </c>
    </row>
    <row r="1933" spans="1:7" ht="16" hidden="1" x14ac:dyDescent="0.2">
      <c r="A1933" t="s">
        <v>6714</v>
      </c>
      <c r="B1933">
        <v>10</v>
      </c>
      <c r="C1933">
        <v>25</v>
      </c>
      <c r="D1933" t="s">
        <v>510</v>
      </c>
      <c r="E1933" t="s">
        <v>6715</v>
      </c>
      <c r="F1933" s="4"/>
      <c r="G1933" s="9">
        <f>Table5[[#This Row],[Order Quantity]]</f>
        <v>25</v>
      </c>
    </row>
    <row r="1934" spans="1:7" ht="16" hidden="1" x14ac:dyDescent="0.2">
      <c r="A1934" t="s">
        <v>3350</v>
      </c>
      <c r="B1934">
        <v>9</v>
      </c>
      <c r="C1934" s="6">
        <v>25</v>
      </c>
      <c r="D1934" t="s">
        <v>97</v>
      </c>
      <c r="E1934" t="s">
        <v>2005</v>
      </c>
      <c r="F1934" s="4"/>
      <c r="G1934" s="9">
        <f>Table5[[#This Row],[Order Quantity]]</f>
        <v>25</v>
      </c>
    </row>
    <row r="1935" spans="1:7" ht="16" hidden="1" x14ac:dyDescent="0.2">
      <c r="A1935" t="s">
        <v>5037</v>
      </c>
      <c r="B1935">
        <v>8</v>
      </c>
      <c r="C1935">
        <v>25</v>
      </c>
      <c r="D1935" t="s">
        <v>28</v>
      </c>
      <c r="E1935" t="s">
        <v>5038</v>
      </c>
      <c r="F1935" s="4"/>
      <c r="G1935" s="9">
        <f>Table5[[#This Row],[Order Quantity]]</f>
        <v>25</v>
      </c>
    </row>
    <row r="1936" spans="1:7" ht="16" hidden="1" x14ac:dyDescent="0.2">
      <c r="A1936" t="s">
        <v>6982</v>
      </c>
      <c r="B1936">
        <v>8</v>
      </c>
      <c r="C1936">
        <v>25</v>
      </c>
      <c r="D1936" t="s">
        <v>908</v>
      </c>
      <c r="E1936" t="s">
        <v>1594</v>
      </c>
      <c r="F1936" s="4"/>
      <c r="G1936" s="9">
        <f>Table5[[#This Row],[Order Quantity]]</f>
        <v>25</v>
      </c>
    </row>
    <row r="1937" spans="1:7" ht="16" hidden="1" x14ac:dyDescent="0.2">
      <c r="A1937" t="s">
        <v>1656</v>
      </c>
      <c r="B1937">
        <v>7</v>
      </c>
      <c r="C1937">
        <v>25</v>
      </c>
      <c r="D1937" t="s">
        <v>1657</v>
      </c>
      <c r="E1937" t="s">
        <v>1658</v>
      </c>
      <c r="F1937" s="4"/>
      <c r="G1937" s="9">
        <f>Table5[[#This Row],[Order Quantity]]</f>
        <v>25</v>
      </c>
    </row>
    <row r="1938" spans="1:7" ht="16" hidden="1" x14ac:dyDescent="0.2">
      <c r="A1938" s="1" t="s">
        <v>4616</v>
      </c>
      <c r="B1938" s="1">
        <v>6</v>
      </c>
      <c r="C1938" s="1">
        <v>25</v>
      </c>
      <c r="D1938" s="1" t="s">
        <v>2401</v>
      </c>
      <c r="E1938" s="1" t="s">
        <v>2128</v>
      </c>
      <c r="F1938" s="4"/>
      <c r="G1938" s="9">
        <f>Table5[[#This Row],[Order Quantity]]</f>
        <v>25</v>
      </c>
    </row>
    <row r="1939" spans="1:7" ht="16" hidden="1" x14ac:dyDescent="0.2">
      <c r="A1939" t="s">
        <v>5450</v>
      </c>
      <c r="B1939">
        <v>6</v>
      </c>
      <c r="C1939">
        <v>25</v>
      </c>
      <c r="D1939" t="s">
        <v>684</v>
      </c>
      <c r="E1939" t="s">
        <v>1361</v>
      </c>
      <c r="F1939" s="4"/>
      <c r="G1939" s="9">
        <f>Table5[[#This Row],[Order Quantity]]</f>
        <v>25</v>
      </c>
    </row>
    <row r="1940" spans="1:7" ht="16" hidden="1" x14ac:dyDescent="0.2">
      <c r="A1940" t="s">
        <v>7329</v>
      </c>
      <c r="B1940">
        <v>6</v>
      </c>
      <c r="C1940">
        <v>25</v>
      </c>
      <c r="D1940" t="s">
        <v>7330</v>
      </c>
      <c r="E1940" t="s">
        <v>4810</v>
      </c>
      <c r="F1940" s="4"/>
      <c r="G1940" s="9">
        <f>Table5[[#This Row],[Order Quantity]]</f>
        <v>25</v>
      </c>
    </row>
    <row r="1941" spans="1:7" ht="16" hidden="1" x14ac:dyDescent="0.2">
      <c r="A1941" t="s">
        <v>614</v>
      </c>
      <c r="B1941">
        <v>5</v>
      </c>
      <c r="C1941">
        <v>25</v>
      </c>
      <c r="D1941" t="s">
        <v>506</v>
      </c>
      <c r="E1941" t="s">
        <v>118</v>
      </c>
      <c r="F1941" s="4"/>
      <c r="G1941" s="9">
        <f>Table5[[#This Row],[Order Quantity]]</f>
        <v>25</v>
      </c>
    </row>
    <row r="1942" spans="1:7" ht="16" hidden="1" x14ac:dyDescent="0.2">
      <c r="A1942" t="s">
        <v>3807</v>
      </c>
      <c r="B1942">
        <v>5</v>
      </c>
      <c r="C1942">
        <v>25</v>
      </c>
      <c r="D1942" t="s">
        <v>437</v>
      </c>
      <c r="E1942" t="s">
        <v>3640</v>
      </c>
      <c r="F1942" s="4"/>
      <c r="G1942" s="9">
        <f>Table5[[#This Row],[Order Quantity]]</f>
        <v>25</v>
      </c>
    </row>
    <row r="1943" spans="1:7" ht="16" hidden="1" x14ac:dyDescent="0.2">
      <c r="A1943" s="1" t="s">
        <v>4629</v>
      </c>
      <c r="B1943" s="1">
        <v>4</v>
      </c>
      <c r="C1943" s="1">
        <v>25</v>
      </c>
      <c r="D1943" s="1" t="s">
        <v>4230</v>
      </c>
      <c r="E1943" s="1" t="s">
        <v>2082</v>
      </c>
      <c r="F1943" s="4"/>
      <c r="G1943" s="9">
        <f>Table5[[#This Row],[Order Quantity]]</f>
        <v>25</v>
      </c>
    </row>
    <row r="1944" spans="1:7" ht="16" hidden="1" x14ac:dyDescent="0.2">
      <c r="A1944" t="s">
        <v>958</v>
      </c>
      <c r="B1944">
        <v>3</v>
      </c>
      <c r="C1944">
        <v>25</v>
      </c>
      <c r="D1944" t="s">
        <v>959</v>
      </c>
      <c r="E1944" t="s">
        <v>179</v>
      </c>
      <c r="F1944" s="4"/>
      <c r="G1944" s="9">
        <f>Table5[[#This Row],[Order Quantity]]</f>
        <v>25</v>
      </c>
    </row>
    <row r="1945" spans="1:7" ht="16" hidden="1" x14ac:dyDescent="0.2">
      <c r="A1945" s="1" t="s">
        <v>7223</v>
      </c>
      <c r="B1945" s="1">
        <v>3</v>
      </c>
      <c r="C1945" s="5">
        <v>25</v>
      </c>
      <c r="D1945" s="1" t="s">
        <v>385</v>
      </c>
      <c r="E1945" s="1" t="s">
        <v>1913</v>
      </c>
      <c r="F1945" s="4"/>
      <c r="G1945" s="9">
        <f>Table5[[#This Row],[Order Quantity]]</f>
        <v>25</v>
      </c>
    </row>
    <row r="1946" spans="1:7" ht="16" hidden="1" x14ac:dyDescent="0.2">
      <c r="A1946" t="s">
        <v>970</v>
      </c>
      <c r="B1946">
        <v>2</v>
      </c>
      <c r="C1946">
        <v>25</v>
      </c>
      <c r="D1946" t="s">
        <v>971</v>
      </c>
      <c r="E1946" t="s">
        <v>287</v>
      </c>
      <c r="F1946" s="4"/>
      <c r="G1946" s="9">
        <f>Table5[[#This Row],[Order Quantity]]</f>
        <v>25</v>
      </c>
    </row>
    <row r="1947" spans="1:7" ht="16" hidden="1" x14ac:dyDescent="0.2">
      <c r="A1947" t="s">
        <v>5398</v>
      </c>
      <c r="B1947">
        <v>2</v>
      </c>
      <c r="C1947">
        <v>25</v>
      </c>
      <c r="D1947" t="s">
        <v>684</v>
      </c>
      <c r="E1947" t="s">
        <v>1477</v>
      </c>
      <c r="F1947" s="4"/>
      <c r="G1947" s="9">
        <f>Table5[[#This Row],[Order Quantity]]</f>
        <v>25</v>
      </c>
    </row>
    <row r="1948" spans="1:7" ht="16" hidden="1" x14ac:dyDescent="0.2">
      <c r="A1948" t="s">
        <v>6410</v>
      </c>
      <c r="B1948">
        <v>2</v>
      </c>
      <c r="C1948">
        <v>25</v>
      </c>
      <c r="D1948" t="s">
        <v>28</v>
      </c>
      <c r="E1948" t="s">
        <v>11</v>
      </c>
      <c r="F1948" s="4"/>
      <c r="G1948" s="9">
        <f>Table5[[#This Row],[Order Quantity]]</f>
        <v>25</v>
      </c>
    </row>
    <row r="1949" spans="1:7" ht="16" hidden="1" x14ac:dyDescent="0.2">
      <c r="A1949" t="s">
        <v>90</v>
      </c>
      <c r="B1949">
        <v>1</v>
      </c>
      <c r="C1949" s="6">
        <v>25</v>
      </c>
      <c r="D1949" t="s">
        <v>91</v>
      </c>
      <c r="E1949" t="s">
        <v>1501</v>
      </c>
      <c r="F1949" s="4"/>
      <c r="G1949" s="9">
        <f>Table5[[#This Row],[Order Quantity]]</f>
        <v>25</v>
      </c>
    </row>
    <row r="1950" spans="1:7" ht="16" hidden="1" x14ac:dyDescent="0.2">
      <c r="A1950" s="1" t="s">
        <v>4240</v>
      </c>
      <c r="B1950" s="1">
        <v>1</v>
      </c>
      <c r="C1950" s="1">
        <v>25</v>
      </c>
      <c r="D1950" s="1" t="s">
        <v>4241</v>
      </c>
      <c r="E1950" s="1" t="s">
        <v>4144</v>
      </c>
      <c r="F1950" s="4"/>
      <c r="G1950" s="9">
        <f>Table5[[#This Row],[Order Quantity]]</f>
        <v>25</v>
      </c>
    </row>
    <row r="1951" spans="1:7" ht="16" hidden="1" x14ac:dyDescent="0.2">
      <c r="A1951" t="s">
        <v>5213</v>
      </c>
      <c r="B1951">
        <v>1</v>
      </c>
      <c r="C1951" s="6">
        <v>25</v>
      </c>
      <c r="D1951" t="s">
        <v>5214</v>
      </c>
      <c r="E1951" t="s">
        <v>3178</v>
      </c>
      <c r="F1951" s="4"/>
      <c r="G1951" s="9">
        <f>Table5[[#This Row],[Order Quantity]]</f>
        <v>25</v>
      </c>
    </row>
    <row r="1952" spans="1:7" ht="16" hidden="1" x14ac:dyDescent="0.2">
      <c r="A1952" t="s">
        <v>2240</v>
      </c>
      <c r="B1952">
        <v>24</v>
      </c>
      <c r="C1952">
        <v>24</v>
      </c>
      <c r="D1952" t="s">
        <v>422</v>
      </c>
      <c r="E1952" t="s">
        <v>1677</v>
      </c>
      <c r="F1952" s="4"/>
      <c r="G1952" s="9">
        <f>Table5[[#This Row],[Order Quantity]]</f>
        <v>24</v>
      </c>
    </row>
    <row r="1953" spans="1:7" ht="16" hidden="1" x14ac:dyDescent="0.2">
      <c r="A1953" t="s">
        <v>3166</v>
      </c>
      <c r="B1953">
        <v>23</v>
      </c>
      <c r="C1953">
        <v>24</v>
      </c>
      <c r="D1953" t="s">
        <v>136</v>
      </c>
      <c r="E1953" t="s">
        <v>1549</v>
      </c>
      <c r="F1953" s="4"/>
      <c r="G1953" s="9">
        <f>Table5[[#This Row],[Order Quantity]]</f>
        <v>24</v>
      </c>
    </row>
    <row r="1954" spans="1:7" ht="16" hidden="1" x14ac:dyDescent="0.2">
      <c r="A1954" t="s">
        <v>3295</v>
      </c>
      <c r="B1954">
        <v>21</v>
      </c>
      <c r="C1954">
        <v>24</v>
      </c>
      <c r="D1954" t="s">
        <v>77</v>
      </c>
      <c r="E1954" t="s">
        <v>1302</v>
      </c>
      <c r="F1954" s="4"/>
      <c r="G1954" s="9">
        <f>Table5[[#This Row],[Order Quantity]]</f>
        <v>24</v>
      </c>
    </row>
    <row r="1955" spans="1:7" ht="16" hidden="1" x14ac:dyDescent="0.2">
      <c r="A1955" t="s">
        <v>962</v>
      </c>
      <c r="B1955">
        <v>16</v>
      </c>
      <c r="C1955">
        <v>24</v>
      </c>
      <c r="D1955" t="s">
        <v>963</v>
      </c>
      <c r="E1955" t="s">
        <v>69</v>
      </c>
      <c r="F1955" s="4"/>
      <c r="G1955" s="9">
        <f>Table5[[#This Row],[Order Quantity]]</f>
        <v>24</v>
      </c>
    </row>
    <row r="1956" spans="1:7" ht="16" hidden="1" x14ac:dyDescent="0.2">
      <c r="A1956" t="s">
        <v>2595</v>
      </c>
      <c r="B1956">
        <v>13</v>
      </c>
      <c r="C1956">
        <v>24</v>
      </c>
      <c r="D1956" t="s">
        <v>2596</v>
      </c>
      <c r="E1956" t="s">
        <v>1696</v>
      </c>
      <c r="F1956" s="4"/>
      <c r="G1956" s="9">
        <f>Table5[[#This Row],[Order Quantity]]</f>
        <v>24</v>
      </c>
    </row>
    <row r="1957" spans="1:7" ht="16" hidden="1" x14ac:dyDescent="0.2">
      <c r="A1957" t="s">
        <v>3127</v>
      </c>
      <c r="B1957">
        <v>13</v>
      </c>
      <c r="C1957">
        <v>24</v>
      </c>
      <c r="D1957" t="s">
        <v>103</v>
      </c>
      <c r="E1957" t="s">
        <v>1302</v>
      </c>
      <c r="F1957" s="4"/>
      <c r="G1957" s="9">
        <f>Table5[[#This Row],[Order Quantity]]</f>
        <v>24</v>
      </c>
    </row>
    <row r="1958" spans="1:7" ht="16" hidden="1" x14ac:dyDescent="0.2">
      <c r="A1958" t="s">
        <v>2560</v>
      </c>
      <c r="B1958">
        <v>10</v>
      </c>
      <c r="C1958">
        <v>24</v>
      </c>
      <c r="D1958" t="s">
        <v>136</v>
      </c>
      <c r="E1958" t="s">
        <v>2024</v>
      </c>
      <c r="F1958" s="4"/>
      <c r="G1958" s="9">
        <f>Table5[[#This Row],[Order Quantity]]</f>
        <v>24</v>
      </c>
    </row>
    <row r="1959" spans="1:7" ht="16" hidden="1" x14ac:dyDescent="0.2">
      <c r="A1959" t="s">
        <v>1279</v>
      </c>
      <c r="B1959">
        <v>9</v>
      </c>
      <c r="C1959">
        <v>24</v>
      </c>
      <c r="D1959" t="s">
        <v>74</v>
      </c>
      <c r="E1959" t="s">
        <v>1270</v>
      </c>
      <c r="F1959" s="4"/>
      <c r="G1959" s="9">
        <f>Table5[[#This Row],[Order Quantity]]</f>
        <v>24</v>
      </c>
    </row>
    <row r="1960" spans="1:7" ht="16" hidden="1" x14ac:dyDescent="0.2">
      <c r="A1960" t="s">
        <v>6832</v>
      </c>
      <c r="B1960">
        <v>9</v>
      </c>
      <c r="C1960">
        <v>24</v>
      </c>
      <c r="D1960" t="s">
        <v>6703</v>
      </c>
      <c r="E1960" t="s">
        <v>1273</v>
      </c>
      <c r="F1960" s="4"/>
      <c r="G1960" s="9">
        <f>Table5[[#This Row],[Order Quantity]]</f>
        <v>24</v>
      </c>
    </row>
    <row r="1961" spans="1:7" ht="16" hidden="1" x14ac:dyDescent="0.2">
      <c r="A1961" t="s">
        <v>498</v>
      </c>
      <c r="B1961">
        <v>8</v>
      </c>
      <c r="C1961">
        <v>24</v>
      </c>
      <c r="D1961" t="s">
        <v>563</v>
      </c>
      <c r="E1961" t="s">
        <v>114</v>
      </c>
      <c r="F1961" s="4"/>
      <c r="G1961" s="9">
        <f>Table5[[#This Row],[Order Quantity]]</f>
        <v>24</v>
      </c>
    </row>
    <row r="1962" spans="1:7" ht="16" hidden="1" x14ac:dyDescent="0.2">
      <c r="A1962" t="s">
        <v>1850</v>
      </c>
      <c r="B1962">
        <v>8</v>
      </c>
      <c r="C1962">
        <v>24</v>
      </c>
      <c r="D1962" t="s">
        <v>1851</v>
      </c>
      <c r="E1962" t="s">
        <v>1852</v>
      </c>
      <c r="F1962" s="4"/>
      <c r="G1962" s="9">
        <f>Table5[[#This Row],[Order Quantity]]</f>
        <v>24</v>
      </c>
    </row>
    <row r="1963" spans="1:7" ht="16" hidden="1" x14ac:dyDescent="0.2">
      <c r="A1963" s="1" t="s">
        <v>304</v>
      </c>
      <c r="B1963" s="1">
        <v>7</v>
      </c>
      <c r="C1963" s="1">
        <v>24</v>
      </c>
      <c r="D1963" s="1" t="s">
        <v>193</v>
      </c>
      <c r="E1963" t="s">
        <v>148</v>
      </c>
      <c r="F1963" s="4"/>
      <c r="G1963" s="9">
        <f>Table5[[#This Row],[Order Quantity]]</f>
        <v>24</v>
      </c>
    </row>
    <row r="1964" spans="1:7" ht="16" hidden="1" x14ac:dyDescent="0.2">
      <c r="A1964" t="s">
        <v>719</v>
      </c>
      <c r="B1964">
        <v>7</v>
      </c>
      <c r="C1964">
        <v>24</v>
      </c>
      <c r="D1964" t="s">
        <v>171</v>
      </c>
      <c r="E1964" t="s">
        <v>297</v>
      </c>
      <c r="F1964" s="4"/>
      <c r="G1964" s="9">
        <f>Table5[[#This Row],[Order Quantity]]</f>
        <v>24</v>
      </c>
    </row>
    <row r="1965" spans="1:7" ht="16" hidden="1" x14ac:dyDescent="0.2">
      <c r="A1965" t="s">
        <v>1698</v>
      </c>
      <c r="B1965">
        <v>7</v>
      </c>
      <c r="C1965">
        <v>24</v>
      </c>
      <c r="D1965" t="s">
        <v>1083</v>
      </c>
      <c r="E1965" t="s">
        <v>1383</v>
      </c>
      <c r="F1965" s="4"/>
      <c r="G1965" s="9">
        <f>Table5[[#This Row],[Order Quantity]]</f>
        <v>24</v>
      </c>
    </row>
    <row r="1966" spans="1:7" ht="16" hidden="1" x14ac:dyDescent="0.2">
      <c r="A1966" t="s">
        <v>3104</v>
      </c>
      <c r="B1966">
        <v>7</v>
      </c>
      <c r="C1966">
        <v>24</v>
      </c>
      <c r="D1966" t="s">
        <v>782</v>
      </c>
      <c r="E1966" t="s">
        <v>1343</v>
      </c>
      <c r="F1966" s="4"/>
      <c r="G1966" s="9">
        <f>Table5[[#This Row],[Order Quantity]]</f>
        <v>24</v>
      </c>
    </row>
    <row r="1967" spans="1:7" ht="16" hidden="1" x14ac:dyDescent="0.2">
      <c r="A1967" t="s">
        <v>2615</v>
      </c>
      <c r="B1967">
        <v>6</v>
      </c>
      <c r="C1967">
        <v>24</v>
      </c>
      <c r="D1967" t="s">
        <v>28</v>
      </c>
      <c r="E1967" t="s">
        <v>1273</v>
      </c>
      <c r="F1967" s="4"/>
      <c r="G1967" s="9">
        <f>Table5[[#This Row],[Order Quantity]]</f>
        <v>24</v>
      </c>
    </row>
    <row r="1968" spans="1:7" ht="16" hidden="1" x14ac:dyDescent="0.2">
      <c r="A1968" t="s">
        <v>6777</v>
      </c>
      <c r="B1968">
        <v>6</v>
      </c>
      <c r="C1968">
        <v>24</v>
      </c>
      <c r="D1968" t="s">
        <v>136</v>
      </c>
      <c r="E1968" t="s">
        <v>1491</v>
      </c>
      <c r="F1968" s="4"/>
      <c r="G1968" s="9">
        <f>Table5[[#This Row],[Order Quantity]]</f>
        <v>24</v>
      </c>
    </row>
    <row r="1969" spans="1:7" ht="16" hidden="1" x14ac:dyDescent="0.2">
      <c r="A1969" t="s">
        <v>2027</v>
      </c>
      <c r="B1969">
        <v>5</v>
      </c>
      <c r="C1969">
        <v>24</v>
      </c>
      <c r="D1969" t="s">
        <v>2028</v>
      </c>
      <c r="E1969" t="s">
        <v>1719</v>
      </c>
      <c r="F1969" s="4"/>
      <c r="G1969" s="9">
        <f>Table5[[#This Row],[Order Quantity]]</f>
        <v>24</v>
      </c>
    </row>
    <row r="1970" spans="1:7" ht="16" hidden="1" x14ac:dyDescent="0.2">
      <c r="A1970" t="s">
        <v>2394</v>
      </c>
      <c r="B1970">
        <v>5</v>
      </c>
      <c r="C1970">
        <v>24</v>
      </c>
      <c r="D1970" t="s">
        <v>325</v>
      </c>
      <c r="E1970" t="s">
        <v>1605</v>
      </c>
      <c r="F1970" s="4"/>
      <c r="G1970" s="9">
        <f>Table5[[#This Row],[Order Quantity]]</f>
        <v>24</v>
      </c>
    </row>
    <row r="1971" spans="1:7" ht="16" hidden="1" x14ac:dyDescent="0.2">
      <c r="A1971" s="1" t="s">
        <v>874</v>
      </c>
      <c r="B1971" s="1">
        <v>5</v>
      </c>
      <c r="C1971" s="1">
        <v>24</v>
      </c>
      <c r="D1971" s="1" t="s">
        <v>844</v>
      </c>
      <c r="E1971" s="1" t="s">
        <v>874</v>
      </c>
      <c r="F1971" s="4"/>
      <c r="G1971" s="9">
        <f>Table5[[#This Row],[Order Quantity]]</f>
        <v>24</v>
      </c>
    </row>
    <row r="1972" spans="1:7" ht="16" hidden="1" x14ac:dyDescent="0.2">
      <c r="A1972" t="s">
        <v>5427</v>
      </c>
      <c r="B1972">
        <v>5</v>
      </c>
      <c r="C1972">
        <v>24</v>
      </c>
      <c r="D1972" t="s">
        <v>136</v>
      </c>
      <c r="E1972" t="s">
        <v>1594</v>
      </c>
      <c r="F1972" s="4"/>
      <c r="G1972" s="9">
        <f>Table5[[#This Row],[Order Quantity]]</f>
        <v>24</v>
      </c>
    </row>
    <row r="1973" spans="1:7" ht="16" hidden="1" x14ac:dyDescent="0.2">
      <c r="A1973" s="1" t="s">
        <v>5727</v>
      </c>
      <c r="B1973" s="1">
        <v>5</v>
      </c>
      <c r="C1973" s="1">
        <v>24</v>
      </c>
      <c r="D1973" s="1" t="s">
        <v>113</v>
      </c>
      <c r="E1973" s="1" t="s">
        <v>1785</v>
      </c>
      <c r="F1973" s="4"/>
      <c r="G1973" s="9">
        <f>Table5[[#This Row],[Order Quantity]]</f>
        <v>24</v>
      </c>
    </row>
    <row r="1974" spans="1:7" ht="16" hidden="1" x14ac:dyDescent="0.2">
      <c r="A1974" t="s">
        <v>209</v>
      </c>
      <c r="B1974">
        <v>4</v>
      </c>
      <c r="C1974">
        <v>24</v>
      </c>
      <c r="D1974" t="s">
        <v>71</v>
      </c>
      <c r="E1974" t="s">
        <v>72</v>
      </c>
      <c r="F1974" s="4"/>
      <c r="G1974" s="9">
        <f>Table5[[#This Row],[Order Quantity]]</f>
        <v>24</v>
      </c>
    </row>
    <row r="1975" spans="1:7" ht="16" hidden="1" x14ac:dyDescent="0.2">
      <c r="A1975" t="s">
        <v>1680</v>
      </c>
      <c r="B1975">
        <v>4</v>
      </c>
      <c r="C1975">
        <v>24</v>
      </c>
      <c r="D1975" t="s">
        <v>129</v>
      </c>
      <c r="E1975" t="s">
        <v>1244</v>
      </c>
      <c r="F1975" s="4"/>
      <c r="G1975" s="9">
        <f>Table5[[#This Row],[Order Quantity]]</f>
        <v>24</v>
      </c>
    </row>
    <row r="1976" spans="1:7" ht="16" hidden="1" x14ac:dyDescent="0.2">
      <c r="A1976" t="s">
        <v>1573</v>
      </c>
      <c r="B1976">
        <v>3</v>
      </c>
      <c r="C1976">
        <v>24</v>
      </c>
      <c r="D1976" t="s">
        <v>113</v>
      </c>
      <c r="E1976" t="s">
        <v>1574</v>
      </c>
      <c r="F1976" s="4"/>
      <c r="G1976" s="9">
        <f>Table5[[#This Row],[Order Quantity]]</f>
        <v>24</v>
      </c>
    </row>
    <row r="1977" spans="1:7" ht="16" hidden="1" x14ac:dyDescent="0.2">
      <c r="A1977" t="s">
        <v>2472</v>
      </c>
      <c r="B1977">
        <v>3</v>
      </c>
      <c r="C1977">
        <v>24</v>
      </c>
      <c r="D1977" t="s">
        <v>2473</v>
      </c>
      <c r="E1977" t="s">
        <v>2474</v>
      </c>
      <c r="F1977" s="4"/>
      <c r="G1977" s="9">
        <f>Table5[[#This Row],[Order Quantity]]</f>
        <v>24</v>
      </c>
    </row>
    <row r="1978" spans="1:7" ht="16" hidden="1" x14ac:dyDescent="0.2">
      <c r="A1978" t="s">
        <v>4335</v>
      </c>
      <c r="B1978">
        <v>3</v>
      </c>
      <c r="C1978">
        <v>24</v>
      </c>
      <c r="D1978" t="s">
        <v>4336</v>
      </c>
      <c r="E1978" t="s">
        <v>1990</v>
      </c>
      <c r="F1978" s="4"/>
      <c r="G1978" s="9">
        <f>Table5[[#This Row],[Order Quantity]]</f>
        <v>24</v>
      </c>
    </row>
    <row r="1979" spans="1:7" ht="16" hidden="1" x14ac:dyDescent="0.2">
      <c r="A1979" t="s">
        <v>5920</v>
      </c>
      <c r="B1979">
        <v>3</v>
      </c>
      <c r="C1979">
        <v>24</v>
      </c>
      <c r="D1979" t="s">
        <v>1028</v>
      </c>
      <c r="E1979" t="s">
        <v>3213</v>
      </c>
      <c r="F1979" s="4"/>
      <c r="G1979" s="9">
        <f>Table5[[#This Row],[Order Quantity]]</f>
        <v>24</v>
      </c>
    </row>
    <row r="1980" spans="1:7" ht="16" hidden="1" x14ac:dyDescent="0.2">
      <c r="A1980" t="s">
        <v>3886</v>
      </c>
      <c r="B1980">
        <v>3</v>
      </c>
      <c r="C1980">
        <v>24</v>
      </c>
      <c r="D1980" t="s">
        <v>65</v>
      </c>
      <c r="E1980" t="s">
        <v>1336</v>
      </c>
      <c r="F1980" s="4"/>
      <c r="G1980" s="9">
        <f>Table5[[#This Row],[Order Quantity]]</f>
        <v>24</v>
      </c>
    </row>
    <row r="1981" spans="1:7" ht="16" hidden="1" x14ac:dyDescent="0.2">
      <c r="A1981" t="s">
        <v>298</v>
      </c>
      <c r="B1981">
        <v>2</v>
      </c>
      <c r="C1981">
        <v>24</v>
      </c>
      <c r="D1981" t="s">
        <v>65</v>
      </c>
      <c r="E1981" t="s">
        <v>297</v>
      </c>
      <c r="F1981" s="4"/>
      <c r="G1981" s="9">
        <f>Table5[[#This Row],[Order Quantity]]</f>
        <v>24</v>
      </c>
    </row>
    <row r="1982" spans="1:7" ht="16" hidden="1" x14ac:dyDescent="0.2">
      <c r="A1982" t="s">
        <v>5742</v>
      </c>
      <c r="B1982">
        <v>2</v>
      </c>
      <c r="C1982">
        <v>24</v>
      </c>
      <c r="D1982" t="s">
        <v>1028</v>
      </c>
      <c r="E1982" t="s">
        <v>3213</v>
      </c>
      <c r="F1982" s="4"/>
      <c r="G1982" s="9">
        <f>Table5[[#This Row],[Order Quantity]]</f>
        <v>24</v>
      </c>
    </row>
    <row r="1983" spans="1:7" ht="16" hidden="1" x14ac:dyDescent="0.2">
      <c r="A1983" t="s">
        <v>5916</v>
      </c>
      <c r="B1983">
        <v>2</v>
      </c>
      <c r="C1983">
        <v>24</v>
      </c>
      <c r="D1983" t="s">
        <v>5917</v>
      </c>
      <c r="E1983" t="s">
        <v>3213</v>
      </c>
      <c r="F1983" s="4"/>
      <c r="G1983" s="9">
        <f>Table5[[#This Row],[Order Quantity]]</f>
        <v>24</v>
      </c>
    </row>
    <row r="1984" spans="1:7" ht="16" hidden="1" x14ac:dyDescent="0.2">
      <c r="A1984" t="s">
        <v>5925</v>
      </c>
      <c r="B1984">
        <v>1</v>
      </c>
      <c r="C1984">
        <v>24</v>
      </c>
      <c r="D1984" t="s">
        <v>1028</v>
      </c>
      <c r="E1984" t="s">
        <v>5750</v>
      </c>
      <c r="F1984" s="4"/>
      <c r="G1984" s="9">
        <f>Table5[[#This Row],[Order Quantity]]</f>
        <v>24</v>
      </c>
    </row>
    <row r="1985" spans="1:7" ht="16" hidden="1" x14ac:dyDescent="0.2">
      <c r="A1985" s="1" t="s">
        <v>2893</v>
      </c>
      <c r="B1985" s="1">
        <v>1</v>
      </c>
      <c r="C1985" s="1">
        <v>24</v>
      </c>
      <c r="D1985" s="1" t="s">
        <v>129</v>
      </c>
      <c r="E1985" s="1" t="s">
        <v>287</v>
      </c>
      <c r="F1985" s="4"/>
      <c r="G1985" s="9">
        <f>Table5[[#This Row],[Order Quantity]]</f>
        <v>24</v>
      </c>
    </row>
    <row r="1986" spans="1:7" ht="16" hidden="1" x14ac:dyDescent="0.2">
      <c r="A1986" t="s">
        <v>5331</v>
      </c>
      <c r="B1986">
        <v>1</v>
      </c>
      <c r="C1986">
        <v>23.27</v>
      </c>
      <c r="D1986" t="s">
        <v>559</v>
      </c>
      <c r="E1986" t="s">
        <v>5253</v>
      </c>
      <c r="F1986" s="4"/>
      <c r="G1986" s="9">
        <f>Table5[[#This Row],[Order Quantity]]</f>
        <v>23.27</v>
      </c>
    </row>
    <row r="1987" spans="1:7" ht="16" hidden="1" x14ac:dyDescent="0.2">
      <c r="A1987" t="s">
        <v>1255</v>
      </c>
      <c r="B1987">
        <v>23</v>
      </c>
      <c r="C1987">
        <v>23</v>
      </c>
      <c r="D1987" t="s">
        <v>1132</v>
      </c>
      <c r="E1987" t="s">
        <v>1257</v>
      </c>
      <c r="F1987" s="4"/>
      <c r="G1987" s="9">
        <f>Table5[[#This Row],[Order Quantity]]</f>
        <v>23</v>
      </c>
    </row>
    <row r="1988" spans="1:7" ht="16" hidden="1" x14ac:dyDescent="0.2">
      <c r="A1988" t="s">
        <v>6731</v>
      </c>
      <c r="B1988">
        <v>23</v>
      </c>
      <c r="C1988">
        <v>23</v>
      </c>
      <c r="D1988" t="s">
        <v>422</v>
      </c>
      <c r="E1988" t="s">
        <v>6565</v>
      </c>
      <c r="F1988" s="4"/>
      <c r="G1988" s="9">
        <f>Table5[[#This Row],[Order Quantity]]</f>
        <v>23</v>
      </c>
    </row>
    <row r="1989" spans="1:7" ht="16" hidden="1" x14ac:dyDescent="0.2">
      <c r="A1989" t="s">
        <v>1595</v>
      </c>
      <c r="B1989">
        <v>18</v>
      </c>
      <c r="C1989">
        <v>23</v>
      </c>
      <c r="D1989" t="s">
        <v>1596</v>
      </c>
      <c r="E1989" t="s">
        <v>1250</v>
      </c>
      <c r="F1989" s="4"/>
      <c r="G1989" s="9">
        <f>Table5[[#This Row],[Order Quantity]]</f>
        <v>23</v>
      </c>
    </row>
    <row r="1990" spans="1:7" ht="16" hidden="1" x14ac:dyDescent="0.2">
      <c r="A1990" t="s">
        <v>2476</v>
      </c>
      <c r="B1990">
        <v>18</v>
      </c>
      <c r="C1990">
        <v>23</v>
      </c>
      <c r="D1990" t="s">
        <v>2477</v>
      </c>
      <c r="E1990" t="s">
        <v>1660</v>
      </c>
      <c r="F1990" s="4"/>
      <c r="G1990" s="9">
        <f>Table5[[#This Row],[Order Quantity]]</f>
        <v>23</v>
      </c>
    </row>
    <row r="1991" spans="1:7" ht="16" hidden="1" x14ac:dyDescent="0.2">
      <c r="A1991" t="s">
        <v>6833</v>
      </c>
      <c r="B1991">
        <v>18</v>
      </c>
      <c r="C1991">
        <v>23</v>
      </c>
      <c r="D1991" t="s">
        <v>3597</v>
      </c>
      <c r="E1991" t="s">
        <v>1579</v>
      </c>
      <c r="F1991" s="4"/>
      <c r="G1991" s="9">
        <f>Table5[[#This Row],[Order Quantity]]</f>
        <v>23</v>
      </c>
    </row>
    <row r="1992" spans="1:7" ht="16" hidden="1" x14ac:dyDescent="0.2">
      <c r="A1992" t="s">
        <v>3664</v>
      </c>
      <c r="B1992">
        <v>17</v>
      </c>
      <c r="C1992">
        <v>23</v>
      </c>
      <c r="D1992" t="s">
        <v>294</v>
      </c>
      <c r="E1992" t="s">
        <v>287</v>
      </c>
      <c r="F1992" s="4"/>
      <c r="G1992" s="9">
        <f>Table5[[#This Row],[Order Quantity]]</f>
        <v>23</v>
      </c>
    </row>
    <row r="1993" spans="1:7" ht="16" hidden="1" x14ac:dyDescent="0.2">
      <c r="A1993" s="1" t="s">
        <v>425</v>
      </c>
      <c r="B1993" s="1">
        <v>16</v>
      </c>
      <c r="C1993" s="1">
        <v>23</v>
      </c>
      <c r="D1993" s="1" t="s">
        <v>426</v>
      </c>
      <c r="E1993" t="s">
        <v>165</v>
      </c>
      <c r="F1993" s="4"/>
      <c r="G1993" s="9">
        <f>Table5[[#This Row],[Order Quantity]]</f>
        <v>23</v>
      </c>
    </row>
    <row r="1994" spans="1:7" ht="16" hidden="1" x14ac:dyDescent="0.2">
      <c r="A1994" t="s">
        <v>3272</v>
      </c>
      <c r="B1994">
        <v>16</v>
      </c>
      <c r="C1994">
        <v>23</v>
      </c>
      <c r="D1994" t="s">
        <v>1998</v>
      </c>
      <c r="E1994" t="s">
        <v>2112</v>
      </c>
      <c r="F1994" s="4"/>
      <c r="G1994" s="9">
        <f>Table5[[#This Row],[Order Quantity]]</f>
        <v>23</v>
      </c>
    </row>
    <row r="1995" spans="1:7" ht="16" hidden="1" x14ac:dyDescent="0.2">
      <c r="A1995" t="s">
        <v>6378</v>
      </c>
      <c r="B1995">
        <v>14</v>
      </c>
      <c r="C1995">
        <v>23</v>
      </c>
      <c r="D1995" t="s">
        <v>1389</v>
      </c>
      <c r="E1995" t="s">
        <v>1257</v>
      </c>
      <c r="F1995" s="4"/>
      <c r="G1995" s="9">
        <f>Table5[[#This Row],[Order Quantity]]</f>
        <v>23</v>
      </c>
    </row>
    <row r="1996" spans="1:7" ht="16" hidden="1" x14ac:dyDescent="0.2">
      <c r="A1996" t="s">
        <v>6284</v>
      </c>
      <c r="B1996">
        <v>13</v>
      </c>
      <c r="C1996">
        <v>23</v>
      </c>
      <c r="D1996" t="s">
        <v>385</v>
      </c>
      <c r="E1996" t="s">
        <v>1343</v>
      </c>
      <c r="F1996" s="4"/>
      <c r="G1996" s="9">
        <f>Table5[[#This Row],[Order Quantity]]</f>
        <v>23</v>
      </c>
    </row>
    <row r="1997" spans="1:7" ht="16" hidden="1" x14ac:dyDescent="0.2">
      <c r="A1997" t="s">
        <v>1604</v>
      </c>
      <c r="B1997">
        <v>12</v>
      </c>
      <c r="C1997">
        <v>23</v>
      </c>
      <c r="D1997" t="s">
        <v>71</v>
      </c>
      <c r="E1997" t="s">
        <v>1605</v>
      </c>
      <c r="F1997" s="4"/>
      <c r="G1997" s="9">
        <f>Table5[[#This Row],[Order Quantity]]</f>
        <v>23</v>
      </c>
    </row>
    <row r="1998" spans="1:7" ht="16" hidden="1" x14ac:dyDescent="0.2">
      <c r="A1998" t="s">
        <v>1919</v>
      </c>
      <c r="B1998">
        <v>11</v>
      </c>
      <c r="C1998">
        <v>23</v>
      </c>
      <c r="D1998" t="s">
        <v>1804</v>
      </c>
      <c r="E1998" t="s">
        <v>1920</v>
      </c>
      <c r="F1998" s="4"/>
      <c r="G1998" s="9">
        <f>Table5[[#This Row],[Order Quantity]]</f>
        <v>23</v>
      </c>
    </row>
    <row r="1999" spans="1:7" ht="16" hidden="1" x14ac:dyDescent="0.2">
      <c r="A1999" t="s">
        <v>2014</v>
      </c>
      <c r="B1999">
        <v>11</v>
      </c>
      <c r="C1999">
        <v>23</v>
      </c>
      <c r="D1999" t="s">
        <v>1083</v>
      </c>
      <c r="E1999" t="s">
        <v>1605</v>
      </c>
      <c r="F1999" s="4"/>
      <c r="G1999" s="9">
        <f>Table5[[#This Row],[Order Quantity]]</f>
        <v>23</v>
      </c>
    </row>
    <row r="2000" spans="1:7" ht="16" hidden="1" x14ac:dyDescent="0.2">
      <c r="A2000" t="s">
        <v>2203</v>
      </c>
      <c r="B2000">
        <v>11</v>
      </c>
      <c r="C2000">
        <v>23</v>
      </c>
      <c r="D2000" t="s">
        <v>417</v>
      </c>
      <c r="E2000" t="s">
        <v>1920</v>
      </c>
      <c r="F2000" s="4"/>
      <c r="G2000" s="9">
        <f>Table5[[#This Row],[Order Quantity]]</f>
        <v>23</v>
      </c>
    </row>
    <row r="2001" spans="1:7" ht="16" hidden="1" x14ac:dyDescent="0.2">
      <c r="A2001" t="s">
        <v>2376</v>
      </c>
      <c r="B2001">
        <v>11</v>
      </c>
      <c r="C2001">
        <v>23</v>
      </c>
      <c r="D2001" t="s">
        <v>160</v>
      </c>
      <c r="E2001" t="s">
        <v>1405</v>
      </c>
      <c r="F2001" s="4"/>
      <c r="G2001" s="9">
        <f>Table5[[#This Row],[Order Quantity]]</f>
        <v>23</v>
      </c>
    </row>
    <row r="2002" spans="1:7" ht="16" hidden="1" x14ac:dyDescent="0.2">
      <c r="A2002" t="s">
        <v>6923</v>
      </c>
      <c r="B2002">
        <v>11</v>
      </c>
      <c r="C2002">
        <v>23</v>
      </c>
      <c r="D2002" t="s">
        <v>1272</v>
      </c>
      <c r="E2002" t="s">
        <v>3423</v>
      </c>
      <c r="F2002" s="4"/>
      <c r="G2002" s="9">
        <f>Table5[[#This Row],[Order Quantity]]</f>
        <v>23</v>
      </c>
    </row>
    <row r="2003" spans="1:7" ht="16" hidden="1" x14ac:dyDescent="0.2">
      <c r="A2003" t="s">
        <v>2444</v>
      </c>
      <c r="B2003">
        <v>10</v>
      </c>
      <c r="C2003">
        <v>23</v>
      </c>
      <c r="D2003" t="s">
        <v>2445</v>
      </c>
      <c r="E2003" t="s">
        <v>2163</v>
      </c>
      <c r="F2003" s="4"/>
      <c r="G2003" s="9">
        <f>Table5[[#This Row],[Order Quantity]]</f>
        <v>23</v>
      </c>
    </row>
    <row r="2004" spans="1:7" ht="16" hidden="1" x14ac:dyDescent="0.2">
      <c r="A2004" t="s">
        <v>671</v>
      </c>
      <c r="B2004">
        <v>9</v>
      </c>
      <c r="C2004">
        <v>23</v>
      </c>
      <c r="D2004" t="s">
        <v>3893</v>
      </c>
      <c r="E2004" t="s">
        <v>1357</v>
      </c>
      <c r="F2004" s="4"/>
      <c r="G2004" s="9">
        <f>Table5[[#This Row],[Order Quantity]]</f>
        <v>23</v>
      </c>
    </row>
    <row r="2005" spans="1:7" ht="16" hidden="1" x14ac:dyDescent="0.2">
      <c r="A2005" t="s">
        <v>7022</v>
      </c>
      <c r="B2005">
        <v>9</v>
      </c>
      <c r="C2005">
        <v>23</v>
      </c>
      <c r="D2005" t="s">
        <v>113</v>
      </c>
      <c r="E2005" t="s">
        <v>1549</v>
      </c>
      <c r="F2005" s="4"/>
      <c r="G2005" s="9">
        <f>Table5[[#This Row],[Order Quantity]]</f>
        <v>23</v>
      </c>
    </row>
    <row r="2006" spans="1:7" ht="16" hidden="1" x14ac:dyDescent="0.2">
      <c r="A2006" t="s">
        <v>436</v>
      </c>
      <c r="B2006">
        <v>8</v>
      </c>
      <c r="C2006">
        <v>23</v>
      </c>
      <c r="D2006" t="s">
        <v>437</v>
      </c>
      <c r="E2006" t="s">
        <v>438</v>
      </c>
      <c r="F2006" s="4"/>
      <c r="G2006" s="9">
        <f>Table5[[#This Row],[Order Quantity]]</f>
        <v>23</v>
      </c>
    </row>
    <row r="2007" spans="1:7" ht="16" hidden="1" x14ac:dyDescent="0.2">
      <c r="A2007" t="s">
        <v>3447</v>
      </c>
      <c r="B2007">
        <v>8</v>
      </c>
      <c r="C2007">
        <v>23</v>
      </c>
      <c r="D2007" t="s">
        <v>2309</v>
      </c>
      <c r="E2007" t="s">
        <v>1559</v>
      </c>
      <c r="F2007" s="4"/>
      <c r="G2007" s="9">
        <f>Table5[[#This Row],[Order Quantity]]</f>
        <v>23</v>
      </c>
    </row>
    <row r="2008" spans="1:7" ht="16" hidden="1" x14ac:dyDescent="0.2">
      <c r="A2008" t="s">
        <v>3850</v>
      </c>
      <c r="B2008">
        <v>8</v>
      </c>
      <c r="C2008">
        <v>23</v>
      </c>
      <c r="D2008" t="s">
        <v>3851</v>
      </c>
      <c r="E2008" t="s">
        <v>1521</v>
      </c>
      <c r="F2008" s="4"/>
      <c r="G2008" s="9">
        <f>Table5[[#This Row],[Order Quantity]]</f>
        <v>23</v>
      </c>
    </row>
    <row r="2009" spans="1:7" ht="16" hidden="1" x14ac:dyDescent="0.2">
      <c r="A2009" t="s">
        <v>6762</v>
      </c>
      <c r="B2009">
        <v>8</v>
      </c>
      <c r="C2009">
        <v>23</v>
      </c>
      <c r="D2009" t="s">
        <v>65</v>
      </c>
      <c r="E2009" t="s">
        <v>1757</v>
      </c>
      <c r="F2009" s="4"/>
      <c r="G2009" s="9">
        <f>Table5[[#This Row],[Order Quantity]]</f>
        <v>23</v>
      </c>
    </row>
    <row r="2010" spans="1:7" ht="16" hidden="1" x14ac:dyDescent="0.2">
      <c r="A2010" t="s">
        <v>2342</v>
      </c>
      <c r="B2010">
        <v>7</v>
      </c>
      <c r="C2010" s="6">
        <v>23</v>
      </c>
      <c r="D2010" t="s">
        <v>2343</v>
      </c>
      <c r="E2010" t="s">
        <v>1501</v>
      </c>
      <c r="F2010" s="4"/>
      <c r="G2010" s="9">
        <f>Table5[[#This Row],[Order Quantity]]</f>
        <v>23</v>
      </c>
    </row>
    <row r="2011" spans="1:7" ht="16" hidden="1" x14ac:dyDescent="0.2">
      <c r="A2011" t="s">
        <v>2470</v>
      </c>
      <c r="B2011">
        <v>7</v>
      </c>
      <c r="C2011">
        <v>23</v>
      </c>
      <c r="D2011" t="s">
        <v>116</v>
      </c>
      <c r="E2011" t="s">
        <v>1509</v>
      </c>
      <c r="F2011" s="4"/>
      <c r="G2011" s="9">
        <f>Table5[[#This Row],[Order Quantity]]</f>
        <v>23</v>
      </c>
    </row>
    <row r="2012" spans="1:7" ht="16" hidden="1" x14ac:dyDescent="0.2">
      <c r="A2012" t="s">
        <v>2919</v>
      </c>
      <c r="B2012">
        <v>7</v>
      </c>
      <c r="C2012">
        <v>23</v>
      </c>
      <c r="D2012" t="s">
        <v>113</v>
      </c>
      <c r="E2012" t="s">
        <v>1343</v>
      </c>
      <c r="F2012" s="4"/>
      <c r="G2012" s="9">
        <f>Table5[[#This Row],[Order Quantity]]</f>
        <v>23</v>
      </c>
    </row>
    <row r="2013" spans="1:7" ht="16" hidden="1" x14ac:dyDescent="0.2">
      <c r="A2013" t="s">
        <v>3043</v>
      </c>
      <c r="B2013">
        <v>7</v>
      </c>
      <c r="C2013">
        <v>23</v>
      </c>
      <c r="D2013" t="s">
        <v>111</v>
      </c>
      <c r="E2013" t="s">
        <v>1242</v>
      </c>
      <c r="F2013" s="4"/>
      <c r="G2013" s="9">
        <f>Table5[[#This Row],[Order Quantity]]</f>
        <v>23</v>
      </c>
    </row>
    <row r="2014" spans="1:7" ht="16" hidden="1" x14ac:dyDescent="0.2">
      <c r="A2014" t="s">
        <v>550</v>
      </c>
      <c r="B2014">
        <v>6</v>
      </c>
      <c r="C2014">
        <v>23</v>
      </c>
      <c r="D2014" t="s">
        <v>136</v>
      </c>
      <c r="E2014" t="s">
        <v>148</v>
      </c>
      <c r="F2014" s="4"/>
      <c r="G2014" s="9">
        <f>Table5[[#This Row],[Order Quantity]]</f>
        <v>23</v>
      </c>
    </row>
    <row r="2015" spans="1:7" ht="16" hidden="1" x14ac:dyDescent="0.2">
      <c r="A2015" t="s">
        <v>692</v>
      </c>
      <c r="B2015">
        <v>6</v>
      </c>
      <c r="C2015">
        <v>23</v>
      </c>
      <c r="D2015" t="s">
        <v>693</v>
      </c>
      <c r="E2015" t="s">
        <v>137</v>
      </c>
      <c r="F2015" s="4"/>
      <c r="G2015" s="9">
        <f>Table5[[#This Row],[Order Quantity]]</f>
        <v>23</v>
      </c>
    </row>
    <row r="2016" spans="1:7" ht="16" hidden="1" x14ac:dyDescent="0.2">
      <c r="A2016" t="s">
        <v>2750</v>
      </c>
      <c r="B2016">
        <v>6</v>
      </c>
      <c r="C2016" s="6">
        <v>23</v>
      </c>
      <c r="D2016" t="s">
        <v>2751</v>
      </c>
      <c r="E2016" t="s">
        <v>1539</v>
      </c>
      <c r="F2016" s="4"/>
      <c r="G2016" s="9">
        <f>Table5[[#This Row],[Order Quantity]]</f>
        <v>23</v>
      </c>
    </row>
    <row r="2017" spans="1:7" ht="16" hidden="1" x14ac:dyDescent="0.2">
      <c r="A2017" s="1" t="s">
        <v>4416</v>
      </c>
      <c r="B2017" s="1">
        <v>6</v>
      </c>
      <c r="C2017" s="1">
        <v>23</v>
      </c>
      <c r="D2017" s="1" t="s">
        <v>136</v>
      </c>
      <c r="E2017" s="1" t="s">
        <v>1439</v>
      </c>
      <c r="F2017" s="4"/>
      <c r="G2017" s="9">
        <f>Table5[[#This Row],[Order Quantity]]</f>
        <v>23</v>
      </c>
    </row>
    <row r="2018" spans="1:7" ht="16" hidden="1" x14ac:dyDescent="0.2">
      <c r="A2018" t="s">
        <v>6949</v>
      </c>
      <c r="B2018">
        <v>6</v>
      </c>
      <c r="C2018" s="6">
        <v>23</v>
      </c>
      <c r="D2018" t="s">
        <v>302</v>
      </c>
      <c r="E2018" t="s">
        <v>2516</v>
      </c>
      <c r="F2018" s="4"/>
      <c r="G2018" s="9">
        <f>Table5[[#This Row],[Order Quantity]]</f>
        <v>23</v>
      </c>
    </row>
    <row r="2019" spans="1:7" ht="16" hidden="1" x14ac:dyDescent="0.2">
      <c r="A2019" t="s">
        <v>7261</v>
      </c>
      <c r="B2019">
        <v>6</v>
      </c>
      <c r="C2019">
        <v>23</v>
      </c>
      <c r="D2019" t="s">
        <v>65</v>
      </c>
      <c r="E2019" t="s">
        <v>4810</v>
      </c>
      <c r="F2019" s="4"/>
      <c r="G2019" s="9">
        <f>Table5[[#This Row],[Order Quantity]]</f>
        <v>23</v>
      </c>
    </row>
    <row r="2020" spans="1:7" ht="16" hidden="1" x14ac:dyDescent="0.2">
      <c r="A2020" t="s">
        <v>7595</v>
      </c>
      <c r="B2020">
        <v>6</v>
      </c>
      <c r="C2020">
        <v>23</v>
      </c>
      <c r="D2020" t="s">
        <v>262</v>
      </c>
      <c r="E2020" t="s">
        <v>3607</v>
      </c>
      <c r="F2020" s="4"/>
      <c r="G2020" s="9">
        <f>Table5[[#This Row],[Order Quantity]]</f>
        <v>23</v>
      </c>
    </row>
    <row r="2021" spans="1:7" ht="16" hidden="1" x14ac:dyDescent="0.2">
      <c r="A2021" t="s">
        <v>3255</v>
      </c>
      <c r="B2021">
        <v>5</v>
      </c>
      <c r="C2021">
        <v>23</v>
      </c>
      <c r="D2021" t="s">
        <v>3256</v>
      </c>
      <c r="E2021" t="s">
        <v>1428</v>
      </c>
      <c r="F2021" s="4"/>
      <c r="G2021" s="9">
        <f>Table5[[#This Row],[Order Quantity]]</f>
        <v>23</v>
      </c>
    </row>
    <row r="2022" spans="1:7" ht="16" hidden="1" x14ac:dyDescent="0.2">
      <c r="A2022" t="s">
        <v>2087</v>
      </c>
      <c r="B2022">
        <v>4</v>
      </c>
      <c r="C2022">
        <v>23</v>
      </c>
      <c r="D2022" t="s">
        <v>2088</v>
      </c>
      <c r="E2022" t="s">
        <v>2089</v>
      </c>
      <c r="F2022" s="4"/>
      <c r="G2022" s="9">
        <f>Table5[[#This Row],[Order Quantity]]</f>
        <v>23</v>
      </c>
    </row>
    <row r="2023" spans="1:7" ht="16" hidden="1" x14ac:dyDescent="0.2">
      <c r="A2023" t="s">
        <v>5423</v>
      </c>
      <c r="B2023">
        <v>4</v>
      </c>
      <c r="C2023">
        <v>23</v>
      </c>
      <c r="D2023" t="s">
        <v>136</v>
      </c>
      <c r="E2023" t="s">
        <v>5362</v>
      </c>
      <c r="F2023" s="4"/>
      <c r="G2023" s="9">
        <f>Table5[[#This Row],[Order Quantity]]</f>
        <v>23</v>
      </c>
    </row>
    <row r="2024" spans="1:7" ht="16" hidden="1" x14ac:dyDescent="0.2">
      <c r="A2024" t="s">
        <v>6987</v>
      </c>
      <c r="B2024">
        <v>4</v>
      </c>
      <c r="C2024">
        <v>23</v>
      </c>
      <c r="D2024" t="s">
        <v>28</v>
      </c>
      <c r="E2024" t="s">
        <v>1647</v>
      </c>
      <c r="F2024" s="4"/>
      <c r="G2024" s="9">
        <f>Table5[[#This Row],[Order Quantity]]</f>
        <v>23</v>
      </c>
    </row>
    <row r="2025" spans="1:7" ht="16" hidden="1" x14ac:dyDescent="0.2">
      <c r="A2025" t="s">
        <v>7008</v>
      </c>
      <c r="B2025">
        <v>4</v>
      </c>
      <c r="C2025">
        <v>23</v>
      </c>
      <c r="D2025" t="s">
        <v>2821</v>
      </c>
      <c r="E2025" t="s">
        <v>1647</v>
      </c>
      <c r="F2025" s="4"/>
      <c r="G2025" s="9">
        <f>Table5[[#This Row],[Order Quantity]]</f>
        <v>23</v>
      </c>
    </row>
    <row r="2026" spans="1:7" ht="16" hidden="1" x14ac:dyDescent="0.2">
      <c r="A2026" t="s">
        <v>6892</v>
      </c>
      <c r="B2026">
        <v>4</v>
      </c>
      <c r="C2026">
        <v>23</v>
      </c>
      <c r="D2026" t="s">
        <v>506</v>
      </c>
      <c r="E2026" t="s">
        <v>6688</v>
      </c>
      <c r="F2026" s="4"/>
      <c r="G2026" s="9">
        <f>Table5[[#This Row],[Order Quantity]]</f>
        <v>23</v>
      </c>
    </row>
    <row r="2027" spans="1:7" ht="16" hidden="1" x14ac:dyDescent="0.2">
      <c r="A2027" t="s">
        <v>2603</v>
      </c>
      <c r="B2027">
        <v>3</v>
      </c>
      <c r="C2027">
        <v>23</v>
      </c>
      <c r="D2027" t="s">
        <v>1451</v>
      </c>
      <c r="E2027" t="s">
        <v>2568</v>
      </c>
      <c r="F2027" s="4"/>
      <c r="G2027" s="9">
        <f>Table5[[#This Row],[Order Quantity]]</f>
        <v>23</v>
      </c>
    </row>
    <row r="2028" spans="1:7" ht="16" hidden="1" x14ac:dyDescent="0.2">
      <c r="A2028" t="s">
        <v>5283</v>
      </c>
      <c r="B2028">
        <v>2</v>
      </c>
      <c r="C2028" s="6">
        <v>23</v>
      </c>
      <c r="D2028" t="s">
        <v>684</v>
      </c>
      <c r="E2028" t="s">
        <v>4118</v>
      </c>
      <c r="F2028" s="4"/>
      <c r="G2028" s="9">
        <f>Table5[[#This Row],[Order Quantity]]</f>
        <v>23</v>
      </c>
    </row>
    <row r="2029" spans="1:7" ht="16" hidden="1" x14ac:dyDescent="0.2">
      <c r="A2029" t="s">
        <v>6319</v>
      </c>
      <c r="B2029">
        <v>2</v>
      </c>
      <c r="C2029">
        <v>23</v>
      </c>
      <c r="D2029" t="s">
        <v>1458</v>
      </c>
      <c r="E2029" t="s">
        <v>1456</v>
      </c>
      <c r="F2029" s="4"/>
      <c r="G2029" s="9">
        <f>Table5[[#This Row],[Order Quantity]]</f>
        <v>23</v>
      </c>
    </row>
    <row r="2030" spans="1:7" ht="16" hidden="1" x14ac:dyDescent="0.2">
      <c r="A2030" t="s">
        <v>3879</v>
      </c>
      <c r="B2030">
        <v>17</v>
      </c>
      <c r="C2030">
        <v>22.32</v>
      </c>
      <c r="D2030" t="s">
        <v>684</v>
      </c>
      <c r="E2030" t="s">
        <v>3400</v>
      </c>
      <c r="F2030" s="4"/>
      <c r="G2030" s="9">
        <f>Table5[[#This Row],[Order Quantity]]</f>
        <v>22.32</v>
      </c>
    </row>
    <row r="2031" spans="1:7" ht="16" hidden="1" x14ac:dyDescent="0.2">
      <c r="A2031" t="s">
        <v>194</v>
      </c>
      <c r="B2031">
        <v>21</v>
      </c>
      <c r="C2031">
        <v>22</v>
      </c>
      <c r="D2031" t="s">
        <v>195</v>
      </c>
      <c r="E2031" t="s">
        <v>87</v>
      </c>
      <c r="F2031" s="4"/>
      <c r="G2031" s="9">
        <f>Table5[[#This Row],[Order Quantity]]</f>
        <v>22</v>
      </c>
    </row>
    <row r="2032" spans="1:7" ht="16" hidden="1" x14ac:dyDescent="0.2">
      <c r="A2032" t="s">
        <v>2454</v>
      </c>
      <c r="B2032">
        <v>21</v>
      </c>
      <c r="C2032">
        <v>22</v>
      </c>
      <c r="D2032" t="s">
        <v>77</v>
      </c>
      <c r="E2032" t="s">
        <v>1302</v>
      </c>
      <c r="F2032" s="4"/>
      <c r="G2032" s="9">
        <f>Table5[[#This Row],[Order Quantity]]</f>
        <v>22</v>
      </c>
    </row>
    <row r="2033" spans="1:7" ht="16" hidden="1" x14ac:dyDescent="0.2">
      <c r="A2033" t="s">
        <v>6596</v>
      </c>
      <c r="B2033">
        <v>20</v>
      </c>
      <c r="C2033">
        <v>22</v>
      </c>
      <c r="D2033" t="s">
        <v>350</v>
      </c>
      <c r="E2033" t="s">
        <v>2273</v>
      </c>
      <c r="F2033" s="4"/>
      <c r="G2033" s="9">
        <f>Table5[[#This Row],[Order Quantity]]</f>
        <v>22</v>
      </c>
    </row>
    <row r="2034" spans="1:7" ht="16" hidden="1" x14ac:dyDescent="0.2">
      <c r="A2034" t="s">
        <v>6791</v>
      </c>
      <c r="B2034">
        <v>19</v>
      </c>
      <c r="C2034">
        <v>22</v>
      </c>
      <c r="D2034" t="s">
        <v>65</v>
      </c>
      <c r="E2034" t="s">
        <v>1449</v>
      </c>
      <c r="F2034" s="4"/>
      <c r="G2034" s="9">
        <f>Table5[[#This Row],[Order Quantity]]</f>
        <v>22</v>
      </c>
    </row>
    <row r="2035" spans="1:7" ht="16" hidden="1" x14ac:dyDescent="0.2">
      <c r="A2035" s="1" t="s">
        <v>4164</v>
      </c>
      <c r="B2035" s="1">
        <v>17</v>
      </c>
      <c r="C2035" s="1">
        <v>22</v>
      </c>
      <c r="D2035" s="1" t="s">
        <v>47</v>
      </c>
      <c r="E2035" s="1" t="s">
        <v>4165</v>
      </c>
      <c r="F2035" s="4"/>
      <c r="G2035" s="9">
        <f>Table5[[#This Row],[Order Quantity]]</f>
        <v>22</v>
      </c>
    </row>
    <row r="2036" spans="1:7" ht="16" hidden="1" x14ac:dyDescent="0.2">
      <c r="A2036" s="1" t="s">
        <v>4753</v>
      </c>
      <c r="B2036" s="1">
        <v>15</v>
      </c>
      <c r="C2036" s="1">
        <v>22</v>
      </c>
      <c r="D2036" s="1" t="s">
        <v>2475</v>
      </c>
      <c r="E2036" s="1" t="s">
        <v>575</v>
      </c>
      <c r="F2036" s="4"/>
      <c r="G2036" s="9">
        <f>Table5[[#This Row],[Order Quantity]]</f>
        <v>22</v>
      </c>
    </row>
    <row r="2037" spans="1:7" ht="16" hidden="1" x14ac:dyDescent="0.2">
      <c r="A2037" t="s">
        <v>6173</v>
      </c>
      <c r="B2037">
        <v>15</v>
      </c>
      <c r="C2037">
        <v>22</v>
      </c>
      <c r="D2037" t="s">
        <v>385</v>
      </c>
      <c r="E2037" t="s">
        <v>1343</v>
      </c>
      <c r="F2037" s="4"/>
      <c r="G2037" s="9">
        <f>Table5[[#This Row],[Order Quantity]]</f>
        <v>22</v>
      </c>
    </row>
    <row r="2038" spans="1:7" ht="16" hidden="1" x14ac:dyDescent="0.2">
      <c r="A2038" t="s">
        <v>2804</v>
      </c>
      <c r="B2038">
        <v>15</v>
      </c>
      <c r="C2038">
        <v>22</v>
      </c>
      <c r="D2038" t="s">
        <v>97</v>
      </c>
      <c r="E2038" t="s">
        <v>1719</v>
      </c>
      <c r="F2038" s="4"/>
      <c r="G2038" s="9">
        <f>Table5[[#This Row],[Order Quantity]]</f>
        <v>22</v>
      </c>
    </row>
    <row r="2039" spans="1:7" ht="16" hidden="1" x14ac:dyDescent="0.2">
      <c r="A2039" t="s">
        <v>5034</v>
      </c>
      <c r="B2039">
        <v>14</v>
      </c>
      <c r="C2039">
        <v>22</v>
      </c>
      <c r="D2039" t="s">
        <v>158</v>
      </c>
      <c r="E2039" t="s">
        <v>5035</v>
      </c>
      <c r="F2039" s="4"/>
      <c r="G2039" s="9">
        <f>Table5[[#This Row],[Order Quantity]]</f>
        <v>22</v>
      </c>
    </row>
    <row r="2040" spans="1:7" ht="16" hidden="1" x14ac:dyDescent="0.2">
      <c r="A2040" t="s">
        <v>3855</v>
      </c>
      <c r="B2040">
        <v>13</v>
      </c>
      <c r="C2040">
        <v>22</v>
      </c>
      <c r="D2040" t="s">
        <v>609</v>
      </c>
      <c r="E2040" t="s">
        <v>608</v>
      </c>
      <c r="F2040" s="4"/>
      <c r="G2040" s="9">
        <f>Table5[[#This Row],[Order Quantity]]</f>
        <v>22</v>
      </c>
    </row>
    <row r="2041" spans="1:7" ht="16" hidden="1" x14ac:dyDescent="0.2">
      <c r="A2041" t="s">
        <v>6134</v>
      </c>
      <c r="B2041">
        <v>13</v>
      </c>
      <c r="C2041">
        <v>22</v>
      </c>
      <c r="D2041" t="s">
        <v>1515</v>
      </c>
      <c r="E2041" t="s">
        <v>1299</v>
      </c>
      <c r="F2041" s="4"/>
      <c r="G2041" s="9">
        <f>Table5[[#This Row],[Order Quantity]]</f>
        <v>22</v>
      </c>
    </row>
    <row r="2042" spans="1:7" ht="16" hidden="1" x14ac:dyDescent="0.2">
      <c r="A2042" t="s">
        <v>975</v>
      </c>
      <c r="B2042">
        <v>12</v>
      </c>
      <c r="C2042">
        <v>22</v>
      </c>
      <c r="D2042" t="s">
        <v>976</v>
      </c>
      <c r="E2042" t="s">
        <v>137</v>
      </c>
      <c r="F2042" s="4"/>
      <c r="G2042" s="9">
        <f>Table5[[#This Row],[Order Quantity]]</f>
        <v>22</v>
      </c>
    </row>
    <row r="2043" spans="1:7" ht="16" hidden="1" x14ac:dyDescent="0.2">
      <c r="A2043" t="s">
        <v>4975</v>
      </c>
      <c r="B2043">
        <v>12</v>
      </c>
      <c r="C2043">
        <v>22</v>
      </c>
      <c r="D2043" t="s">
        <v>65</v>
      </c>
      <c r="E2043" t="s">
        <v>4579</v>
      </c>
      <c r="F2043" s="4"/>
      <c r="G2043" s="9">
        <f>Table5[[#This Row],[Order Quantity]]</f>
        <v>22</v>
      </c>
    </row>
    <row r="2044" spans="1:7" ht="16" hidden="1" x14ac:dyDescent="0.2">
      <c r="A2044" t="s">
        <v>4797</v>
      </c>
      <c r="B2044">
        <v>12</v>
      </c>
      <c r="C2044">
        <v>22</v>
      </c>
      <c r="D2044" t="s">
        <v>1692</v>
      </c>
      <c r="E2044" t="s">
        <v>4797</v>
      </c>
      <c r="F2044" s="4"/>
      <c r="G2044" s="9">
        <f>Table5[[#This Row],[Order Quantity]]</f>
        <v>22</v>
      </c>
    </row>
    <row r="2045" spans="1:7" ht="16" hidden="1" x14ac:dyDescent="0.2">
      <c r="A2045" t="s">
        <v>6572</v>
      </c>
      <c r="B2045">
        <v>12</v>
      </c>
      <c r="C2045">
        <v>22</v>
      </c>
      <c r="D2045" t="s">
        <v>555</v>
      </c>
      <c r="E2045" t="s">
        <v>2147</v>
      </c>
      <c r="F2045" s="4"/>
      <c r="G2045" s="9">
        <f>Table5[[#This Row],[Order Quantity]]</f>
        <v>22</v>
      </c>
    </row>
    <row r="2046" spans="1:7" ht="16" hidden="1" x14ac:dyDescent="0.2">
      <c r="A2046" t="s">
        <v>6792</v>
      </c>
      <c r="B2046">
        <v>12</v>
      </c>
      <c r="C2046">
        <v>22</v>
      </c>
      <c r="D2046" t="s">
        <v>555</v>
      </c>
      <c r="E2046" t="s">
        <v>1309</v>
      </c>
      <c r="F2046" s="4"/>
      <c r="G2046" s="9">
        <f>Table5[[#This Row],[Order Quantity]]</f>
        <v>22</v>
      </c>
    </row>
    <row r="2047" spans="1:7" ht="16" hidden="1" x14ac:dyDescent="0.2">
      <c r="A2047" t="s">
        <v>6951</v>
      </c>
      <c r="B2047">
        <v>11</v>
      </c>
      <c r="C2047">
        <v>22</v>
      </c>
      <c r="D2047" t="s">
        <v>136</v>
      </c>
      <c r="E2047" t="s">
        <v>1927</v>
      </c>
      <c r="F2047" s="4"/>
      <c r="G2047" s="9">
        <f>Table5[[#This Row],[Order Quantity]]</f>
        <v>22</v>
      </c>
    </row>
    <row r="2048" spans="1:7" ht="16" hidden="1" x14ac:dyDescent="0.2">
      <c r="A2048" t="s">
        <v>3959</v>
      </c>
      <c r="B2048">
        <v>10</v>
      </c>
      <c r="C2048">
        <v>22</v>
      </c>
      <c r="D2048" t="s">
        <v>1707</v>
      </c>
      <c r="E2048" t="s">
        <v>2237</v>
      </c>
      <c r="F2048" s="4"/>
      <c r="G2048" s="9">
        <f>Table5[[#This Row],[Order Quantity]]</f>
        <v>22</v>
      </c>
    </row>
    <row r="2049" spans="1:7" ht="16" hidden="1" x14ac:dyDescent="0.2">
      <c r="A2049" s="1" t="s">
        <v>7426</v>
      </c>
      <c r="B2049" s="1">
        <v>10</v>
      </c>
      <c r="C2049" s="1">
        <v>22</v>
      </c>
      <c r="D2049" s="1" t="s">
        <v>136</v>
      </c>
      <c r="E2049" s="1" t="s">
        <v>3053</v>
      </c>
      <c r="F2049" s="4"/>
      <c r="G2049" s="9">
        <f>Table5[[#This Row],[Order Quantity]]</f>
        <v>22</v>
      </c>
    </row>
    <row r="2050" spans="1:7" ht="16" hidden="1" x14ac:dyDescent="0.2">
      <c r="A2050" t="s">
        <v>6597</v>
      </c>
      <c r="B2050">
        <v>9</v>
      </c>
      <c r="C2050">
        <v>22</v>
      </c>
      <c r="D2050" t="s">
        <v>136</v>
      </c>
      <c r="E2050" t="s">
        <v>1752</v>
      </c>
      <c r="F2050" s="4"/>
      <c r="G2050" s="9">
        <f>Table5[[#This Row],[Order Quantity]]</f>
        <v>22</v>
      </c>
    </row>
    <row r="2051" spans="1:7" ht="16" hidden="1" x14ac:dyDescent="0.2">
      <c r="A2051" t="s">
        <v>6200</v>
      </c>
      <c r="B2051">
        <v>8</v>
      </c>
      <c r="C2051">
        <v>22</v>
      </c>
      <c r="D2051" t="s">
        <v>1515</v>
      </c>
      <c r="E2051" t="s">
        <v>671</v>
      </c>
      <c r="F2051" s="4"/>
      <c r="G2051" s="9">
        <f>Table5[[#This Row],[Order Quantity]]</f>
        <v>22</v>
      </c>
    </row>
    <row r="2052" spans="1:7" ht="16" hidden="1" x14ac:dyDescent="0.2">
      <c r="A2052" t="s">
        <v>6920</v>
      </c>
      <c r="B2052">
        <v>8</v>
      </c>
      <c r="C2052">
        <v>22</v>
      </c>
      <c r="D2052" t="s">
        <v>6921</v>
      </c>
      <c r="E2052" t="s">
        <v>2248</v>
      </c>
      <c r="F2052" s="4"/>
      <c r="G2052" s="9">
        <f>Table5[[#This Row],[Order Quantity]]</f>
        <v>22</v>
      </c>
    </row>
    <row r="2053" spans="1:7" ht="16" hidden="1" x14ac:dyDescent="0.2">
      <c r="A2053" t="s">
        <v>1502</v>
      </c>
      <c r="B2053">
        <v>7</v>
      </c>
      <c r="C2053" s="6">
        <v>22</v>
      </c>
      <c r="D2053" t="s">
        <v>1503</v>
      </c>
      <c r="E2053" t="s">
        <v>1502</v>
      </c>
      <c r="F2053" s="4"/>
      <c r="G2053" s="9">
        <f>Table5[[#This Row],[Order Quantity]]</f>
        <v>22</v>
      </c>
    </row>
    <row r="2054" spans="1:7" ht="16" hidden="1" x14ac:dyDescent="0.2">
      <c r="A2054" t="s">
        <v>1973</v>
      </c>
      <c r="B2054">
        <v>6</v>
      </c>
      <c r="C2054">
        <v>22</v>
      </c>
      <c r="D2054" t="s">
        <v>1974</v>
      </c>
      <c r="E2054" t="s">
        <v>1975</v>
      </c>
      <c r="F2054" s="4"/>
      <c r="G2054" s="9">
        <f>Table5[[#This Row],[Order Quantity]]</f>
        <v>22</v>
      </c>
    </row>
    <row r="2055" spans="1:7" ht="16" hidden="1" x14ac:dyDescent="0.2">
      <c r="A2055" t="s">
        <v>2044</v>
      </c>
      <c r="B2055">
        <v>6</v>
      </c>
      <c r="C2055">
        <v>22</v>
      </c>
      <c r="D2055" t="s">
        <v>506</v>
      </c>
      <c r="E2055" t="s">
        <v>1519</v>
      </c>
      <c r="F2055" s="4"/>
      <c r="G2055" s="9">
        <f>Table5[[#This Row],[Order Quantity]]</f>
        <v>22</v>
      </c>
    </row>
    <row r="2056" spans="1:7" ht="16" hidden="1" x14ac:dyDescent="0.2">
      <c r="A2056" t="s">
        <v>6447</v>
      </c>
      <c r="B2056">
        <v>6</v>
      </c>
      <c r="C2056" s="6">
        <v>22</v>
      </c>
      <c r="D2056" t="s">
        <v>262</v>
      </c>
      <c r="E2056" t="s">
        <v>2516</v>
      </c>
      <c r="F2056" s="4"/>
      <c r="G2056" s="9">
        <f>Table5[[#This Row],[Order Quantity]]</f>
        <v>22</v>
      </c>
    </row>
    <row r="2057" spans="1:7" ht="16" hidden="1" x14ac:dyDescent="0.2">
      <c r="A2057" t="s">
        <v>6639</v>
      </c>
      <c r="B2057">
        <v>6</v>
      </c>
      <c r="C2057">
        <v>22</v>
      </c>
      <c r="D2057" t="s">
        <v>6640</v>
      </c>
      <c r="E2057" t="s">
        <v>1852</v>
      </c>
      <c r="F2057" s="4"/>
      <c r="G2057" s="9">
        <f>Table5[[#This Row],[Order Quantity]]</f>
        <v>22</v>
      </c>
    </row>
    <row r="2058" spans="1:7" ht="16" hidden="1" x14ac:dyDescent="0.2">
      <c r="A2058" t="s">
        <v>6186</v>
      </c>
      <c r="B2058">
        <v>5</v>
      </c>
      <c r="C2058">
        <v>22</v>
      </c>
      <c r="D2058" t="s">
        <v>136</v>
      </c>
      <c r="E2058" t="s">
        <v>1559</v>
      </c>
      <c r="F2058" s="4"/>
      <c r="G2058" s="9">
        <f>Table5[[#This Row],[Order Quantity]]</f>
        <v>22</v>
      </c>
    </row>
    <row r="2059" spans="1:7" ht="16" hidden="1" x14ac:dyDescent="0.2">
      <c r="A2059" t="s">
        <v>1623</v>
      </c>
      <c r="B2059">
        <v>5</v>
      </c>
      <c r="C2059">
        <v>22</v>
      </c>
      <c r="D2059" t="s">
        <v>609</v>
      </c>
      <c r="E2059" t="s">
        <v>1623</v>
      </c>
      <c r="F2059" s="4"/>
      <c r="G2059" s="9">
        <f>Table5[[#This Row],[Order Quantity]]</f>
        <v>22</v>
      </c>
    </row>
    <row r="2060" spans="1:7" ht="16" hidden="1" x14ac:dyDescent="0.2">
      <c r="A2060" t="s">
        <v>1814</v>
      </c>
      <c r="B2060">
        <v>4</v>
      </c>
      <c r="C2060">
        <v>22</v>
      </c>
      <c r="D2060" t="s">
        <v>65</v>
      </c>
      <c r="E2060" t="s">
        <v>1815</v>
      </c>
      <c r="F2060" s="4"/>
      <c r="G2060" s="9">
        <f>Table5[[#This Row],[Order Quantity]]</f>
        <v>22</v>
      </c>
    </row>
    <row r="2061" spans="1:7" ht="16" hidden="1" x14ac:dyDescent="0.2">
      <c r="A2061" t="s">
        <v>3563</v>
      </c>
      <c r="B2061">
        <v>4</v>
      </c>
      <c r="C2061">
        <v>22</v>
      </c>
      <c r="D2061" t="s">
        <v>2348</v>
      </c>
      <c r="E2061" t="s">
        <v>1857</v>
      </c>
      <c r="F2061" s="4"/>
      <c r="G2061" s="9">
        <f>Table5[[#This Row],[Order Quantity]]</f>
        <v>22</v>
      </c>
    </row>
    <row r="2062" spans="1:7" ht="16" hidden="1" x14ac:dyDescent="0.2">
      <c r="A2062" t="s">
        <v>3955</v>
      </c>
      <c r="B2062">
        <v>4</v>
      </c>
      <c r="C2062">
        <v>22</v>
      </c>
      <c r="D2062" t="s">
        <v>388</v>
      </c>
      <c r="E2062" t="s">
        <v>1579</v>
      </c>
      <c r="F2062" s="4"/>
      <c r="G2062" s="9">
        <f>Table5[[#This Row],[Order Quantity]]</f>
        <v>22</v>
      </c>
    </row>
    <row r="2063" spans="1:7" ht="16" hidden="1" x14ac:dyDescent="0.2">
      <c r="A2063" t="s">
        <v>6967</v>
      </c>
      <c r="B2063">
        <v>4</v>
      </c>
      <c r="C2063">
        <v>22</v>
      </c>
      <c r="D2063" t="s">
        <v>6968</v>
      </c>
      <c r="E2063" t="s">
        <v>2338</v>
      </c>
      <c r="F2063" s="4"/>
      <c r="G2063" s="9">
        <f>Table5[[#This Row],[Order Quantity]]</f>
        <v>22</v>
      </c>
    </row>
    <row r="2064" spans="1:7" ht="16" hidden="1" x14ac:dyDescent="0.2">
      <c r="A2064" t="s">
        <v>2896</v>
      </c>
      <c r="B2064">
        <v>3</v>
      </c>
      <c r="C2064">
        <v>22</v>
      </c>
      <c r="D2064" t="s">
        <v>136</v>
      </c>
      <c r="E2064" t="s">
        <v>1236</v>
      </c>
      <c r="F2064" s="4"/>
      <c r="G2064" s="9">
        <f>Table5[[#This Row],[Order Quantity]]</f>
        <v>22</v>
      </c>
    </row>
    <row r="2065" spans="1:7" ht="16" hidden="1" x14ac:dyDescent="0.2">
      <c r="A2065" t="s">
        <v>4799</v>
      </c>
      <c r="B2065">
        <v>3</v>
      </c>
      <c r="C2065">
        <v>22</v>
      </c>
      <c r="D2065" t="s">
        <v>65</v>
      </c>
      <c r="E2065" t="s">
        <v>1990</v>
      </c>
      <c r="F2065" s="4"/>
      <c r="G2065" s="9">
        <f>Table5[[#This Row],[Order Quantity]]</f>
        <v>22</v>
      </c>
    </row>
    <row r="2066" spans="1:7" ht="16" hidden="1" x14ac:dyDescent="0.2">
      <c r="A2066" t="s">
        <v>7543</v>
      </c>
      <c r="B2066">
        <v>3</v>
      </c>
      <c r="C2066">
        <v>22</v>
      </c>
      <c r="D2066" t="s">
        <v>136</v>
      </c>
      <c r="E2066" t="s">
        <v>7543</v>
      </c>
      <c r="F2066" s="4"/>
      <c r="G2066" s="9">
        <f>Table5[[#This Row],[Order Quantity]]</f>
        <v>22</v>
      </c>
    </row>
    <row r="2067" spans="1:7" ht="16" hidden="1" x14ac:dyDescent="0.2">
      <c r="A2067" s="1" t="s">
        <v>35</v>
      </c>
      <c r="B2067" s="1">
        <v>2</v>
      </c>
      <c r="C2067" s="1">
        <v>22</v>
      </c>
      <c r="D2067" s="1" t="s">
        <v>36</v>
      </c>
      <c r="E2067" t="s">
        <v>37</v>
      </c>
      <c r="F2067" s="4"/>
      <c r="G2067" s="9">
        <f>Table5[[#This Row],[Order Quantity]]</f>
        <v>22</v>
      </c>
    </row>
    <row r="2068" spans="1:7" ht="16" hidden="1" x14ac:dyDescent="0.2">
      <c r="A2068" t="s">
        <v>351</v>
      </c>
      <c r="B2068">
        <v>2</v>
      </c>
      <c r="C2068">
        <v>22</v>
      </c>
      <c r="D2068" t="s">
        <v>171</v>
      </c>
      <c r="E2068" t="s">
        <v>2481</v>
      </c>
      <c r="F2068" s="4"/>
      <c r="G2068" s="9">
        <f>Table5[[#This Row],[Order Quantity]]</f>
        <v>22</v>
      </c>
    </row>
    <row r="2069" spans="1:7" ht="16" hidden="1" x14ac:dyDescent="0.2">
      <c r="A2069" s="1" t="s">
        <v>5689</v>
      </c>
      <c r="B2069" s="1">
        <v>2</v>
      </c>
      <c r="C2069" s="5">
        <v>22</v>
      </c>
      <c r="D2069" s="1" t="s">
        <v>506</v>
      </c>
      <c r="E2069" s="1" t="s">
        <v>2078</v>
      </c>
      <c r="F2069" s="4"/>
      <c r="G2069" s="9">
        <f>Table5[[#This Row],[Order Quantity]]</f>
        <v>22</v>
      </c>
    </row>
    <row r="2070" spans="1:7" ht="16" hidden="1" x14ac:dyDescent="0.2">
      <c r="A2070" t="s">
        <v>7047</v>
      </c>
      <c r="B2070">
        <v>2</v>
      </c>
      <c r="C2070">
        <v>22</v>
      </c>
      <c r="D2070" t="s">
        <v>2751</v>
      </c>
      <c r="E2070" t="s">
        <v>1521</v>
      </c>
      <c r="F2070" s="4"/>
      <c r="G2070" s="9">
        <f>Table5[[#This Row],[Order Quantity]]</f>
        <v>22</v>
      </c>
    </row>
    <row r="2071" spans="1:7" ht="16" hidden="1" x14ac:dyDescent="0.2">
      <c r="A2071" t="s">
        <v>7540</v>
      </c>
      <c r="B2071">
        <v>2</v>
      </c>
      <c r="C2071">
        <v>22</v>
      </c>
      <c r="D2071" t="s">
        <v>1193</v>
      </c>
      <c r="E2071" t="s">
        <v>3907</v>
      </c>
      <c r="F2071" s="4"/>
      <c r="G2071" s="9">
        <f>Table5[[#This Row],[Order Quantity]]</f>
        <v>22</v>
      </c>
    </row>
    <row r="2072" spans="1:7" ht="16" hidden="1" x14ac:dyDescent="0.2">
      <c r="A2072" s="1" t="s">
        <v>4147</v>
      </c>
      <c r="B2072" s="1">
        <v>1</v>
      </c>
      <c r="C2072" s="1">
        <v>22</v>
      </c>
      <c r="D2072" s="1" t="s">
        <v>51</v>
      </c>
      <c r="E2072" s="1" t="s">
        <v>4144</v>
      </c>
      <c r="F2072" s="4"/>
      <c r="G2072" s="9">
        <f>Table5[[#This Row],[Order Quantity]]</f>
        <v>22</v>
      </c>
    </row>
    <row r="2073" spans="1:7" ht="16" hidden="1" x14ac:dyDescent="0.2">
      <c r="A2073" s="1" t="s">
        <v>4148</v>
      </c>
      <c r="B2073" s="1">
        <v>1</v>
      </c>
      <c r="C2073" s="1">
        <v>22</v>
      </c>
      <c r="D2073" s="1" t="s">
        <v>51</v>
      </c>
      <c r="E2073" s="1" t="s">
        <v>4144</v>
      </c>
      <c r="F2073" s="4"/>
      <c r="G2073" s="9">
        <f>Table5[[#This Row],[Order Quantity]]</f>
        <v>22</v>
      </c>
    </row>
    <row r="2074" spans="1:7" ht="16" hidden="1" x14ac:dyDescent="0.2">
      <c r="A2074" s="1" t="s">
        <v>4106</v>
      </c>
      <c r="B2074" s="1">
        <v>3</v>
      </c>
      <c r="C2074" s="5">
        <v>21.77</v>
      </c>
      <c r="D2074" s="1" t="s">
        <v>684</v>
      </c>
      <c r="E2074" s="1" t="s">
        <v>2335</v>
      </c>
      <c r="F2074" s="4"/>
      <c r="G2074" s="9">
        <f>Table5[[#This Row],[Order Quantity]]</f>
        <v>21.77</v>
      </c>
    </row>
    <row r="2075" spans="1:7" ht="16" hidden="1" x14ac:dyDescent="0.2">
      <c r="A2075" t="s">
        <v>5309</v>
      </c>
      <c r="B2075">
        <v>2</v>
      </c>
      <c r="C2075" s="6">
        <v>21.35</v>
      </c>
      <c r="D2075" t="s">
        <v>684</v>
      </c>
      <c r="E2075" t="s">
        <v>4086</v>
      </c>
      <c r="F2075" s="4"/>
      <c r="G2075" s="9">
        <f>Table5[[#This Row],[Order Quantity]]</f>
        <v>21.35</v>
      </c>
    </row>
    <row r="2076" spans="1:7" ht="16" hidden="1" x14ac:dyDescent="0.2">
      <c r="A2076" s="1" t="s">
        <v>4129</v>
      </c>
      <c r="B2076" s="1">
        <v>8</v>
      </c>
      <c r="C2076" s="1">
        <v>21.07</v>
      </c>
      <c r="D2076" s="1" t="s">
        <v>684</v>
      </c>
      <c r="E2076" s="1" t="s">
        <v>1263</v>
      </c>
      <c r="F2076" s="4"/>
      <c r="G2076" s="9">
        <f>Table5[[#This Row],[Order Quantity]]</f>
        <v>21.07</v>
      </c>
    </row>
    <row r="2077" spans="1:7" ht="16" hidden="1" x14ac:dyDescent="0.2">
      <c r="A2077" t="s">
        <v>2141</v>
      </c>
      <c r="B2077">
        <v>21</v>
      </c>
      <c r="C2077">
        <v>21</v>
      </c>
      <c r="D2077" t="s">
        <v>667</v>
      </c>
      <c r="E2077" t="s">
        <v>1467</v>
      </c>
      <c r="F2077" s="4"/>
      <c r="G2077" s="9">
        <f>Table5[[#This Row],[Order Quantity]]</f>
        <v>21</v>
      </c>
    </row>
    <row r="2078" spans="1:7" ht="16" hidden="1" x14ac:dyDescent="0.2">
      <c r="A2078" t="s">
        <v>483</v>
      </c>
      <c r="B2078">
        <v>18</v>
      </c>
      <c r="C2078">
        <v>21</v>
      </c>
      <c r="D2078" t="s">
        <v>484</v>
      </c>
      <c r="E2078" t="s">
        <v>95</v>
      </c>
      <c r="F2078" s="4"/>
      <c r="G2078" s="9">
        <f>Table5[[#This Row],[Order Quantity]]</f>
        <v>21</v>
      </c>
    </row>
    <row r="2079" spans="1:7" ht="16" hidden="1" x14ac:dyDescent="0.2">
      <c r="A2079" t="s">
        <v>4958</v>
      </c>
      <c r="B2079">
        <v>18</v>
      </c>
      <c r="C2079">
        <v>21</v>
      </c>
      <c r="D2079" t="s">
        <v>506</v>
      </c>
      <c r="E2079" t="s">
        <v>4579</v>
      </c>
      <c r="F2079" s="4"/>
      <c r="G2079" s="9">
        <f>Table5[[#This Row],[Order Quantity]]</f>
        <v>21</v>
      </c>
    </row>
    <row r="2080" spans="1:7" ht="16" hidden="1" x14ac:dyDescent="0.2">
      <c r="A2080" t="s">
        <v>969</v>
      </c>
      <c r="B2080">
        <v>14</v>
      </c>
      <c r="C2080">
        <v>21</v>
      </c>
      <c r="D2080" t="s">
        <v>963</v>
      </c>
      <c r="E2080" t="s">
        <v>101</v>
      </c>
      <c r="F2080" s="4"/>
      <c r="G2080" s="9">
        <f>Table5[[#This Row],[Order Quantity]]</f>
        <v>21</v>
      </c>
    </row>
    <row r="2081" spans="1:7" ht="16" hidden="1" x14ac:dyDescent="0.2">
      <c r="A2081" t="s">
        <v>4974</v>
      </c>
      <c r="B2081">
        <v>14</v>
      </c>
      <c r="C2081">
        <v>21</v>
      </c>
      <c r="D2081" t="s">
        <v>65</v>
      </c>
      <c r="E2081" t="s">
        <v>2907</v>
      </c>
      <c r="F2081" s="4"/>
      <c r="G2081" s="9">
        <f>Table5[[#This Row],[Order Quantity]]</f>
        <v>21</v>
      </c>
    </row>
    <row r="2082" spans="1:7" ht="16" hidden="1" x14ac:dyDescent="0.2">
      <c r="A2082" t="s">
        <v>5818</v>
      </c>
      <c r="B2082">
        <v>14</v>
      </c>
      <c r="C2082">
        <v>21</v>
      </c>
      <c r="D2082" t="s">
        <v>5766</v>
      </c>
      <c r="E2082" t="s">
        <v>5819</v>
      </c>
      <c r="F2082" s="4"/>
      <c r="G2082" s="9">
        <f>Table5[[#This Row],[Order Quantity]]</f>
        <v>21</v>
      </c>
    </row>
    <row r="2083" spans="1:7" ht="16" hidden="1" x14ac:dyDescent="0.2">
      <c r="A2083" t="s">
        <v>913</v>
      </c>
      <c r="B2083">
        <v>12</v>
      </c>
      <c r="C2083">
        <v>21</v>
      </c>
      <c r="D2083" t="s">
        <v>697</v>
      </c>
      <c r="E2083" t="s">
        <v>913</v>
      </c>
      <c r="F2083" s="4"/>
      <c r="G2083" s="9">
        <f>Table5[[#This Row],[Order Quantity]]</f>
        <v>21</v>
      </c>
    </row>
    <row r="2084" spans="1:7" ht="16" hidden="1" x14ac:dyDescent="0.2">
      <c r="A2084" t="s">
        <v>7493</v>
      </c>
      <c r="B2084">
        <v>12</v>
      </c>
      <c r="C2084">
        <v>21</v>
      </c>
      <c r="D2084" t="s">
        <v>559</v>
      </c>
      <c r="E2084" t="s">
        <v>1905</v>
      </c>
      <c r="F2084" s="4"/>
      <c r="G2084" s="9">
        <f>Table5[[#This Row],[Order Quantity]]</f>
        <v>21</v>
      </c>
    </row>
    <row r="2085" spans="1:7" ht="16" hidden="1" x14ac:dyDescent="0.2">
      <c r="A2085" t="s">
        <v>920</v>
      </c>
      <c r="B2085">
        <v>11</v>
      </c>
      <c r="C2085">
        <v>21</v>
      </c>
      <c r="D2085" t="s">
        <v>482</v>
      </c>
      <c r="E2085" t="s">
        <v>101</v>
      </c>
      <c r="F2085" s="4"/>
      <c r="G2085" s="9">
        <f>Table5[[#This Row],[Order Quantity]]</f>
        <v>21</v>
      </c>
    </row>
    <row r="2086" spans="1:7" ht="16" hidden="1" x14ac:dyDescent="0.2">
      <c r="A2086" t="s">
        <v>1896</v>
      </c>
      <c r="B2086">
        <v>11</v>
      </c>
      <c r="C2086">
        <v>21</v>
      </c>
      <c r="D2086" t="s">
        <v>1897</v>
      </c>
      <c r="E2086" t="s">
        <v>874</v>
      </c>
      <c r="F2086" s="4"/>
      <c r="G2086" s="9">
        <f>Table5[[#This Row],[Order Quantity]]</f>
        <v>21</v>
      </c>
    </row>
    <row r="2087" spans="1:7" ht="16" hidden="1" x14ac:dyDescent="0.2">
      <c r="A2087" t="s">
        <v>2488</v>
      </c>
      <c r="B2087">
        <v>11</v>
      </c>
      <c r="C2087">
        <v>21</v>
      </c>
      <c r="D2087" t="s">
        <v>653</v>
      </c>
      <c r="E2087" t="s">
        <v>1246</v>
      </c>
      <c r="F2087" s="4"/>
      <c r="G2087" s="9">
        <f>Table5[[#This Row],[Order Quantity]]</f>
        <v>21</v>
      </c>
    </row>
    <row r="2088" spans="1:7" ht="16" hidden="1" x14ac:dyDescent="0.2">
      <c r="A2088" t="s">
        <v>2524</v>
      </c>
      <c r="B2088">
        <v>11</v>
      </c>
      <c r="C2088">
        <v>21</v>
      </c>
      <c r="D2088" t="s">
        <v>1272</v>
      </c>
      <c r="E2088" t="s">
        <v>2260</v>
      </c>
      <c r="F2088" s="4"/>
      <c r="G2088" s="9">
        <f>Table5[[#This Row],[Order Quantity]]</f>
        <v>21</v>
      </c>
    </row>
    <row r="2089" spans="1:7" ht="16" hidden="1" x14ac:dyDescent="0.2">
      <c r="A2089" t="s">
        <v>3619</v>
      </c>
      <c r="B2089">
        <v>11</v>
      </c>
      <c r="C2089">
        <v>21</v>
      </c>
      <c r="D2089" t="s">
        <v>3620</v>
      </c>
      <c r="E2089" t="s">
        <v>2134</v>
      </c>
      <c r="F2089" s="4"/>
      <c r="G2089" s="9">
        <f>Table5[[#This Row],[Order Quantity]]</f>
        <v>21</v>
      </c>
    </row>
    <row r="2090" spans="1:7" ht="16" hidden="1" x14ac:dyDescent="0.2">
      <c r="A2090" s="1" t="s">
        <v>4427</v>
      </c>
      <c r="B2090" s="1">
        <v>11</v>
      </c>
      <c r="C2090" s="1">
        <v>21</v>
      </c>
      <c r="D2090" s="1" t="s">
        <v>262</v>
      </c>
      <c r="E2090" s="1" t="s">
        <v>1261</v>
      </c>
      <c r="F2090" s="4"/>
      <c r="G2090" s="9">
        <f>Table5[[#This Row],[Order Quantity]]</f>
        <v>21</v>
      </c>
    </row>
    <row r="2091" spans="1:7" ht="16" hidden="1" x14ac:dyDescent="0.2">
      <c r="A2091" t="s">
        <v>5060</v>
      </c>
      <c r="B2091">
        <v>11</v>
      </c>
      <c r="C2091">
        <v>21</v>
      </c>
      <c r="D2091" t="s">
        <v>5061</v>
      </c>
      <c r="E2091" t="s">
        <v>5029</v>
      </c>
      <c r="F2091" s="4"/>
      <c r="G2091" s="9">
        <f>Table5[[#This Row],[Order Quantity]]</f>
        <v>21</v>
      </c>
    </row>
    <row r="2092" spans="1:7" ht="16" hidden="1" x14ac:dyDescent="0.2">
      <c r="A2092" t="s">
        <v>6176</v>
      </c>
      <c r="B2092">
        <v>10</v>
      </c>
      <c r="C2092">
        <v>21</v>
      </c>
      <c r="D2092" t="s">
        <v>684</v>
      </c>
      <c r="E2092" t="s">
        <v>1905</v>
      </c>
      <c r="F2092" s="4"/>
      <c r="G2092" s="9">
        <f>Table5[[#This Row],[Order Quantity]]</f>
        <v>21</v>
      </c>
    </row>
    <row r="2093" spans="1:7" ht="16" hidden="1" x14ac:dyDescent="0.2">
      <c r="A2093" t="s">
        <v>4973</v>
      </c>
      <c r="B2093">
        <v>9</v>
      </c>
      <c r="C2093">
        <v>21</v>
      </c>
      <c r="D2093" t="s">
        <v>65</v>
      </c>
      <c r="E2093" t="s">
        <v>4579</v>
      </c>
      <c r="F2093" s="4"/>
      <c r="G2093" s="9">
        <f>Table5[[#This Row],[Order Quantity]]</f>
        <v>21</v>
      </c>
    </row>
    <row r="2094" spans="1:7" ht="16" hidden="1" x14ac:dyDescent="0.2">
      <c r="A2094" t="s">
        <v>3084</v>
      </c>
      <c r="B2094">
        <v>8</v>
      </c>
      <c r="C2094">
        <v>21</v>
      </c>
      <c r="D2094" t="s">
        <v>296</v>
      </c>
      <c r="E2094" t="s">
        <v>1694</v>
      </c>
      <c r="F2094" s="4"/>
      <c r="G2094" s="9">
        <f>Table5[[#This Row],[Order Quantity]]</f>
        <v>21</v>
      </c>
    </row>
    <row r="2095" spans="1:7" ht="16" hidden="1" x14ac:dyDescent="0.2">
      <c r="A2095" t="s">
        <v>6800</v>
      </c>
      <c r="B2095">
        <v>8</v>
      </c>
      <c r="C2095">
        <v>21</v>
      </c>
      <c r="D2095" t="s">
        <v>3248</v>
      </c>
      <c r="E2095" t="s">
        <v>1714</v>
      </c>
      <c r="F2095" s="4"/>
      <c r="G2095" s="9">
        <f>Table5[[#This Row],[Order Quantity]]</f>
        <v>21</v>
      </c>
    </row>
    <row r="2096" spans="1:7" ht="16" hidden="1" x14ac:dyDescent="0.2">
      <c r="A2096" t="s">
        <v>2318</v>
      </c>
      <c r="B2096">
        <v>7</v>
      </c>
      <c r="C2096">
        <v>21</v>
      </c>
      <c r="D2096" t="s">
        <v>129</v>
      </c>
      <c r="E2096" t="s">
        <v>1605</v>
      </c>
      <c r="F2096" s="4"/>
      <c r="G2096" s="9">
        <f>Table5[[#This Row],[Order Quantity]]</f>
        <v>21</v>
      </c>
    </row>
    <row r="2097" spans="1:7" ht="16" hidden="1" x14ac:dyDescent="0.2">
      <c r="A2097" t="s">
        <v>6201</v>
      </c>
      <c r="B2097">
        <v>7</v>
      </c>
      <c r="C2097">
        <v>21</v>
      </c>
      <c r="D2097" t="s">
        <v>1515</v>
      </c>
      <c r="E2097" t="s">
        <v>723</v>
      </c>
      <c r="F2097" s="4"/>
      <c r="G2097" s="9">
        <f>Table5[[#This Row],[Order Quantity]]</f>
        <v>21</v>
      </c>
    </row>
    <row r="2098" spans="1:7" ht="16" hidden="1" x14ac:dyDescent="0.2">
      <c r="A2098" t="s">
        <v>6632</v>
      </c>
      <c r="B2098">
        <v>7</v>
      </c>
      <c r="C2098">
        <v>21</v>
      </c>
      <c r="D2098" t="s">
        <v>136</v>
      </c>
      <c r="E2098" t="s">
        <v>1304</v>
      </c>
      <c r="F2098" s="4"/>
      <c r="G2098" s="9">
        <f>Table5[[#This Row],[Order Quantity]]</f>
        <v>21</v>
      </c>
    </row>
    <row r="2099" spans="1:7" ht="16" hidden="1" x14ac:dyDescent="0.2">
      <c r="A2099" t="s">
        <v>3189</v>
      </c>
      <c r="B2099">
        <v>7</v>
      </c>
      <c r="C2099">
        <v>21</v>
      </c>
      <c r="D2099" t="s">
        <v>113</v>
      </c>
      <c r="E2099" t="s">
        <v>3828</v>
      </c>
      <c r="F2099" s="4"/>
      <c r="G2099" s="9">
        <f>Table5[[#This Row],[Order Quantity]]</f>
        <v>21</v>
      </c>
    </row>
    <row r="2100" spans="1:7" ht="16" hidden="1" x14ac:dyDescent="0.2">
      <c r="A2100" t="s">
        <v>1659</v>
      </c>
      <c r="B2100">
        <v>6</v>
      </c>
      <c r="C2100">
        <v>21</v>
      </c>
      <c r="D2100" t="s">
        <v>226</v>
      </c>
      <c r="E2100" t="s">
        <v>1660</v>
      </c>
      <c r="F2100" s="4"/>
      <c r="G2100" s="9">
        <f>Table5[[#This Row],[Order Quantity]]</f>
        <v>21</v>
      </c>
    </row>
    <row r="2101" spans="1:7" ht="16" hidden="1" x14ac:dyDescent="0.2">
      <c r="A2101" t="s">
        <v>3826</v>
      </c>
      <c r="B2101">
        <v>6</v>
      </c>
      <c r="C2101">
        <v>21</v>
      </c>
      <c r="D2101" t="s">
        <v>65</v>
      </c>
      <c r="E2101" t="s">
        <v>1336</v>
      </c>
      <c r="F2101" s="4"/>
      <c r="G2101" s="9">
        <f>Table5[[#This Row],[Order Quantity]]</f>
        <v>21</v>
      </c>
    </row>
    <row r="2102" spans="1:7" ht="16" hidden="1" x14ac:dyDescent="0.2">
      <c r="A2102" s="1" t="s">
        <v>4439</v>
      </c>
      <c r="B2102" s="1">
        <v>6</v>
      </c>
      <c r="C2102" s="1">
        <v>21</v>
      </c>
      <c r="D2102" s="1" t="s">
        <v>136</v>
      </c>
      <c r="E2102" s="1" t="s">
        <v>2089</v>
      </c>
      <c r="F2102" s="4"/>
      <c r="G2102" s="9">
        <f>Table5[[#This Row],[Order Quantity]]</f>
        <v>21</v>
      </c>
    </row>
    <row r="2103" spans="1:7" ht="16" hidden="1" x14ac:dyDescent="0.2">
      <c r="A2103" t="s">
        <v>1210</v>
      </c>
      <c r="B2103">
        <v>6</v>
      </c>
      <c r="C2103">
        <v>21</v>
      </c>
      <c r="D2103" t="s">
        <v>6045</v>
      </c>
      <c r="E2103" t="s">
        <v>1343</v>
      </c>
      <c r="F2103" s="4"/>
      <c r="G2103" s="9">
        <f>Table5[[#This Row],[Order Quantity]]</f>
        <v>21</v>
      </c>
    </row>
    <row r="2104" spans="1:7" ht="16" hidden="1" x14ac:dyDescent="0.2">
      <c r="A2104" t="s">
        <v>2760</v>
      </c>
      <c r="B2104">
        <v>5</v>
      </c>
      <c r="C2104" s="6">
        <v>21</v>
      </c>
      <c r="D2104" t="s">
        <v>758</v>
      </c>
      <c r="E2104" t="s">
        <v>1502</v>
      </c>
      <c r="F2104" s="4"/>
      <c r="G2104" s="9">
        <f>Table5[[#This Row],[Order Quantity]]</f>
        <v>21</v>
      </c>
    </row>
    <row r="2105" spans="1:7" ht="16" hidden="1" x14ac:dyDescent="0.2">
      <c r="A2105" t="s">
        <v>7354</v>
      </c>
      <c r="B2105">
        <v>5</v>
      </c>
      <c r="C2105">
        <v>21</v>
      </c>
      <c r="D2105" t="s">
        <v>7355</v>
      </c>
      <c r="E2105" t="s">
        <v>2180</v>
      </c>
      <c r="F2105" s="4"/>
      <c r="G2105" s="9">
        <f>Table5[[#This Row],[Order Quantity]]</f>
        <v>21</v>
      </c>
    </row>
    <row r="2106" spans="1:7" ht="16" hidden="1" x14ac:dyDescent="0.2">
      <c r="A2106" t="s">
        <v>475</v>
      </c>
      <c r="B2106">
        <v>4</v>
      </c>
      <c r="C2106" s="6">
        <v>21</v>
      </c>
      <c r="D2106" t="s">
        <v>302</v>
      </c>
      <c r="E2106" t="s">
        <v>237</v>
      </c>
      <c r="F2106" s="4"/>
      <c r="G2106" s="9">
        <f>Table5[[#This Row],[Order Quantity]]</f>
        <v>21</v>
      </c>
    </row>
    <row r="2107" spans="1:7" ht="16" hidden="1" x14ac:dyDescent="0.2">
      <c r="A2107" t="s">
        <v>781</v>
      </c>
      <c r="B2107">
        <v>3</v>
      </c>
      <c r="C2107">
        <v>21</v>
      </c>
      <c r="D2107" t="s">
        <v>782</v>
      </c>
      <c r="E2107" t="s">
        <v>66</v>
      </c>
      <c r="F2107" s="4"/>
      <c r="G2107" s="9">
        <f>Table5[[#This Row],[Order Quantity]]</f>
        <v>21</v>
      </c>
    </row>
    <row r="2108" spans="1:7" ht="16" hidden="1" x14ac:dyDescent="0.2">
      <c r="A2108" t="s">
        <v>1208</v>
      </c>
      <c r="B2108">
        <v>3</v>
      </c>
      <c r="C2108">
        <v>21</v>
      </c>
      <c r="D2108" t="s">
        <v>1209</v>
      </c>
      <c r="E2108" t="s">
        <v>297</v>
      </c>
      <c r="F2108" s="4"/>
      <c r="G2108" s="9">
        <f>Table5[[#This Row],[Order Quantity]]</f>
        <v>21</v>
      </c>
    </row>
    <row r="2109" spans="1:7" ht="16" hidden="1" x14ac:dyDescent="0.2">
      <c r="A2109" t="s">
        <v>3153</v>
      </c>
      <c r="B2109">
        <v>3</v>
      </c>
      <c r="C2109">
        <v>21</v>
      </c>
      <c r="D2109" t="s">
        <v>34</v>
      </c>
      <c r="E2109" t="s">
        <v>2331</v>
      </c>
      <c r="F2109" s="4"/>
      <c r="G2109" s="9">
        <f>Table5[[#This Row],[Order Quantity]]</f>
        <v>21</v>
      </c>
    </row>
    <row r="2110" spans="1:7" ht="16" hidden="1" x14ac:dyDescent="0.2">
      <c r="A2110" t="s">
        <v>3948</v>
      </c>
      <c r="B2110">
        <v>3</v>
      </c>
      <c r="C2110">
        <v>21</v>
      </c>
      <c r="D2110" t="s">
        <v>3851</v>
      </c>
      <c r="E2110" t="s">
        <v>1521</v>
      </c>
      <c r="F2110" s="4"/>
      <c r="G2110" s="9">
        <f>Table5[[#This Row],[Order Quantity]]</f>
        <v>21</v>
      </c>
    </row>
    <row r="2111" spans="1:7" ht="16" hidden="1" x14ac:dyDescent="0.2">
      <c r="A2111" t="s">
        <v>7529</v>
      </c>
      <c r="B2111">
        <v>3</v>
      </c>
      <c r="C2111">
        <v>21</v>
      </c>
      <c r="D2111" t="s">
        <v>136</v>
      </c>
      <c r="E2111" t="s">
        <v>575</v>
      </c>
      <c r="F2111" s="4"/>
      <c r="G2111" s="9">
        <f>Table5[[#This Row],[Order Quantity]]</f>
        <v>21</v>
      </c>
    </row>
    <row r="2112" spans="1:7" ht="16" hidden="1" x14ac:dyDescent="0.2">
      <c r="A2112" t="s">
        <v>955</v>
      </c>
      <c r="B2112">
        <v>2</v>
      </c>
      <c r="C2112">
        <v>21</v>
      </c>
      <c r="D2112" t="s">
        <v>466</v>
      </c>
      <c r="E2112" t="s">
        <v>389</v>
      </c>
      <c r="F2112" s="4"/>
      <c r="G2112" s="9">
        <f>Table5[[#This Row],[Order Quantity]]</f>
        <v>21</v>
      </c>
    </row>
    <row r="2113" spans="1:7" ht="16" hidden="1" x14ac:dyDescent="0.2">
      <c r="A2113" t="s">
        <v>3674</v>
      </c>
      <c r="B2113">
        <v>2</v>
      </c>
      <c r="C2113">
        <v>21</v>
      </c>
      <c r="D2113" t="s">
        <v>3675</v>
      </c>
      <c r="E2113" t="s">
        <v>1331</v>
      </c>
      <c r="F2113" s="4"/>
      <c r="G2113" s="9">
        <f>Table5[[#This Row],[Order Quantity]]</f>
        <v>21</v>
      </c>
    </row>
    <row r="2114" spans="1:7" ht="16" hidden="1" x14ac:dyDescent="0.2">
      <c r="A2114" t="s">
        <v>7324</v>
      </c>
      <c r="B2114">
        <v>2</v>
      </c>
      <c r="C2114">
        <v>21</v>
      </c>
      <c r="D2114" t="s">
        <v>65</v>
      </c>
      <c r="E2114" t="s">
        <v>4810</v>
      </c>
      <c r="F2114" s="4"/>
      <c r="G2114" s="9">
        <f>Table5[[#This Row],[Order Quantity]]</f>
        <v>21</v>
      </c>
    </row>
    <row r="2115" spans="1:7" ht="16" hidden="1" x14ac:dyDescent="0.2">
      <c r="A2115" s="1" t="s">
        <v>7342</v>
      </c>
      <c r="B2115" s="1">
        <v>2</v>
      </c>
      <c r="C2115" s="1">
        <v>21</v>
      </c>
      <c r="D2115" s="1" t="s">
        <v>7343</v>
      </c>
      <c r="E2115" s="1" t="s">
        <v>2180</v>
      </c>
      <c r="F2115" s="4"/>
      <c r="G2115" s="9">
        <f>Table5[[#This Row],[Order Quantity]]</f>
        <v>21</v>
      </c>
    </row>
    <row r="2116" spans="1:7" ht="16" hidden="1" x14ac:dyDescent="0.2">
      <c r="A2116" t="s">
        <v>637</v>
      </c>
      <c r="B2116">
        <v>1</v>
      </c>
      <c r="C2116">
        <v>21</v>
      </c>
      <c r="D2116" t="s">
        <v>638</v>
      </c>
      <c r="E2116" t="s">
        <v>78</v>
      </c>
      <c r="F2116" s="4"/>
      <c r="G2116" s="9">
        <f>Table5[[#This Row],[Order Quantity]]</f>
        <v>21</v>
      </c>
    </row>
    <row r="2117" spans="1:7" ht="16" hidden="1" x14ac:dyDescent="0.2">
      <c r="A2117" t="s">
        <v>5328</v>
      </c>
      <c r="B2117">
        <v>3</v>
      </c>
      <c r="C2117">
        <v>20.356999999999999</v>
      </c>
      <c r="D2117" t="s">
        <v>5227</v>
      </c>
      <c r="E2117" t="s">
        <v>2338</v>
      </c>
      <c r="F2117" s="4"/>
      <c r="G2117" s="9">
        <f>Table5[[#This Row],[Order Quantity]]</f>
        <v>20.356999999999999</v>
      </c>
    </row>
    <row r="2118" spans="1:7" ht="16" hidden="1" x14ac:dyDescent="0.2">
      <c r="A2118" t="s">
        <v>3952</v>
      </c>
      <c r="B2118">
        <v>4</v>
      </c>
      <c r="C2118">
        <v>20.29</v>
      </c>
      <c r="D2118" t="s">
        <v>65</v>
      </c>
      <c r="E2118" t="s">
        <v>1687</v>
      </c>
      <c r="F2118" s="4"/>
      <c r="G2118" s="9">
        <f>Table5[[#This Row],[Order Quantity]]</f>
        <v>20.29</v>
      </c>
    </row>
    <row r="2119" spans="1:7" ht="16" hidden="1" x14ac:dyDescent="0.2">
      <c r="A2119" t="s">
        <v>1929</v>
      </c>
      <c r="B2119">
        <v>6</v>
      </c>
      <c r="C2119">
        <v>20.22</v>
      </c>
      <c r="D2119" t="s">
        <v>684</v>
      </c>
      <c r="E2119" t="s">
        <v>1559</v>
      </c>
      <c r="F2119" s="4"/>
      <c r="G2119" s="9">
        <f>Table5[[#This Row],[Order Quantity]]</f>
        <v>20.22</v>
      </c>
    </row>
    <row r="2120" spans="1:7" ht="16" hidden="1" x14ac:dyDescent="0.2">
      <c r="A2120" t="s">
        <v>526</v>
      </c>
      <c r="B2120">
        <v>20</v>
      </c>
      <c r="C2120">
        <v>20</v>
      </c>
      <c r="D2120" t="s">
        <v>527</v>
      </c>
      <c r="E2120" t="s">
        <v>2128</v>
      </c>
      <c r="F2120" s="4"/>
      <c r="G2120" s="9">
        <f>Table5[[#This Row],[Order Quantity]]</f>
        <v>20</v>
      </c>
    </row>
    <row r="2121" spans="1:7" ht="16" hidden="1" x14ac:dyDescent="0.2">
      <c r="A2121" t="s">
        <v>3039</v>
      </c>
      <c r="B2121">
        <v>20</v>
      </c>
      <c r="C2121">
        <v>20</v>
      </c>
      <c r="D2121" t="s">
        <v>286</v>
      </c>
      <c r="E2121" t="s">
        <v>3040</v>
      </c>
      <c r="F2121" s="4"/>
      <c r="G2121" s="9">
        <f>Table5[[#This Row],[Order Quantity]]</f>
        <v>20</v>
      </c>
    </row>
    <row r="2122" spans="1:7" ht="16" hidden="1" x14ac:dyDescent="0.2">
      <c r="A2122" t="s">
        <v>122</v>
      </c>
      <c r="B2122">
        <v>19</v>
      </c>
      <c r="C2122">
        <v>20</v>
      </c>
      <c r="D2122" t="s">
        <v>86</v>
      </c>
      <c r="E2122" t="s">
        <v>87</v>
      </c>
      <c r="F2122" s="4"/>
      <c r="G2122" s="9">
        <f>Table5[[#This Row],[Order Quantity]]</f>
        <v>20</v>
      </c>
    </row>
    <row r="2123" spans="1:7" ht="16" hidden="1" x14ac:dyDescent="0.2">
      <c r="A2123" t="s">
        <v>905</v>
      </c>
      <c r="B2123">
        <v>18</v>
      </c>
      <c r="C2123">
        <v>20</v>
      </c>
      <c r="D2123" t="s">
        <v>906</v>
      </c>
      <c r="E2123" t="s">
        <v>1527</v>
      </c>
      <c r="F2123" s="4"/>
      <c r="G2123" s="9">
        <f>Table5[[#This Row],[Order Quantity]]</f>
        <v>20</v>
      </c>
    </row>
    <row r="2124" spans="1:7" ht="16" hidden="1" x14ac:dyDescent="0.2">
      <c r="A2124" t="s">
        <v>597</v>
      </c>
      <c r="B2124">
        <v>17</v>
      </c>
      <c r="C2124">
        <v>20</v>
      </c>
      <c r="D2124" t="s">
        <v>598</v>
      </c>
      <c r="E2124" t="s">
        <v>95</v>
      </c>
      <c r="F2124" s="4"/>
      <c r="G2124" s="9">
        <f>Table5[[#This Row],[Order Quantity]]</f>
        <v>20</v>
      </c>
    </row>
    <row r="2125" spans="1:7" ht="16" hidden="1" x14ac:dyDescent="0.2">
      <c r="A2125" t="s">
        <v>828</v>
      </c>
      <c r="B2125">
        <v>17</v>
      </c>
      <c r="C2125">
        <v>20</v>
      </c>
      <c r="D2125" t="s">
        <v>829</v>
      </c>
      <c r="E2125" t="s">
        <v>69</v>
      </c>
      <c r="F2125" s="4"/>
      <c r="G2125" s="9">
        <f>Table5[[#This Row],[Order Quantity]]</f>
        <v>20</v>
      </c>
    </row>
    <row r="2126" spans="1:7" ht="16" hidden="1" x14ac:dyDescent="0.2">
      <c r="A2126" t="s">
        <v>2634</v>
      </c>
      <c r="B2126">
        <v>17</v>
      </c>
      <c r="C2126">
        <v>20</v>
      </c>
      <c r="D2126" t="s">
        <v>2635</v>
      </c>
      <c r="E2126" t="s">
        <v>2066</v>
      </c>
      <c r="F2126" s="4"/>
      <c r="G2126" s="9">
        <f>Table5[[#This Row],[Order Quantity]]</f>
        <v>20</v>
      </c>
    </row>
    <row r="2127" spans="1:7" ht="16" hidden="1" x14ac:dyDescent="0.2">
      <c r="A2127" t="s">
        <v>2930</v>
      </c>
      <c r="B2127">
        <v>17</v>
      </c>
      <c r="C2127">
        <v>20</v>
      </c>
      <c r="D2127" t="s">
        <v>103</v>
      </c>
      <c r="E2127" t="s">
        <v>2815</v>
      </c>
      <c r="F2127" s="4"/>
      <c r="G2127" s="9">
        <f>Table5[[#This Row],[Order Quantity]]</f>
        <v>20</v>
      </c>
    </row>
    <row r="2128" spans="1:7" ht="16" hidden="1" x14ac:dyDescent="0.2">
      <c r="A2128" t="s">
        <v>3428</v>
      </c>
      <c r="B2128">
        <v>17</v>
      </c>
      <c r="C2128">
        <v>20</v>
      </c>
      <c r="D2128" t="s">
        <v>150</v>
      </c>
      <c r="E2128" t="s">
        <v>2791</v>
      </c>
      <c r="F2128" s="4"/>
      <c r="G2128" s="9">
        <f>Table5[[#This Row],[Order Quantity]]</f>
        <v>20</v>
      </c>
    </row>
    <row r="2129" spans="1:7" ht="16" hidden="1" x14ac:dyDescent="0.2">
      <c r="A2129" t="s">
        <v>3500</v>
      </c>
      <c r="B2129">
        <v>17</v>
      </c>
      <c r="C2129">
        <v>20</v>
      </c>
      <c r="D2129" t="s">
        <v>103</v>
      </c>
      <c r="E2129" t="s">
        <v>1674</v>
      </c>
      <c r="F2129" s="4"/>
      <c r="G2129" s="9">
        <f>Table5[[#This Row],[Order Quantity]]</f>
        <v>20</v>
      </c>
    </row>
    <row r="2130" spans="1:7" ht="16" hidden="1" x14ac:dyDescent="0.2">
      <c r="A2130" t="s">
        <v>3296</v>
      </c>
      <c r="B2130">
        <v>17</v>
      </c>
      <c r="C2130">
        <v>20</v>
      </c>
      <c r="D2130" t="s">
        <v>77</v>
      </c>
      <c r="E2130" t="s">
        <v>1302</v>
      </c>
      <c r="F2130" s="4"/>
      <c r="G2130" s="9">
        <f>Table5[[#This Row],[Order Quantity]]</f>
        <v>20</v>
      </c>
    </row>
    <row r="2131" spans="1:7" ht="16" hidden="1" x14ac:dyDescent="0.2">
      <c r="A2131" t="s">
        <v>6126</v>
      </c>
      <c r="B2131">
        <v>16</v>
      </c>
      <c r="C2131">
        <v>20</v>
      </c>
      <c r="D2131" t="s">
        <v>3392</v>
      </c>
      <c r="E2131" t="s">
        <v>1361</v>
      </c>
      <c r="F2131" s="4"/>
      <c r="G2131" s="9">
        <f>Table5[[#This Row],[Order Quantity]]</f>
        <v>20</v>
      </c>
    </row>
    <row r="2132" spans="1:7" ht="16" hidden="1" x14ac:dyDescent="0.2">
      <c r="A2132" t="s">
        <v>1893</v>
      </c>
      <c r="B2132">
        <v>15</v>
      </c>
      <c r="C2132">
        <v>20</v>
      </c>
      <c r="D2132" t="s">
        <v>113</v>
      </c>
      <c r="E2132" t="s">
        <v>1240</v>
      </c>
      <c r="F2132" s="4"/>
      <c r="G2132" s="9">
        <f>Table5[[#This Row],[Order Quantity]]</f>
        <v>20</v>
      </c>
    </row>
    <row r="2133" spans="1:7" ht="16" hidden="1" x14ac:dyDescent="0.2">
      <c r="A2133" t="s">
        <v>2811</v>
      </c>
      <c r="B2133">
        <v>15</v>
      </c>
      <c r="C2133">
        <v>20</v>
      </c>
      <c r="D2133" t="s">
        <v>2999</v>
      </c>
      <c r="E2133" t="s">
        <v>2812</v>
      </c>
      <c r="F2133" s="4"/>
      <c r="G2133" s="9">
        <f>Table5[[#This Row],[Order Quantity]]</f>
        <v>20</v>
      </c>
    </row>
    <row r="2134" spans="1:7" ht="16" hidden="1" x14ac:dyDescent="0.2">
      <c r="A2134" t="s">
        <v>2654</v>
      </c>
      <c r="B2134">
        <v>14</v>
      </c>
      <c r="C2134">
        <v>20</v>
      </c>
      <c r="D2134" t="s">
        <v>2655</v>
      </c>
      <c r="E2134" t="s">
        <v>1694</v>
      </c>
      <c r="F2134" s="4"/>
      <c r="G2134" s="9">
        <f>Table5[[#This Row],[Order Quantity]]</f>
        <v>20</v>
      </c>
    </row>
    <row r="2135" spans="1:7" ht="16" hidden="1" x14ac:dyDescent="0.2">
      <c r="A2135" t="s">
        <v>3543</v>
      </c>
      <c r="B2135">
        <v>14</v>
      </c>
      <c r="C2135">
        <v>20</v>
      </c>
      <c r="D2135" t="s">
        <v>3285</v>
      </c>
      <c r="E2135" t="s">
        <v>1768</v>
      </c>
      <c r="F2135" s="4"/>
      <c r="G2135" s="9">
        <f>Table5[[#This Row],[Order Quantity]]</f>
        <v>20</v>
      </c>
    </row>
    <row r="2136" spans="1:7" ht="16" hidden="1" x14ac:dyDescent="0.2">
      <c r="A2136" t="s">
        <v>3079</v>
      </c>
      <c r="B2136">
        <v>13</v>
      </c>
      <c r="C2136">
        <v>20</v>
      </c>
      <c r="D2136" t="s">
        <v>733</v>
      </c>
      <c r="E2136" t="s">
        <v>3079</v>
      </c>
      <c r="F2136" s="4"/>
      <c r="G2136" s="9">
        <f>Table5[[#This Row],[Order Quantity]]</f>
        <v>20</v>
      </c>
    </row>
    <row r="2137" spans="1:7" ht="16" hidden="1" x14ac:dyDescent="0.2">
      <c r="A2137" t="s">
        <v>3611</v>
      </c>
      <c r="B2137">
        <v>12</v>
      </c>
      <c r="C2137">
        <v>20</v>
      </c>
      <c r="D2137" t="s">
        <v>2483</v>
      </c>
      <c r="E2137" t="s">
        <v>1273</v>
      </c>
      <c r="F2137" s="4"/>
      <c r="G2137" s="9">
        <f>Table5[[#This Row],[Order Quantity]]</f>
        <v>20</v>
      </c>
    </row>
    <row r="2138" spans="1:7" ht="16" hidden="1" x14ac:dyDescent="0.2">
      <c r="A2138" t="s">
        <v>3291</v>
      </c>
      <c r="B2138">
        <v>11</v>
      </c>
      <c r="C2138">
        <v>20</v>
      </c>
      <c r="D2138" t="s">
        <v>97</v>
      </c>
      <c r="E2138" t="s">
        <v>3269</v>
      </c>
      <c r="F2138" s="4"/>
      <c r="G2138" s="9">
        <f>Table5[[#This Row],[Order Quantity]]</f>
        <v>20</v>
      </c>
    </row>
    <row r="2139" spans="1:7" ht="16" hidden="1" x14ac:dyDescent="0.2">
      <c r="A2139" t="s">
        <v>799</v>
      </c>
      <c r="B2139">
        <v>10</v>
      </c>
      <c r="C2139">
        <v>20</v>
      </c>
      <c r="D2139" t="s">
        <v>800</v>
      </c>
      <c r="E2139" t="s">
        <v>118</v>
      </c>
      <c r="F2139" s="4"/>
      <c r="G2139" s="9">
        <f>Table5[[#This Row],[Order Quantity]]</f>
        <v>20</v>
      </c>
    </row>
    <row r="2140" spans="1:7" ht="16" hidden="1" x14ac:dyDescent="0.2">
      <c r="A2140" t="s">
        <v>3903</v>
      </c>
      <c r="B2140">
        <v>10</v>
      </c>
      <c r="C2140">
        <v>20</v>
      </c>
      <c r="D2140" t="s">
        <v>888</v>
      </c>
      <c r="E2140" t="s">
        <v>1521</v>
      </c>
      <c r="F2140" s="4"/>
      <c r="G2140" s="9">
        <f>Table5[[#This Row],[Order Quantity]]</f>
        <v>20</v>
      </c>
    </row>
    <row r="2141" spans="1:7" ht="16" hidden="1" x14ac:dyDescent="0.2">
      <c r="A2141" t="s">
        <v>2372</v>
      </c>
      <c r="B2141">
        <v>9</v>
      </c>
      <c r="C2141" s="6">
        <v>20</v>
      </c>
      <c r="D2141" t="s">
        <v>2369</v>
      </c>
      <c r="E2141" t="s">
        <v>1326</v>
      </c>
      <c r="F2141" s="4"/>
      <c r="G2141" s="9">
        <f>Table5[[#This Row],[Order Quantity]]</f>
        <v>20</v>
      </c>
    </row>
    <row r="2142" spans="1:7" ht="16" hidden="1" x14ac:dyDescent="0.2">
      <c r="A2142" s="1" t="s">
        <v>5617</v>
      </c>
      <c r="B2142" s="1">
        <v>9</v>
      </c>
      <c r="C2142" s="1">
        <v>20</v>
      </c>
      <c r="D2142" s="1" t="s">
        <v>5511</v>
      </c>
      <c r="E2142" s="1" t="s">
        <v>1449</v>
      </c>
      <c r="F2142" s="4"/>
      <c r="G2142" s="9">
        <f>Table5[[#This Row],[Order Quantity]]</f>
        <v>20</v>
      </c>
    </row>
    <row r="2143" spans="1:7" ht="16" hidden="1" x14ac:dyDescent="0.2">
      <c r="A2143" s="1" t="s">
        <v>5619</v>
      </c>
      <c r="B2143" s="1">
        <v>9</v>
      </c>
      <c r="C2143" s="1">
        <v>20</v>
      </c>
      <c r="D2143" s="1" t="s">
        <v>354</v>
      </c>
      <c r="E2143" s="1" t="s">
        <v>1757</v>
      </c>
      <c r="F2143" s="4"/>
      <c r="G2143" s="9">
        <f>Table5[[#This Row],[Order Quantity]]</f>
        <v>20</v>
      </c>
    </row>
    <row r="2144" spans="1:7" ht="16" hidden="1" x14ac:dyDescent="0.2">
      <c r="A2144" t="s">
        <v>6576</v>
      </c>
      <c r="B2144">
        <v>9</v>
      </c>
      <c r="C2144">
        <v>20</v>
      </c>
      <c r="D2144" t="s">
        <v>136</v>
      </c>
      <c r="E2144" t="s">
        <v>1285</v>
      </c>
      <c r="F2144" s="4"/>
      <c r="G2144" s="9">
        <f>Table5[[#This Row],[Order Quantity]]</f>
        <v>20</v>
      </c>
    </row>
    <row r="2145" spans="1:7" ht="16" hidden="1" x14ac:dyDescent="0.2">
      <c r="A2145" t="s">
        <v>2284</v>
      </c>
      <c r="B2145">
        <v>7</v>
      </c>
      <c r="C2145">
        <v>20</v>
      </c>
      <c r="D2145" t="s">
        <v>296</v>
      </c>
      <c r="E2145" t="s">
        <v>1236</v>
      </c>
      <c r="F2145" s="4"/>
      <c r="G2145" s="9">
        <f>Table5[[#This Row],[Order Quantity]]</f>
        <v>20</v>
      </c>
    </row>
    <row r="2146" spans="1:7" ht="16" hidden="1" x14ac:dyDescent="0.2">
      <c r="A2146" t="s">
        <v>3368</v>
      </c>
      <c r="B2146">
        <v>7</v>
      </c>
      <c r="C2146" s="6">
        <v>20</v>
      </c>
      <c r="D2146" t="s">
        <v>422</v>
      </c>
      <c r="E2146" t="s">
        <v>1607</v>
      </c>
      <c r="F2146" s="4"/>
      <c r="G2146" s="9">
        <f>Table5[[#This Row],[Order Quantity]]</f>
        <v>20</v>
      </c>
    </row>
    <row r="2147" spans="1:7" ht="16" hidden="1" x14ac:dyDescent="0.2">
      <c r="A2147" t="s">
        <v>4245</v>
      </c>
      <c r="B2147">
        <v>7</v>
      </c>
      <c r="C2147">
        <v>20</v>
      </c>
      <c r="D2147" t="s">
        <v>4246</v>
      </c>
      <c r="E2147" t="s">
        <v>4144</v>
      </c>
      <c r="F2147" s="4"/>
      <c r="G2147" s="9">
        <f>Table5[[#This Row],[Order Quantity]]</f>
        <v>20</v>
      </c>
    </row>
    <row r="2148" spans="1:7" ht="16" hidden="1" x14ac:dyDescent="0.2">
      <c r="A2148" s="1" t="s">
        <v>4345</v>
      </c>
      <c r="B2148" s="1">
        <v>7</v>
      </c>
      <c r="C2148" s="1">
        <v>20</v>
      </c>
      <c r="D2148" s="1" t="s">
        <v>136</v>
      </c>
      <c r="E2148" s="1" t="s">
        <v>2362</v>
      </c>
      <c r="F2148" s="4"/>
      <c r="G2148" s="9">
        <f>Table5[[#This Row],[Order Quantity]]</f>
        <v>20</v>
      </c>
    </row>
    <row r="2149" spans="1:7" ht="16" hidden="1" x14ac:dyDescent="0.2">
      <c r="A2149" t="s">
        <v>4777</v>
      </c>
      <c r="B2149">
        <v>7</v>
      </c>
      <c r="C2149">
        <v>20</v>
      </c>
      <c r="D2149" t="s">
        <v>65</v>
      </c>
      <c r="E2149" t="s">
        <v>1290</v>
      </c>
      <c r="F2149" s="4"/>
      <c r="G2149" s="9">
        <f>Table5[[#This Row],[Order Quantity]]</f>
        <v>20</v>
      </c>
    </row>
    <row r="2150" spans="1:7" ht="16" hidden="1" x14ac:dyDescent="0.2">
      <c r="A2150" t="s">
        <v>7545</v>
      </c>
      <c r="B2150">
        <v>7</v>
      </c>
      <c r="C2150">
        <v>20</v>
      </c>
      <c r="D2150" t="s">
        <v>684</v>
      </c>
      <c r="E2150" t="s">
        <v>1285</v>
      </c>
      <c r="F2150" s="4"/>
      <c r="G2150" s="9">
        <f>Table5[[#This Row],[Order Quantity]]</f>
        <v>20</v>
      </c>
    </row>
    <row r="2151" spans="1:7" ht="16" hidden="1" x14ac:dyDescent="0.2">
      <c r="A2151" t="s">
        <v>3843</v>
      </c>
      <c r="B2151">
        <v>6</v>
      </c>
      <c r="C2151">
        <v>20</v>
      </c>
      <c r="D2151" t="s">
        <v>3814</v>
      </c>
      <c r="E2151" t="s">
        <v>2089</v>
      </c>
      <c r="F2151" s="4"/>
      <c r="G2151" s="9">
        <f>Table5[[#This Row],[Order Quantity]]</f>
        <v>20</v>
      </c>
    </row>
    <row r="2152" spans="1:7" ht="16" hidden="1" x14ac:dyDescent="0.2">
      <c r="A2152" t="s">
        <v>7344</v>
      </c>
      <c r="B2152">
        <v>6</v>
      </c>
      <c r="C2152">
        <v>20</v>
      </c>
      <c r="D2152" t="s">
        <v>7345</v>
      </c>
      <c r="E2152" t="s">
        <v>4579</v>
      </c>
      <c r="F2152" s="4"/>
      <c r="G2152" s="9">
        <f>Table5[[#This Row],[Order Quantity]]</f>
        <v>20</v>
      </c>
    </row>
    <row r="2153" spans="1:7" ht="16" hidden="1" x14ac:dyDescent="0.2">
      <c r="A2153" s="1" t="s">
        <v>7523</v>
      </c>
      <c r="B2153" s="1">
        <v>6</v>
      </c>
      <c r="C2153" s="1">
        <v>20</v>
      </c>
      <c r="D2153" s="1" t="s">
        <v>136</v>
      </c>
      <c r="E2153" s="1" t="s">
        <v>7524</v>
      </c>
      <c r="F2153" s="4"/>
      <c r="G2153" s="9">
        <f>Table5[[#This Row],[Order Quantity]]</f>
        <v>20</v>
      </c>
    </row>
    <row r="2154" spans="1:7" ht="16" hidden="1" x14ac:dyDescent="0.2">
      <c r="A2154" t="s">
        <v>1355</v>
      </c>
      <c r="B2154">
        <v>5</v>
      </c>
      <c r="C2154">
        <v>20</v>
      </c>
      <c r="D2154" t="s">
        <v>1356</v>
      </c>
      <c r="E2154" t="s">
        <v>1357</v>
      </c>
      <c r="F2154" s="4"/>
      <c r="G2154" s="9">
        <f>Table5[[#This Row],[Order Quantity]]</f>
        <v>20</v>
      </c>
    </row>
    <row r="2155" spans="1:7" ht="16" hidden="1" x14ac:dyDescent="0.2">
      <c r="A2155" t="s">
        <v>1887</v>
      </c>
      <c r="B2155">
        <v>5</v>
      </c>
      <c r="C2155">
        <v>20</v>
      </c>
      <c r="D2155" t="s">
        <v>65</v>
      </c>
      <c r="E2155" t="s">
        <v>1815</v>
      </c>
      <c r="F2155" s="4"/>
      <c r="G2155" s="9">
        <f>Table5[[#This Row],[Order Quantity]]</f>
        <v>20</v>
      </c>
    </row>
    <row r="2156" spans="1:7" ht="16" hidden="1" x14ac:dyDescent="0.2">
      <c r="A2156" t="s">
        <v>1963</v>
      </c>
      <c r="B2156">
        <v>5</v>
      </c>
      <c r="C2156">
        <v>20</v>
      </c>
      <c r="D2156" t="s">
        <v>697</v>
      </c>
      <c r="E2156" t="s">
        <v>1964</v>
      </c>
      <c r="F2156" s="4"/>
      <c r="G2156" s="9">
        <f>Table5[[#This Row],[Order Quantity]]</f>
        <v>20</v>
      </c>
    </row>
    <row r="2157" spans="1:7" ht="16" hidden="1" x14ac:dyDescent="0.2">
      <c r="A2157" t="s">
        <v>3070</v>
      </c>
      <c r="B2157">
        <v>5</v>
      </c>
      <c r="C2157">
        <v>20</v>
      </c>
      <c r="D2157" t="s">
        <v>697</v>
      </c>
      <c r="E2157" t="s">
        <v>3071</v>
      </c>
      <c r="F2157" s="4"/>
      <c r="G2157" s="9">
        <f>Table5[[#This Row],[Order Quantity]]</f>
        <v>20</v>
      </c>
    </row>
    <row r="2158" spans="1:7" ht="16" hidden="1" x14ac:dyDescent="0.2">
      <c r="A2158" t="s">
        <v>3796</v>
      </c>
      <c r="B2158">
        <v>5</v>
      </c>
      <c r="C2158">
        <v>20</v>
      </c>
      <c r="D2158" t="s">
        <v>129</v>
      </c>
      <c r="E2158" t="s">
        <v>287</v>
      </c>
      <c r="F2158" s="4"/>
      <c r="G2158" s="9">
        <f>Table5[[#This Row],[Order Quantity]]</f>
        <v>20</v>
      </c>
    </row>
    <row r="2159" spans="1:7" ht="16" hidden="1" x14ac:dyDescent="0.2">
      <c r="A2159" t="s">
        <v>3118</v>
      </c>
      <c r="B2159">
        <v>5</v>
      </c>
      <c r="C2159">
        <v>20</v>
      </c>
      <c r="D2159" t="s">
        <v>1593</v>
      </c>
      <c r="E2159" t="s">
        <v>1594</v>
      </c>
      <c r="F2159" s="4"/>
      <c r="G2159" s="9">
        <f>Table5[[#This Row],[Order Quantity]]</f>
        <v>20</v>
      </c>
    </row>
    <row r="2160" spans="1:7" ht="16" hidden="1" x14ac:dyDescent="0.2">
      <c r="A2160" t="s">
        <v>1494</v>
      </c>
      <c r="B2160">
        <v>5</v>
      </c>
      <c r="C2160">
        <v>20</v>
      </c>
      <c r="D2160" t="s">
        <v>310</v>
      </c>
      <c r="E2160" t="s">
        <v>1494</v>
      </c>
      <c r="F2160" s="4"/>
      <c r="G2160" s="9">
        <f>Table5[[#This Row],[Order Quantity]]</f>
        <v>20</v>
      </c>
    </row>
    <row r="2161" spans="1:7" ht="16" hidden="1" x14ac:dyDescent="0.2">
      <c r="A2161" t="s">
        <v>3838</v>
      </c>
      <c r="B2161">
        <v>4</v>
      </c>
      <c r="C2161">
        <v>20</v>
      </c>
      <c r="D2161" t="s">
        <v>171</v>
      </c>
      <c r="E2161" t="s">
        <v>1357</v>
      </c>
      <c r="F2161" s="4"/>
      <c r="G2161" s="9">
        <f>Table5[[#This Row],[Order Quantity]]</f>
        <v>20</v>
      </c>
    </row>
    <row r="2162" spans="1:7" ht="16" hidden="1" x14ac:dyDescent="0.2">
      <c r="A2162" t="s">
        <v>1786</v>
      </c>
      <c r="B2162">
        <v>4</v>
      </c>
      <c r="C2162">
        <v>20</v>
      </c>
      <c r="D2162" t="s">
        <v>65</v>
      </c>
      <c r="E2162" t="s">
        <v>1336</v>
      </c>
      <c r="F2162" s="4"/>
      <c r="G2162" s="9">
        <f>Table5[[#This Row],[Order Quantity]]</f>
        <v>20</v>
      </c>
    </row>
    <row r="2163" spans="1:7" ht="16" hidden="1" x14ac:dyDescent="0.2">
      <c r="A2163" t="s">
        <v>5453</v>
      </c>
      <c r="B2163">
        <v>4</v>
      </c>
      <c r="C2163">
        <v>20</v>
      </c>
      <c r="D2163" t="s">
        <v>136</v>
      </c>
      <c r="E2163" t="s">
        <v>5362</v>
      </c>
      <c r="F2163" s="4"/>
      <c r="G2163" s="9">
        <f>Table5[[#This Row],[Order Quantity]]</f>
        <v>20</v>
      </c>
    </row>
    <row r="2164" spans="1:7" ht="16" hidden="1" x14ac:dyDescent="0.2">
      <c r="A2164" t="s">
        <v>6325</v>
      </c>
      <c r="B2164">
        <v>4</v>
      </c>
      <c r="C2164">
        <v>20</v>
      </c>
      <c r="D2164" t="s">
        <v>136</v>
      </c>
      <c r="E2164" t="s">
        <v>2185</v>
      </c>
      <c r="F2164" s="4"/>
      <c r="G2164" s="9">
        <f>Table5[[#This Row],[Order Quantity]]</f>
        <v>20</v>
      </c>
    </row>
    <row r="2165" spans="1:7" ht="16" hidden="1" x14ac:dyDescent="0.2">
      <c r="A2165" t="s">
        <v>3552</v>
      </c>
      <c r="B2165">
        <v>3</v>
      </c>
      <c r="C2165">
        <v>20</v>
      </c>
      <c r="D2165" t="s">
        <v>422</v>
      </c>
      <c r="E2165" t="s">
        <v>1421</v>
      </c>
      <c r="F2165" s="4"/>
      <c r="G2165" s="9">
        <f>Table5[[#This Row],[Order Quantity]]</f>
        <v>20</v>
      </c>
    </row>
    <row r="2166" spans="1:7" ht="16" hidden="1" x14ac:dyDescent="0.2">
      <c r="A2166" t="s">
        <v>3605</v>
      </c>
      <c r="B2166">
        <v>3</v>
      </c>
      <c r="C2166">
        <v>20</v>
      </c>
      <c r="D2166" t="s">
        <v>3606</v>
      </c>
      <c r="E2166" t="s">
        <v>3607</v>
      </c>
      <c r="F2166" s="4"/>
      <c r="G2166" s="9">
        <f>Table5[[#This Row],[Order Quantity]]</f>
        <v>20</v>
      </c>
    </row>
    <row r="2167" spans="1:7" ht="16" hidden="1" x14ac:dyDescent="0.2">
      <c r="A2167" s="1" t="s">
        <v>4545</v>
      </c>
      <c r="B2167" s="1">
        <v>3</v>
      </c>
      <c r="C2167" s="1">
        <v>20</v>
      </c>
      <c r="D2167" s="1" t="s">
        <v>28</v>
      </c>
      <c r="E2167" s="1" t="s">
        <v>3238</v>
      </c>
      <c r="F2167" s="4"/>
      <c r="G2167" s="9">
        <f>Table5[[#This Row],[Order Quantity]]</f>
        <v>20</v>
      </c>
    </row>
    <row r="2168" spans="1:7" ht="16" hidden="1" x14ac:dyDescent="0.2">
      <c r="A2168" t="s">
        <v>6369</v>
      </c>
      <c r="B2168">
        <v>3</v>
      </c>
      <c r="C2168">
        <v>20</v>
      </c>
      <c r="D2168" t="s">
        <v>28</v>
      </c>
      <c r="E2168" t="s">
        <v>1647</v>
      </c>
      <c r="F2168" s="4"/>
      <c r="G2168" s="9">
        <f>Table5[[#This Row],[Order Quantity]]</f>
        <v>20</v>
      </c>
    </row>
    <row r="2169" spans="1:7" ht="16" hidden="1" x14ac:dyDescent="0.2">
      <c r="A2169" t="s">
        <v>2036</v>
      </c>
      <c r="B2169">
        <v>2</v>
      </c>
      <c r="C2169">
        <v>20</v>
      </c>
      <c r="D2169" t="s">
        <v>559</v>
      </c>
      <c r="E2169" t="s">
        <v>1833</v>
      </c>
      <c r="F2169" s="4"/>
      <c r="G2169" s="9">
        <f>Table5[[#This Row],[Order Quantity]]</f>
        <v>20</v>
      </c>
    </row>
    <row r="2170" spans="1:7" ht="16" hidden="1" x14ac:dyDescent="0.2">
      <c r="A2170" s="1" t="s">
        <v>4445</v>
      </c>
      <c r="B2170" s="1">
        <v>2</v>
      </c>
      <c r="C2170" s="1">
        <v>20</v>
      </c>
      <c r="D2170" s="1" t="s">
        <v>262</v>
      </c>
      <c r="E2170" s="1" t="s">
        <v>2089</v>
      </c>
      <c r="F2170" s="4"/>
      <c r="G2170" s="9">
        <f>Table5[[#This Row],[Order Quantity]]</f>
        <v>20</v>
      </c>
    </row>
    <row r="2171" spans="1:7" ht="16" hidden="1" x14ac:dyDescent="0.2">
      <c r="A2171" s="1" t="s">
        <v>4665</v>
      </c>
      <c r="B2171" s="1">
        <v>2</v>
      </c>
      <c r="C2171" s="1">
        <v>20</v>
      </c>
      <c r="D2171" s="1" t="s">
        <v>4666</v>
      </c>
      <c r="E2171" s="1" t="s">
        <v>1652</v>
      </c>
      <c r="F2171" s="4"/>
      <c r="G2171" s="9">
        <f>Table5[[#This Row],[Order Quantity]]</f>
        <v>20</v>
      </c>
    </row>
    <row r="2172" spans="1:7" ht="16" hidden="1" x14ac:dyDescent="0.2">
      <c r="A2172" t="s">
        <v>4403</v>
      </c>
      <c r="B2172">
        <v>2</v>
      </c>
      <c r="C2172">
        <v>20</v>
      </c>
      <c r="D2172" t="s">
        <v>171</v>
      </c>
      <c r="E2172" t="s">
        <v>1920</v>
      </c>
      <c r="F2172" s="4"/>
      <c r="G2172" s="9">
        <f>Table5[[#This Row],[Order Quantity]]</f>
        <v>20</v>
      </c>
    </row>
    <row r="2173" spans="1:7" ht="16" hidden="1" x14ac:dyDescent="0.2">
      <c r="A2173" t="s">
        <v>625</v>
      </c>
      <c r="B2173">
        <v>1</v>
      </c>
      <c r="C2173">
        <v>20</v>
      </c>
      <c r="D2173" t="s">
        <v>626</v>
      </c>
      <c r="E2173" t="s">
        <v>127</v>
      </c>
      <c r="F2173" s="4"/>
      <c r="G2173" s="9">
        <f>Table5[[#This Row],[Order Quantity]]</f>
        <v>20</v>
      </c>
    </row>
    <row r="2174" spans="1:7" ht="16" hidden="1" x14ac:dyDescent="0.2">
      <c r="A2174" t="s">
        <v>3293</v>
      </c>
      <c r="B2174">
        <v>1</v>
      </c>
      <c r="C2174">
        <v>20</v>
      </c>
      <c r="D2174" t="s">
        <v>190</v>
      </c>
      <c r="E2174" t="s">
        <v>1440</v>
      </c>
      <c r="F2174" s="4"/>
      <c r="G2174" s="9">
        <f>Table5[[#This Row],[Order Quantity]]</f>
        <v>20</v>
      </c>
    </row>
    <row r="2175" spans="1:7" ht="16" hidden="1" x14ac:dyDescent="0.2">
      <c r="A2175" t="s">
        <v>4332</v>
      </c>
      <c r="B2175">
        <v>1</v>
      </c>
      <c r="C2175">
        <v>20</v>
      </c>
      <c r="D2175" t="s">
        <v>437</v>
      </c>
      <c r="E2175" t="s">
        <v>1433</v>
      </c>
      <c r="F2175" s="4"/>
      <c r="G2175" s="9">
        <f>Table5[[#This Row],[Order Quantity]]</f>
        <v>20</v>
      </c>
    </row>
    <row r="2176" spans="1:7" ht="16" hidden="1" x14ac:dyDescent="0.2">
      <c r="A2176" t="s">
        <v>4372</v>
      </c>
      <c r="B2176">
        <v>1</v>
      </c>
      <c r="C2176">
        <v>20</v>
      </c>
      <c r="D2176" t="s">
        <v>422</v>
      </c>
      <c r="E2176" t="s">
        <v>2057</v>
      </c>
      <c r="F2176" s="4"/>
      <c r="G2176" s="9">
        <f>Table5[[#This Row],[Order Quantity]]</f>
        <v>20</v>
      </c>
    </row>
    <row r="2177" spans="1:7" ht="16" hidden="1" x14ac:dyDescent="0.2">
      <c r="A2177" s="1" t="s">
        <v>4446</v>
      </c>
      <c r="B2177" s="1">
        <v>1</v>
      </c>
      <c r="C2177" s="1">
        <v>20</v>
      </c>
      <c r="D2177" s="1" t="s">
        <v>136</v>
      </c>
      <c r="E2177" s="1" t="s">
        <v>1521</v>
      </c>
      <c r="F2177" s="4"/>
      <c r="G2177" s="9">
        <f>Table5[[#This Row],[Order Quantity]]</f>
        <v>20</v>
      </c>
    </row>
    <row r="2178" spans="1:7" ht="16" hidden="1" x14ac:dyDescent="0.2">
      <c r="A2178" t="s">
        <v>4478</v>
      </c>
      <c r="B2178">
        <v>1</v>
      </c>
      <c r="C2178">
        <v>20</v>
      </c>
      <c r="D2178" t="s">
        <v>262</v>
      </c>
      <c r="E2178" t="s">
        <v>4479</v>
      </c>
      <c r="F2178" s="4"/>
      <c r="G2178" s="9">
        <f>Table5[[#This Row],[Order Quantity]]</f>
        <v>20</v>
      </c>
    </row>
    <row r="2179" spans="1:7" ht="16" hidden="1" x14ac:dyDescent="0.2">
      <c r="A2179" s="1" t="s">
        <v>4656</v>
      </c>
      <c r="B2179" s="1">
        <v>1</v>
      </c>
      <c r="C2179" s="1">
        <v>20</v>
      </c>
      <c r="D2179" s="1" t="s">
        <v>4657</v>
      </c>
      <c r="E2179" s="1" t="s">
        <v>3985</v>
      </c>
      <c r="F2179" s="4"/>
      <c r="G2179" s="9">
        <f>Table5[[#This Row],[Order Quantity]]</f>
        <v>20</v>
      </c>
    </row>
    <row r="2180" spans="1:7" ht="16" hidden="1" x14ac:dyDescent="0.2">
      <c r="A2180" s="1" t="s">
        <v>4682</v>
      </c>
      <c r="B2180" s="1">
        <v>1</v>
      </c>
      <c r="C2180" s="1">
        <v>20</v>
      </c>
      <c r="D2180" s="1" t="s">
        <v>4230</v>
      </c>
      <c r="E2180" s="1" t="s">
        <v>1439</v>
      </c>
      <c r="F2180" s="4"/>
      <c r="G2180" s="9">
        <f>Table5[[#This Row],[Order Quantity]]</f>
        <v>20</v>
      </c>
    </row>
    <row r="2181" spans="1:7" ht="16" hidden="1" x14ac:dyDescent="0.2">
      <c r="A2181" s="1" t="s">
        <v>4804</v>
      </c>
      <c r="B2181" s="1">
        <v>1</v>
      </c>
      <c r="C2181" s="5">
        <v>20</v>
      </c>
      <c r="D2181" s="1" t="s">
        <v>991</v>
      </c>
      <c r="E2181" s="1" t="s">
        <v>1268</v>
      </c>
      <c r="F2181" s="4"/>
      <c r="G2181" s="9">
        <f>Table5[[#This Row],[Order Quantity]]</f>
        <v>20</v>
      </c>
    </row>
    <row r="2182" spans="1:7" ht="16" hidden="1" x14ac:dyDescent="0.2">
      <c r="A2182" t="s">
        <v>4985</v>
      </c>
      <c r="B2182">
        <v>1</v>
      </c>
      <c r="C2182">
        <v>20</v>
      </c>
      <c r="D2182" t="s">
        <v>65</v>
      </c>
      <c r="E2182" t="s">
        <v>4810</v>
      </c>
      <c r="F2182" s="4"/>
      <c r="G2182" s="9">
        <f>Table5[[#This Row],[Order Quantity]]</f>
        <v>20</v>
      </c>
    </row>
    <row r="2183" spans="1:7" ht="16" hidden="1" x14ac:dyDescent="0.2">
      <c r="A2183" s="1" t="s">
        <v>5183</v>
      </c>
      <c r="B2183" s="1">
        <v>1</v>
      </c>
      <c r="C2183" s="1">
        <v>20</v>
      </c>
      <c r="D2183" s="1" t="s">
        <v>65</v>
      </c>
      <c r="E2183" s="1" t="s">
        <v>1603</v>
      </c>
      <c r="F2183" s="4"/>
      <c r="G2183" s="9">
        <f>Table5[[#This Row],[Order Quantity]]</f>
        <v>20</v>
      </c>
    </row>
    <row r="2184" spans="1:7" ht="16" hidden="1" x14ac:dyDescent="0.2">
      <c r="A2184" s="1" t="s">
        <v>5184</v>
      </c>
      <c r="B2184" s="1">
        <v>1</v>
      </c>
      <c r="C2184" s="1">
        <v>20</v>
      </c>
      <c r="D2184" s="1" t="s">
        <v>65</v>
      </c>
      <c r="E2184" s="1" t="s">
        <v>1603</v>
      </c>
      <c r="F2184" s="4"/>
      <c r="G2184" s="9">
        <f>Table5[[#This Row],[Order Quantity]]</f>
        <v>20</v>
      </c>
    </row>
    <row r="2185" spans="1:7" ht="16" hidden="1" x14ac:dyDescent="0.2">
      <c r="A2185" t="s">
        <v>5454</v>
      </c>
      <c r="B2185">
        <v>1</v>
      </c>
      <c r="C2185">
        <v>20</v>
      </c>
      <c r="D2185" t="s">
        <v>136</v>
      </c>
      <c r="E2185" t="s">
        <v>5362</v>
      </c>
      <c r="F2185" s="4"/>
      <c r="G2185" s="9">
        <f>Table5[[#This Row],[Order Quantity]]</f>
        <v>20</v>
      </c>
    </row>
    <row r="2186" spans="1:7" ht="16" hidden="1" x14ac:dyDescent="0.2">
      <c r="A2186" s="1" t="s">
        <v>5677</v>
      </c>
      <c r="B2186" s="1">
        <v>1</v>
      </c>
      <c r="C2186" s="5">
        <v>20</v>
      </c>
      <c r="D2186" s="1" t="s">
        <v>65</v>
      </c>
      <c r="E2186" s="1" t="s">
        <v>1296</v>
      </c>
      <c r="F2186" s="4"/>
      <c r="G2186" s="9">
        <f>Table5[[#This Row],[Order Quantity]]</f>
        <v>20</v>
      </c>
    </row>
    <row r="2187" spans="1:7" ht="16" hidden="1" x14ac:dyDescent="0.2">
      <c r="A2187" s="1" t="s">
        <v>5707</v>
      </c>
      <c r="B2187" s="1">
        <v>1</v>
      </c>
      <c r="C2187" s="5">
        <v>20</v>
      </c>
      <c r="D2187" s="1" t="s">
        <v>97</v>
      </c>
      <c r="E2187" s="1" t="s">
        <v>5219</v>
      </c>
      <c r="F2187" s="4"/>
      <c r="G2187" s="9">
        <f>Table5[[#This Row],[Order Quantity]]</f>
        <v>20</v>
      </c>
    </row>
    <row r="2188" spans="1:7" ht="16" hidden="1" x14ac:dyDescent="0.2">
      <c r="A2188" s="1" t="s">
        <v>6033</v>
      </c>
      <c r="B2188" s="1">
        <v>1</v>
      </c>
      <c r="C2188" s="1">
        <v>20</v>
      </c>
      <c r="D2188" s="1" t="s">
        <v>422</v>
      </c>
      <c r="E2188" s="1" t="s">
        <v>1261</v>
      </c>
      <c r="F2188" s="4"/>
      <c r="G2188" s="9">
        <f>Table5[[#This Row],[Order Quantity]]</f>
        <v>20</v>
      </c>
    </row>
    <row r="2189" spans="1:7" ht="16" hidden="1" x14ac:dyDescent="0.2">
      <c r="A2189" s="1" t="s">
        <v>7216</v>
      </c>
      <c r="B2189" s="1">
        <v>1</v>
      </c>
      <c r="C2189" s="1">
        <v>20</v>
      </c>
      <c r="D2189" s="1" t="s">
        <v>97</v>
      </c>
      <c r="E2189" s="1" t="s">
        <v>3825</v>
      </c>
      <c r="F2189" s="4"/>
      <c r="G2189" s="9">
        <f>Table5[[#This Row],[Order Quantity]]</f>
        <v>20</v>
      </c>
    </row>
    <row r="2190" spans="1:7" ht="16" hidden="1" x14ac:dyDescent="0.2">
      <c r="A2190" s="1" t="s">
        <v>1324</v>
      </c>
      <c r="B2190" s="1">
        <v>1</v>
      </c>
      <c r="C2190" s="1">
        <v>20</v>
      </c>
      <c r="D2190" s="1" t="s">
        <v>7397</v>
      </c>
      <c r="E2190" s="1" t="s">
        <v>1278</v>
      </c>
      <c r="F2190" s="4"/>
      <c r="G2190" s="9">
        <f>Table5[[#This Row],[Order Quantity]]</f>
        <v>20</v>
      </c>
    </row>
    <row r="2191" spans="1:7" ht="16" hidden="1" x14ac:dyDescent="0.2">
      <c r="A2191" t="s">
        <v>7442</v>
      </c>
      <c r="B2191">
        <v>1</v>
      </c>
      <c r="C2191">
        <v>20</v>
      </c>
      <c r="D2191" t="s">
        <v>65</v>
      </c>
      <c r="E2191" t="s">
        <v>775</v>
      </c>
      <c r="F2191" s="4"/>
      <c r="G2191" s="9">
        <f>Table5[[#This Row],[Order Quantity]]</f>
        <v>20</v>
      </c>
    </row>
    <row r="2192" spans="1:7" ht="16" hidden="1" x14ac:dyDescent="0.2">
      <c r="A2192" t="s">
        <v>1944</v>
      </c>
      <c r="B2192">
        <v>1</v>
      </c>
      <c r="C2192">
        <v>20</v>
      </c>
      <c r="D2192" t="s">
        <v>422</v>
      </c>
      <c r="E2192" t="s">
        <v>1361</v>
      </c>
      <c r="F2192" s="4"/>
      <c r="G2192" s="9">
        <f>Table5[[#This Row],[Order Quantity]]</f>
        <v>20</v>
      </c>
    </row>
    <row r="2193" spans="1:7" ht="16" hidden="1" x14ac:dyDescent="0.2">
      <c r="A2193" t="s">
        <v>5243</v>
      </c>
      <c r="B2193">
        <v>5</v>
      </c>
      <c r="C2193" s="6">
        <v>19.98</v>
      </c>
      <c r="D2193" t="s">
        <v>684</v>
      </c>
      <c r="E2193" t="s">
        <v>4086</v>
      </c>
      <c r="F2193" s="4"/>
      <c r="G2193" s="9">
        <f>Table5[[#This Row],[Order Quantity]]</f>
        <v>19.98</v>
      </c>
    </row>
    <row r="2194" spans="1:7" ht="16" hidden="1" x14ac:dyDescent="0.2">
      <c r="A2194" s="1" t="s">
        <v>4119</v>
      </c>
      <c r="B2194" s="1">
        <v>1</v>
      </c>
      <c r="C2194" s="5">
        <v>19.2</v>
      </c>
      <c r="D2194" s="1" t="s">
        <v>684</v>
      </c>
      <c r="E2194" s="1" t="s">
        <v>3178</v>
      </c>
      <c r="F2194" s="4"/>
      <c r="G2194" s="9">
        <f>Table5[[#This Row],[Order Quantity]]</f>
        <v>19.2</v>
      </c>
    </row>
    <row r="2195" spans="1:7" ht="16" hidden="1" x14ac:dyDescent="0.2">
      <c r="A2195" t="s">
        <v>99</v>
      </c>
      <c r="B2195">
        <v>19</v>
      </c>
      <c r="C2195">
        <v>19</v>
      </c>
      <c r="D2195" t="s">
        <v>100</v>
      </c>
      <c r="E2195" t="s">
        <v>101</v>
      </c>
      <c r="F2195" s="4"/>
      <c r="G2195" s="9">
        <f>Table5[[#This Row],[Order Quantity]]</f>
        <v>19</v>
      </c>
    </row>
    <row r="2196" spans="1:7" ht="16" hidden="1" x14ac:dyDescent="0.2">
      <c r="A2196" t="s">
        <v>2478</v>
      </c>
      <c r="B2196">
        <v>19</v>
      </c>
      <c r="C2196">
        <v>19</v>
      </c>
      <c r="D2196" t="s">
        <v>450</v>
      </c>
      <c r="E2196" t="s">
        <v>1416</v>
      </c>
      <c r="F2196" s="4"/>
      <c r="G2196" s="9">
        <f>Table5[[#This Row],[Order Quantity]]</f>
        <v>19</v>
      </c>
    </row>
    <row r="2197" spans="1:7" ht="16" hidden="1" x14ac:dyDescent="0.2">
      <c r="A2197" s="1" t="s">
        <v>5589</v>
      </c>
      <c r="B2197" s="1">
        <v>19</v>
      </c>
      <c r="C2197" s="1">
        <v>19</v>
      </c>
      <c r="D2197" s="1" t="s">
        <v>5590</v>
      </c>
      <c r="E2197" s="1" t="s">
        <v>1908</v>
      </c>
      <c r="F2197" s="4"/>
      <c r="G2197" s="9">
        <f>Table5[[#This Row],[Order Quantity]]</f>
        <v>19</v>
      </c>
    </row>
    <row r="2198" spans="1:7" ht="16" hidden="1" x14ac:dyDescent="0.2">
      <c r="A2198" t="s">
        <v>1900</v>
      </c>
      <c r="B2198">
        <v>17</v>
      </c>
      <c r="C2198">
        <v>19</v>
      </c>
      <c r="D2198" t="s">
        <v>1508</v>
      </c>
      <c r="E2198" t="s">
        <v>1605</v>
      </c>
      <c r="F2198" s="4"/>
      <c r="G2198" s="9">
        <f>Table5[[#This Row],[Order Quantity]]</f>
        <v>19</v>
      </c>
    </row>
    <row r="2199" spans="1:7" ht="16" hidden="1" x14ac:dyDescent="0.2">
      <c r="A2199" t="s">
        <v>2687</v>
      </c>
      <c r="B2199">
        <v>16</v>
      </c>
      <c r="C2199">
        <v>19</v>
      </c>
      <c r="D2199" t="s">
        <v>2575</v>
      </c>
      <c r="E2199" t="s">
        <v>1456</v>
      </c>
      <c r="F2199" s="4"/>
      <c r="G2199" s="9">
        <f>Table5[[#This Row],[Order Quantity]]</f>
        <v>19</v>
      </c>
    </row>
    <row r="2200" spans="1:7" ht="16" hidden="1" x14ac:dyDescent="0.2">
      <c r="A2200" t="s">
        <v>1300</v>
      </c>
      <c r="B2200">
        <v>15</v>
      </c>
      <c r="C2200">
        <v>19</v>
      </c>
      <c r="D2200" t="s">
        <v>262</v>
      </c>
      <c r="E2200" t="s">
        <v>1261</v>
      </c>
      <c r="F2200" s="4"/>
      <c r="G2200" s="9">
        <f>Table5[[#This Row],[Order Quantity]]</f>
        <v>19</v>
      </c>
    </row>
    <row r="2201" spans="1:7" ht="16" hidden="1" x14ac:dyDescent="0.2">
      <c r="A2201" t="s">
        <v>6937</v>
      </c>
      <c r="B2201">
        <v>15</v>
      </c>
      <c r="C2201">
        <v>19</v>
      </c>
      <c r="D2201" t="s">
        <v>342</v>
      </c>
      <c r="E2201" t="s">
        <v>1419</v>
      </c>
      <c r="F2201" s="4"/>
      <c r="G2201" s="9">
        <f>Table5[[#This Row],[Order Quantity]]</f>
        <v>19</v>
      </c>
    </row>
    <row r="2202" spans="1:7" ht="16" hidden="1" x14ac:dyDescent="0.2">
      <c r="A2202" t="s">
        <v>1792</v>
      </c>
      <c r="B2202">
        <v>13</v>
      </c>
      <c r="C2202">
        <v>19</v>
      </c>
      <c r="D2202" t="s">
        <v>113</v>
      </c>
      <c r="E2202" t="s">
        <v>1380</v>
      </c>
      <c r="F2202" s="4"/>
      <c r="G2202" s="9">
        <f>Table5[[#This Row],[Order Quantity]]</f>
        <v>19</v>
      </c>
    </row>
    <row r="2203" spans="1:7" ht="16" hidden="1" x14ac:dyDescent="0.2">
      <c r="A2203" s="1" t="s">
        <v>4063</v>
      </c>
      <c r="B2203" s="1">
        <v>13</v>
      </c>
      <c r="C2203" s="1">
        <v>19</v>
      </c>
      <c r="D2203" s="1" t="s">
        <v>464</v>
      </c>
      <c r="E2203" s="1" t="s">
        <v>1302</v>
      </c>
      <c r="F2203" s="4"/>
      <c r="G2203" s="9">
        <f>Table5[[#This Row],[Order Quantity]]</f>
        <v>19</v>
      </c>
    </row>
    <row r="2204" spans="1:7" ht="16" hidden="1" x14ac:dyDescent="0.2">
      <c r="A2204" t="s">
        <v>1308</v>
      </c>
      <c r="B2204">
        <v>12</v>
      </c>
      <c r="C2204">
        <v>19</v>
      </c>
      <c r="D2204" t="s">
        <v>555</v>
      </c>
      <c r="E2204" t="s">
        <v>1309</v>
      </c>
      <c r="F2204" s="4"/>
      <c r="G2204" s="9">
        <f>Table5[[#This Row],[Order Quantity]]</f>
        <v>19</v>
      </c>
    </row>
    <row r="2205" spans="1:7" ht="16" x14ac:dyDescent="0.2">
      <c r="A2205" t="s">
        <v>3896</v>
      </c>
      <c r="B2205">
        <v>12</v>
      </c>
      <c r="C2205" s="6">
        <v>19</v>
      </c>
      <c r="D2205" t="s">
        <v>136</v>
      </c>
      <c r="E2205" t="s">
        <v>2516</v>
      </c>
      <c r="F2205" s="13" t="s">
        <v>7669</v>
      </c>
      <c r="G2205" s="9">
        <f>Table5[[#This Row],[Order Quantity]]</f>
        <v>19</v>
      </c>
    </row>
    <row r="2206" spans="1:7" ht="16" hidden="1" x14ac:dyDescent="0.2">
      <c r="A2206" t="s">
        <v>5414</v>
      </c>
      <c r="B2206">
        <v>12</v>
      </c>
      <c r="C2206">
        <v>19</v>
      </c>
      <c r="D2206" t="s">
        <v>136</v>
      </c>
      <c r="E2206" t="s">
        <v>1375</v>
      </c>
      <c r="F2206" s="4"/>
      <c r="G2206" s="9">
        <f>Table5[[#This Row],[Order Quantity]]</f>
        <v>19</v>
      </c>
    </row>
    <row r="2207" spans="1:7" ht="16" hidden="1" x14ac:dyDescent="0.2">
      <c r="A2207" s="1" t="s">
        <v>4077</v>
      </c>
      <c r="B2207" s="1">
        <v>11</v>
      </c>
      <c r="C2207" s="1">
        <v>19</v>
      </c>
      <c r="D2207" s="1" t="s">
        <v>103</v>
      </c>
      <c r="E2207" s="1" t="s">
        <v>1302</v>
      </c>
      <c r="F2207" s="4"/>
      <c r="G2207" s="9">
        <f>Table5[[#This Row],[Order Quantity]]</f>
        <v>19</v>
      </c>
    </row>
    <row r="2208" spans="1:7" ht="16" hidden="1" x14ac:dyDescent="0.2">
      <c r="A2208" s="1" t="s">
        <v>4196</v>
      </c>
      <c r="B2208" s="1">
        <v>11</v>
      </c>
      <c r="C2208" s="1">
        <v>19</v>
      </c>
      <c r="D2208" s="1" t="s">
        <v>4167</v>
      </c>
      <c r="E2208" s="1" t="s">
        <v>4165</v>
      </c>
      <c r="F2208" s="4"/>
      <c r="G2208" s="9">
        <f>Table5[[#This Row],[Order Quantity]]</f>
        <v>19</v>
      </c>
    </row>
    <row r="2209" spans="1:7" ht="16" hidden="1" x14ac:dyDescent="0.2">
      <c r="A2209" t="s">
        <v>7544</v>
      </c>
      <c r="B2209">
        <v>11</v>
      </c>
      <c r="C2209">
        <v>19</v>
      </c>
      <c r="D2209" t="s">
        <v>422</v>
      </c>
      <c r="E2209" t="s">
        <v>2803</v>
      </c>
      <c r="F2209" s="4"/>
      <c r="G2209" s="9">
        <f>Table5[[#This Row],[Order Quantity]]</f>
        <v>19</v>
      </c>
    </row>
    <row r="2210" spans="1:7" ht="16" hidden="1" x14ac:dyDescent="0.2">
      <c r="A2210" t="s">
        <v>2215</v>
      </c>
      <c r="B2210">
        <v>10</v>
      </c>
      <c r="C2210">
        <v>19</v>
      </c>
      <c r="D2210" t="s">
        <v>422</v>
      </c>
      <c r="E2210" t="s">
        <v>2216</v>
      </c>
      <c r="F2210" s="4"/>
      <c r="G2210" s="9">
        <f>Table5[[#This Row],[Order Quantity]]</f>
        <v>19</v>
      </c>
    </row>
    <row r="2211" spans="1:7" ht="16" hidden="1" x14ac:dyDescent="0.2">
      <c r="A2211" t="s">
        <v>5415</v>
      </c>
      <c r="B2211">
        <v>10</v>
      </c>
      <c r="C2211">
        <v>19</v>
      </c>
      <c r="D2211" t="s">
        <v>136</v>
      </c>
      <c r="E2211" t="s">
        <v>3079</v>
      </c>
      <c r="F2211" s="4"/>
      <c r="G2211" s="9">
        <f>Table5[[#This Row],[Order Quantity]]</f>
        <v>19</v>
      </c>
    </row>
    <row r="2212" spans="1:7" ht="16" hidden="1" x14ac:dyDescent="0.2">
      <c r="A2212" t="s">
        <v>5066</v>
      </c>
      <c r="B2212">
        <v>9</v>
      </c>
      <c r="C2212">
        <v>19</v>
      </c>
      <c r="D2212" t="s">
        <v>5067</v>
      </c>
      <c r="E2212" t="s">
        <v>5029</v>
      </c>
      <c r="F2212" s="4"/>
      <c r="G2212" s="9">
        <f>Table5[[#This Row],[Order Quantity]]</f>
        <v>19</v>
      </c>
    </row>
    <row r="2213" spans="1:7" ht="16" hidden="1" x14ac:dyDescent="0.2">
      <c r="A2213" t="s">
        <v>2629</v>
      </c>
      <c r="B2213">
        <v>8</v>
      </c>
      <c r="C2213">
        <v>19</v>
      </c>
      <c r="D2213" t="s">
        <v>2021</v>
      </c>
      <c r="E2213" t="s">
        <v>1498</v>
      </c>
      <c r="F2213" s="4"/>
      <c r="G2213" s="9">
        <f>Table5[[#This Row],[Order Quantity]]</f>
        <v>19</v>
      </c>
    </row>
    <row r="2214" spans="1:7" ht="16" hidden="1" x14ac:dyDescent="0.2">
      <c r="A2214" t="s">
        <v>1365</v>
      </c>
      <c r="B2214">
        <v>8</v>
      </c>
      <c r="C2214">
        <v>19</v>
      </c>
      <c r="D2214" t="s">
        <v>136</v>
      </c>
      <c r="E2214" t="s">
        <v>2856</v>
      </c>
      <c r="F2214" s="4"/>
      <c r="G2214" s="9">
        <f>Table5[[#This Row],[Order Quantity]]</f>
        <v>19</v>
      </c>
    </row>
    <row r="2215" spans="1:7" ht="16" hidden="1" x14ac:dyDescent="0.2">
      <c r="A2215" s="1" t="s">
        <v>5847</v>
      </c>
      <c r="B2215" s="1">
        <v>8</v>
      </c>
      <c r="C2215" s="1">
        <v>19</v>
      </c>
      <c r="D2215" s="1" t="s">
        <v>5752</v>
      </c>
      <c r="E2215" s="1" t="s">
        <v>5753</v>
      </c>
      <c r="F2215" s="4"/>
      <c r="G2215" s="9">
        <f>Table5[[#This Row],[Order Quantity]]</f>
        <v>19</v>
      </c>
    </row>
    <row r="2216" spans="1:7" ht="16" hidden="1" x14ac:dyDescent="0.2">
      <c r="A2216" t="s">
        <v>549</v>
      </c>
      <c r="B2216">
        <v>7</v>
      </c>
      <c r="C2216">
        <v>19</v>
      </c>
      <c r="D2216" t="s">
        <v>154</v>
      </c>
      <c r="E2216" t="s">
        <v>127</v>
      </c>
      <c r="F2216" s="4"/>
      <c r="G2216" s="9">
        <f>Table5[[#This Row],[Order Quantity]]</f>
        <v>19</v>
      </c>
    </row>
    <row r="2217" spans="1:7" ht="16" hidden="1" x14ac:dyDescent="0.2">
      <c r="A2217" t="s">
        <v>1420</v>
      </c>
      <c r="B2217">
        <v>7</v>
      </c>
      <c r="C2217">
        <v>19</v>
      </c>
      <c r="D2217" t="s">
        <v>113</v>
      </c>
      <c r="E2217" t="s">
        <v>1240</v>
      </c>
      <c r="F2217" s="4"/>
      <c r="G2217" s="9">
        <f>Table5[[#This Row],[Order Quantity]]</f>
        <v>19</v>
      </c>
    </row>
    <row r="2218" spans="1:7" ht="16" hidden="1" x14ac:dyDescent="0.2">
      <c r="A2218" t="s">
        <v>6931</v>
      </c>
      <c r="B2218">
        <v>7</v>
      </c>
      <c r="C2218">
        <v>19</v>
      </c>
      <c r="D2218" t="s">
        <v>6932</v>
      </c>
      <c r="E2218" t="s">
        <v>1236</v>
      </c>
      <c r="F2218" s="4"/>
      <c r="G2218" s="9">
        <f>Table5[[#This Row],[Order Quantity]]</f>
        <v>19</v>
      </c>
    </row>
    <row r="2219" spans="1:7" ht="16" hidden="1" x14ac:dyDescent="0.2">
      <c r="A2219" t="s">
        <v>3045</v>
      </c>
      <c r="B2219">
        <v>6</v>
      </c>
      <c r="C2219">
        <v>19</v>
      </c>
      <c r="D2219" t="s">
        <v>136</v>
      </c>
      <c r="E2219" t="s">
        <v>1380</v>
      </c>
      <c r="F2219" s="4"/>
      <c r="G2219" s="9">
        <f>Table5[[#This Row],[Order Quantity]]</f>
        <v>19</v>
      </c>
    </row>
    <row r="2220" spans="1:7" ht="16" hidden="1" x14ac:dyDescent="0.2">
      <c r="A2220" t="s">
        <v>3234</v>
      </c>
      <c r="B2220">
        <v>6</v>
      </c>
      <c r="C2220" s="6">
        <v>19</v>
      </c>
      <c r="D2220" t="s">
        <v>3235</v>
      </c>
      <c r="E2220" t="s">
        <v>2419</v>
      </c>
      <c r="F2220" s="4"/>
      <c r="G2220" s="9">
        <f>Table5[[#This Row],[Order Quantity]]</f>
        <v>19</v>
      </c>
    </row>
    <row r="2221" spans="1:7" ht="16" hidden="1" x14ac:dyDescent="0.2">
      <c r="A2221" s="1" t="s">
        <v>4598</v>
      </c>
      <c r="B2221" s="1">
        <v>6</v>
      </c>
      <c r="C2221" s="1">
        <v>19</v>
      </c>
      <c r="D2221" s="1" t="s">
        <v>65</v>
      </c>
      <c r="E2221" s="1" t="s">
        <v>4572</v>
      </c>
      <c r="F2221" s="4"/>
      <c r="G2221" s="9">
        <f>Table5[[#This Row],[Order Quantity]]</f>
        <v>19</v>
      </c>
    </row>
    <row r="2222" spans="1:7" ht="16" hidden="1" x14ac:dyDescent="0.2">
      <c r="A2222" s="1" t="s">
        <v>4722</v>
      </c>
      <c r="B2222" s="1">
        <v>6</v>
      </c>
      <c r="C2222" s="1">
        <v>19</v>
      </c>
      <c r="D2222" s="1" t="s">
        <v>4652</v>
      </c>
      <c r="E2222" s="1" t="s">
        <v>1439</v>
      </c>
      <c r="F2222" s="4"/>
      <c r="G2222" s="9">
        <f>Table5[[#This Row],[Order Quantity]]</f>
        <v>19</v>
      </c>
    </row>
    <row r="2223" spans="1:7" ht="16" hidden="1" x14ac:dyDescent="0.2">
      <c r="A2223" t="s">
        <v>6617</v>
      </c>
      <c r="B2223">
        <v>6</v>
      </c>
      <c r="C2223" s="6">
        <v>19</v>
      </c>
      <c r="D2223" t="s">
        <v>2886</v>
      </c>
      <c r="E2223" t="s">
        <v>1539</v>
      </c>
      <c r="F2223" s="4"/>
      <c r="G2223" s="9">
        <f>Table5[[#This Row],[Order Quantity]]</f>
        <v>19</v>
      </c>
    </row>
    <row r="2224" spans="1:7" ht="16" hidden="1" x14ac:dyDescent="0.2">
      <c r="A2224" t="s">
        <v>6666</v>
      </c>
      <c r="B2224">
        <v>6</v>
      </c>
      <c r="C2224">
        <v>19</v>
      </c>
      <c r="D2224" t="s">
        <v>97</v>
      </c>
      <c r="E2224" t="s">
        <v>1361</v>
      </c>
      <c r="F2224" s="4"/>
      <c r="G2224" s="9">
        <f>Table5[[#This Row],[Order Quantity]]</f>
        <v>19</v>
      </c>
    </row>
    <row r="2225" spans="1:7" ht="16" hidden="1" x14ac:dyDescent="0.2">
      <c r="A2225" t="s">
        <v>7360</v>
      </c>
      <c r="B2225">
        <v>6</v>
      </c>
      <c r="C2225">
        <v>19</v>
      </c>
      <c r="D2225" t="s">
        <v>65</v>
      </c>
      <c r="E2225" t="s">
        <v>4810</v>
      </c>
      <c r="F2225" s="4"/>
      <c r="G2225" s="9">
        <f>Table5[[#This Row],[Order Quantity]]</f>
        <v>19</v>
      </c>
    </row>
    <row r="2226" spans="1:7" ht="16" hidden="1" x14ac:dyDescent="0.2">
      <c r="A2226" t="s">
        <v>413</v>
      </c>
      <c r="B2226">
        <v>5</v>
      </c>
      <c r="C2226">
        <v>19</v>
      </c>
      <c r="D2226" t="s">
        <v>1580</v>
      </c>
      <c r="E2226" t="s">
        <v>1433</v>
      </c>
      <c r="F2226" s="4"/>
      <c r="G2226" s="9">
        <f>Table5[[#This Row],[Order Quantity]]</f>
        <v>19</v>
      </c>
    </row>
    <row r="2227" spans="1:7" ht="16" hidden="1" x14ac:dyDescent="0.2">
      <c r="A2227" t="s">
        <v>3348</v>
      </c>
      <c r="B2227">
        <v>5</v>
      </c>
      <c r="C2227">
        <v>19</v>
      </c>
      <c r="D2227" t="s">
        <v>47</v>
      </c>
      <c r="E2227" t="s">
        <v>2917</v>
      </c>
      <c r="F2227" s="4"/>
      <c r="G2227" s="9">
        <f>Table5[[#This Row],[Order Quantity]]</f>
        <v>19</v>
      </c>
    </row>
    <row r="2228" spans="1:7" ht="16" hidden="1" x14ac:dyDescent="0.2">
      <c r="A2228" t="s">
        <v>3639</v>
      </c>
      <c r="B2228">
        <v>5</v>
      </c>
      <c r="C2228">
        <v>19</v>
      </c>
      <c r="D2228" t="s">
        <v>697</v>
      </c>
      <c r="E2228" t="s">
        <v>3640</v>
      </c>
      <c r="F2228" s="4"/>
      <c r="G2228" s="9">
        <f>Table5[[#This Row],[Order Quantity]]</f>
        <v>19</v>
      </c>
    </row>
    <row r="2229" spans="1:7" ht="16" hidden="1" x14ac:dyDescent="0.2">
      <c r="A2229" s="1" t="s">
        <v>4703</v>
      </c>
      <c r="B2229" s="1">
        <v>5</v>
      </c>
      <c r="C2229" s="1">
        <v>19</v>
      </c>
      <c r="D2229" s="1" t="s">
        <v>4628</v>
      </c>
      <c r="E2229" s="1" t="s">
        <v>1498</v>
      </c>
      <c r="F2229" s="4"/>
      <c r="G2229" s="9">
        <f>Table5[[#This Row],[Order Quantity]]</f>
        <v>19</v>
      </c>
    </row>
    <row r="2230" spans="1:7" ht="16" hidden="1" x14ac:dyDescent="0.2">
      <c r="A2230" t="s">
        <v>7262</v>
      </c>
      <c r="B2230">
        <v>5</v>
      </c>
      <c r="C2230">
        <v>19</v>
      </c>
      <c r="D2230" t="s">
        <v>65</v>
      </c>
      <c r="E2230" t="s">
        <v>4810</v>
      </c>
      <c r="F2230" s="4"/>
      <c r="G2230" s="9">
        <f>Table5[[#This Row],[Order Quantity]]</f>
        <v>19</v>
      </c>
    </row>
    <row r="2231" spans="1:7" ht="16" hidden="1" x14ac:dyDescent="0.2">
      <c r="A2231" t="s">
        <v>406</v>
      </c>
      <c r="B2231">
        <v>4</v>
      </c>
      <c r="C2231">
        <v>19</v>
      </c>
      <c r="D2231" t="s">
        <v>407</v>
      </c>
      <c r="E2231" t="s">
        <v>101</v>
      </c>
      <c r="F2231" s="4"/>
      <c r="G2231" s="9">
        <f>Table5[[#This Row],[Order Quantity]]</f>
        <v>19</v>
      </c>
    </row>
    <row r="2232" spans="1:7" ht="16" hidden="1" x14ac:dyDescent="0.2">
      <c r="A2232" t="s">
        <v>1802</v>
      </c>
      <c r="B2232">
        <v>4</v>
      </c>
      <c r="C2232">
        <v>19</v>
      </c>
      <c r="D2232" t="s">
        <v>113</v>
      </c>
      <c r="E2232" t="s">
        <v>1402</v>
      </c>
      <c r="F2232" s="4"/>
      <c r="G2232" s="9">
        <f>Table5[[#This Row],[Order Quantity]]</f>
        <v>19</v>
      </c>
    </row>
    <row r="2233" spans="1:7" ht="16" hidden="1" x14ac:dyDescent="0.2">
      <c r="A2233" t="s">
        <v>7274</v>
      </c>
      <c r="B2233">
        <v>4</v>
      </c>
      <c r="C2233">
        <v>19</v>
      </c>
      <c r="D2233" t="s">
        <v>7275</v>
      </c>
      <c r="E2233" t="s">
        <v>2180</v>
      </c>
      <c r="F2233" s="4"/>
      <c r="G2233" s="9">
        <f>Table5[[#This Row],[Order Quantity]]</f>
        <v>19</v>
      </c>
    </row>
    <row r="2234" spans="1:7" ht="16" hidden="1" x14ac:dyDescent="0.2">
      <c r="A2234" t="s">
        <v>7432</v>
      </c>
      <c r="B2234">
        <v>4</v>
      </c>
      <c r="C2234">
        <v>19</v>
      </c>
      <c r="D2234" t="s">
        <v>5240</v>
      </c>
      <c r="E2234" t="s">
        <v>913</v>
      </c>
      <c r="F2234" s="4"/>
      <c r="G2234" s="9">
        <f>Table5[[#This Row],[Order Quantity]]</f>
        <v>19</v>
      </c>
    </row>
    <row r="2235" spans="1:7" ht="16" hidden="1" x14ac:dyDescent="0.2">
      <c r="A2235" t="s">
        <v>2388</v>
      </c>
      <c r="B2235">
        <v>3</v>
      </c>
      <c r="C2235">
        <v>19</v>
      </c>
      <c r="D2235" t="s">
        <v>831</v>
      </c>
      <c r="E2235" t="s">
        <v>1439</v>
      </c>
      <c r="F2235" s="4"/>
      <c r="G2235" s="9">
        <f>Table5[[#This Row],[Order Quantity]]</f>
        <v>19</v>
      </c>
    </row>
    <row r="2236" spans="1:7" ht="16" hidden="1" x14ac:dyDescent="0.2">
      <c r="A2236" t="s">
        <v>2480</v>
      </c>
      <c r="B2236">
        <v>3</v>
      </c>
      <c r="C2236">
        <v>19</v>
      </c>
      <c r="D2236" t="s">
        <v>1292</v>
      </c>
      <c r="E2236" t="s">
        <v>2481</v>
      </c>
      <c r="F2236" s="4"/>
      <c r="G2236" s="9">
        <f>Table5[[#This Row],[Order Quantity]]</f>
        <v>19</v>
      </c>
    </row>
    <row r="2237" spans="1:7" ht="16" hidden="1" x14ac:dyDescent="0.2">
      <c r="A2237" t="s">
        <v>2860</v>
      </c>
      <c r="B2237">
        <v>3</v>
      </c>
      <c r="C2237">
        <v>19</v>
      </c>
      <c r="D2237" t="s">
        <v>2021</v>
      </c>
      <c r="E2237" t="s">
        <v>1498</v>
      </c>
      <c r="F2237" s="4"/>
      <c r="G2237" s="9">
        <f>Table5[[#This Row],[Order Quantity]]</f>
        <v>19</v>
      </c>
    </row>
    <row r="2238" spans="1:7" ht="16" hidden="1" x14ac:dyDescent="0.2">
      <c r="A2238" s="1" t="s">
        <v>4377</v>
      </c>
      <c r="B2238" s="1">
        <v>3</v>
      </c>
      <c r="C2238" s="1">
        <v>19</v>
      </c>
      <c r="D2238" s="1" t="s">
        <v>4378</v>
      </c>
      <c r="E2238" s="1" t="s">
        <v>1439</v>
      </c>
      <c r="F2238" s="4"/>
      <c r="G2238" s="9">
        <f>Table5[[#This Row],[Order Quantity]]</f>
        <v>19</v>
      </c>
    </row>
    <row r="2239" spans="1:7" ht="16" hidden="1" x14ac:dyDescent="0.2">
      <c r="A2239" t="s">
        <v>5463</v>
      </c>
      <c r="B2239">
        <v>3</v>
      </c>
      <c r="C2239">
        <v>19</v>
      </c>
      <c r="D2239" t="s">
        <v>136</v>
      </c>
      <c r="E2239" t="s">
        <v>5362</v>
      </c>
      <c r="F2239" s="4"/>
      <c r="G2239" s="9">
        <f>Table5[[#This Row],[Order Quantity]]</f>
        <v>19</v>
      </c>
    </row>
    <row r="2240" spans="1:7" ht="16" hidden="1" x14ac:dyDescent="0.2">
      <c r="A2240" t="s">
        <v>6198</v>
      </c>
      <c r="B2240">
        <v>3</v>
      </c>
      <c r="C2240">
        <v>19</v>
      </c>
      <c r="D2240" t="s">
        <v>684</v>
      </c>
      <c r="E2240" t="s">
        <v>1528</v>
      </c>
      <c r="F2240" s="4"/>
      <c r="G2240" s="9">
        <f>Table5[[#This Row],[Order Quantity]]</f>
        <v>19</v>
      </c>
    </row>
    <row r="2241" spans="1:7" ht="16" hidden="1" x14ac:dyDescent="0.2">
      <c r="A2241" t="s">
        <v>6321</v>
      </c>
      <c r="B2241">
        <v>3</v>
      </c>
      <c r="C2241">
        <v>19</v>
      </c>
      <c r="D2241" t="s">
        <v>553</v>
      </c>
      <c r="E2241" t="s">
        <v>1240</v>
      </c>
      <c r="F2241" s="4"/>
      <c r="G2241" s="9">
        <f>Table5[[#This Row],[Order Quantity]]</f>
        <v>19</v>
      </c>
    </row>
    <row r="2242" spans="1:7" ht="16" hidden="1" x14ac:dyDescent="0.2">
      <c r="A2242" t="s">
        <v>6915</v>
      </c>
      <c r="B2242">
        <v>3</v>
      </c>
      <c r="C2242">
        <v>19</v>
      </c>
      <c r="D2242" t="s">
        <v>3038</v>
      </c>
      <c r="E2242" t="s">
        <v>1261</v>
      </c>
      <c r="F2242" s="4"/>
      <c r="G2242" s="9">
        <f>Table5[[#This Row],[Order Quantity]]</f>
        <v>19</v>
      </c>
    </row>
    <row r="2243" spans="1:7" ht="16" hidden="1" x14ac:dyDescent="0.2">
      <c r="A2243" t="s">
        <v>416</v>
      </c>
      <c r="B2243">
        <v>2</v>
      </c>
      <c r="C2243">
        <v>19</v>
      </c>
      <c r="D2243" t="s">
        <v>455</v>
      </c>
      <c r="E2243" t="s">
        <v>1513</v>
      </c>
      <c r="F2243" s="4"/>
      <c r="G2243" s="9">
        <f>Table5[[#This Row],[Order Quantity]]</f>
        <v>19</v>
      </c>
    </row>
    <row r="2244" spans="1:7" ht="16" hidden="1" x14ac:dyDescent="0.2">
      <c r="A2244" t="s">
        <v>3207</v>
      </c>
      <c r="B2244">
        <v>2</v>
      </c>
      <c r="C2244" s="6">
        <v>19</v>
      </c>
      <c r="D2244" t="s">
        <v>3208</v>
      </c>
      <c r="E2244" t="s">
        <v>2078</v>
      </c>
      <c r="F2244" s="4"/>
      <c r="G2244" s="9">
        <f>Table5[[#This Row],[Order Quantity]]</f>
        <v>19</v>
      </c>
    </row>
    <row r="2245" spans="1:7" ht="16" hidden="1" x14ac:dyDescent="0.2">
      <c r="A2245" t="s">
        <v>6608</v>
      </c>
      <c r="B2245">
        <v>2</v>
      </c>
      <c r="C2245">
        <v>19</v>
      </c>
      <c r="D2245" t="s">
        <v>638</v>
      </c>
      <c r="E2245" t="s">
        <v>1302</v>
      </c>
      <c r="F2245" s="4"/>
      <c r="G2245" s="9">
        <f>Table5[[#This Row],[Order Quantity]]</f>
        <v>19</v>
      </c>
    </row>
    <row r="2246" spans="1:7" ht="16" hidden="1" x14ac:dyDescent="0.2">
      <c r="A2246" t="s">
        <v>6922</v>
      </c>
      <c r="B2246">
        <v>2</v>
      </c>
      <c r="C2246">
        <v>19</v>
      </c>
      <c r="D2246" t="s">
        <v>5534</v>
      </c>
      <c r="E2246" t="s">
        <v>1975</v>
      </c>
      <c r="F2246" s="4"/>
      <c r="G2246" s="9">
        <f>Table5[[#This Row],[Order Quantity]]</f>
        <v>19</v>
      </c>
    </row>
    <row r="2247" spans="1:7" ht="16" hidden="1" x14ac:dyDescent="0.2">
      <c r="A2247" t="s">
        <v>3130</v>
      </c>
      <c r="B2247">
        <v>2</v>
      </c>
      <c r="C2247">
        <v>19</v>
      </c>
      <c r="D2247" t="s">
        <v>7192</v>
      </c>
      <c r="E2247" t="s">
        <v>3130</v>
      </c>
      <c r="F2247" s="4"/>
      <c r="G2247" s="9">
        <f>Table5[[#This Row],[Order Quantity]]</f>
        <v>19</v>
      </c>
    </row>
    <row r="2248" spans="1:7" ht="16" hidden="1" x14ac:dyDescent="0.2">
      <c r="A2248" t="s">
        <v>5192</v>
      </c>
      <c r="B2248">
        <v>7</v>
      </c>
      <c r="C2248" s="6">
        <v>18.95</v>
      </c>
      <c r="D2248" t="s">
        <v>267</v>
      </c>
      <c r="E2248" t="s">
        <v>4088</v>
      </c>
      <c r="F2248" s="4"/>
      <c r="G2248" s="9">
        <f>Table5[[#This Row],[Order Quantity]]</f>
        <v>18.95</v>
      </c>
    </row>
    <row r="2249" spans="1:7" ht="16" hidden="1" x14ac:dyDescent="0.2">
      <c r="A2249" t="s">
        <v>913</v>
      </c>
      <c r="B2249">
        <v>6</v>
      </c>
      <c r="C2249">
        <v>18.21</v>
      </c>
      <c r="D2249" t="s">
        <v>65</v>
      </c>
      <c r="E2249" t="s">
        <v>913</v>
      </c>
      <c r="F2249" s="4"/>
      <c r="G2249" s="9">
        <f>Table5[[#This Row],[Order Quantity]]</f>
        <v>18.21</v>
      </c>
    </row>
    <row r="2250" spans="1:7" ht="16" hidden="1" x14ac:dyDescent="0.2">
      <c r="A2250" t="s">
        <v>5206</v>
      </c>
      <c r="B2250">
        <v>1</v>
      </c>
      <c r="C2250">
        <v>18.09</v>
      </c>
      <c r="D2250" t="s">
        <v>684</v>
      </c>
      <c r="E2250" t="s">
        <v>4098</v>
      </c>
      <c r="F2250" s="4"/>
      <c r="G2250" s="9">
        <f>Table5[[#This Row],[Order Quantity]]</f>
        <v>18.09</v>
      </c>
    </row>
    <row r="2251" spans="1:7" ht="16" hidden="1" x14ac:dyDescent="0.2">
      <c r="A2251" t="s">
        <v>3636</v>
      </c>
      <c r="B2251">
        <v>18</v>
      </c>
      <c r="C2251">
        <v>18</v>
      </c>
      <c r="D2251" t="s">
        <v>3385</v>
      </c>
      <c r="E2251" t="s">
        <v>1908</v>
      </c>
      <c r="F2251" s="4"/>
      <c r="G2251" s="9">
        <f>Table5[[#This Row],[Order Quantity]]</f>
        <v>18</v>
      </c>
    </row>
    <row r="2252" spans="1:7" ht="16" hidden="1" x14ac:dyDescent="0.2">
      <c r="A2252" t="s">
        <v>6894</v>
      </c>
      <c r="B2252">
        <v>18</v>
      </c>
      <c r="C2252">
        <v>18</v>
      </c>
      <c r="D2252" t="s">
        <v>77</v>
      </c>
      <c r="E2252" t="s">
        <v>1302</v>
      </c>
      <c r="F2252" s="4"/>
      <c r="G2252" s="9">
        <f>Table5[[#This Row],[Order Quantity]]</f>
        <v>18</v>
      </c>
    </row>
    <row r="2253" spans="1:7" ht="16" hidden="1" x14ac:dyDescent="0.2">
      <c r="A2253" t="s">
        <v>3853</v>
      </c>
      <c r="B2253">
        <v>17</v>
      </c>
      <c r="C2253">
        <v>18</v>
      </c>
      <c r="D2253" t="s">
        <v>2333</v>
      </c>
      <c r="E2253" t="s">
        <v>1579</v>
      </c>
      <c r="F2253" s="4"/>
      <c r="G2253" s="9">
        <f>Table5[[#This Row],[Order Quantity]]</f>
        <v>18</v>
      </c>
    </row>
    <row r="2254" spans="1:7" ht="16" hidden="1" x14ac:dyDescent="0.2">
      <c r="A2254" t="s">
        <v>6419</v>
      </c>
      <c r="B2254">
        <v>17</v>
      </c>
      <c r="C2254">
        <v>18</v>
      </c>
      <c r="D2254" t="s">
        <v>479</v>
      </c>
      <c r="E2254" t="s">
        <v>1531</v>
      </c>
      <c r="F2254" s="4"/>
      <c r="G2254" s="9">
        <f>Table5[[#This Row],[Order Quantity]]</f>
        <v>18</v>
      </c>
    </row>
    <row r="2255" spans="1:7" ht="16" hidden="1" x14ac:dyDescent="0.2">
      <c r="A2255" t="s">
        <v>2651</v>
      </c>
      <c r="B2255">
        <v>15</v>
      </c>
      <c r="C2255" s="6">
        <v>18</v>
      </c>
      <c r="D2255" t="s">
        <v>2652</v>
      </c>
      <c r="E2255" t="s">
        <v>1265</v>
      </c>
      <c r="F2255" s="4"/>
      <c r="G2255" s="9">
        <f>Table5[[#This Row],[Order Quantity]]</f>
        <v>18</v>
      </c>
    </row>
    <row r="2256" spans="1:7" ht="16" hidden="1" x14ac:dyDescent="0.2">
      <c r="A2256" t="s">
        <v>6952</v>
      </c>
      <c r="B2256">
        <v>15</v>
      </c>
      <c r="C2256">
        <v>18</v>
      </c>
      <c r="D2256" t="s">
        <v>2600</v>
      </c>
      <c r="E2256" t="s">
        <v>1346</v>
      </c>
      <c r="F2256" s="4"/>
      <c r="G2256" s="9">
        <f>Table5[[#This Row],[Order Quantity]]</f>
        <v>18</v>
      </c>
    </row>
    <row r="2257" spans="1:7" ht="16" hidden="1" x14ac:dyDescent="0.2">
      <c r="A2257" t="s">
        <v>2085</v>
      </c>
      <c r="B2257">
        <v>12</v>
      </c>
      <c r="C2257" s="6">
        <v>18</v>
      </c>
      <c r="D2257" t="s">
        <v>2086</v>
      </c>
      <c r="E2257" t="s">
        <v>1268</v>
      </c>
      <c r="F2257" s="4"/>
      <c r="G2257" s="9">
        <f>Table5[[#This Row],[Order Quantity]]</f>
        <v>18</v>
      </c>
    </row>
    <row r="2258" spans="1:7" ht="16" hidden="1" x14ac:dyDescent="0.2">
      <c r="A2258" t="s">
        <v>3614</v>
      </c>
      <c r="B2258">
        <v>12</v>
      </c>
      <c r="C2258">
        <v>18</v>
      </c>
      <c r="D2258" t="s">
        <v>2483</v>
      </c>
      <c r="E2258" t="s">
        <v>1273</v>
      </c>
      <c r="F2258" s="4"/>
      <c r="G2258" s="9">
        <f>Table5[[#This Row],[Order Quantity]]</f>
        <v>18</v>
      </c>
    </row>
    <row r="2259" spans="1:7" ht="16" hidden="1" x14ac:dyDescent="0.2">
      <c r="A2259" s="1" t="s">
        <v>210</v>
      </c>
      <c r="B2259" s="1">
        <v>11</v>
      </c>
      <c r="C2259" s="1">
        <v>18</v>
      </c>
      <c r="D2259" s="1" t="s">
        <v>211</v>
      </c>
      <c r="E2259" t="s">
        <v>84</v>
      </c>
      <c r="F2259" s="4"/>
      <c r="G2259" s="9">
        <f>Table5[[#This Row],[Order Quantity]]</f>
        <v>18</v>
      </c>
    </row>
    <row r="2260" spans="1:7" ht="16" hidden="1" x14ac:dyDescent="0.2">
      <c r="A2260" s="1" t="s">
        <v>943</v>
      </c>
      <c r="B2260" s="1">
        <v>11</v>
      </c>
      <c r="C2260" s="1">
        <v>18</v>
      </c>
      <c r="D2260" s="1" t="s">
        <v>944</v>
      </c>
      <c r="E2260" t="s">
        <v>84</v>
      </c>
      <c r="F2260" s="4"/>
      <c r="G2260" s="9">
        <f>Table5[[#This Row],[Order Quantity]]</f>
        <v>18</v>
      </c>
    </row>
    <row r="2261" spans="1:7" ht="16" hidden="1" x14ac:dyDescent="0.2">
      <c r="A2261" t="s">
        <v>1414</v>
      </c>
      <c r="B2261">
        <v>11</v>
      </c>
      <c r="C2261">
        <v>18</v>
      </c>
      <c r="D2261" t="s">
        <v>1415</v>
      </c>
      <c r="E2261" t="s">
        <v>1416</v>
      </c>
      <c r="F2261" s="4"/>
      <c r="G2261" s="9">
        <f>Table5[[#This Row],[Order Quantity]]</f>
        <v>18</v>
      </c>
    </row>
    <row r="2262" spans="1:7" ht="16" hidden="1" x14ac:dyDescent="0.2">
      <c r="A2262" t="s">
        <v>1864</v>
      </c>
      <c r="B2262">
        <v>11</v>
      </c>
      <c r="C2262">
        <v>18</v>
      </c>
      <c r="D2262" t="s">
        <v>1865</v>
      </c>
      <c r="E2262" t="s">
        <v>1547</v>
      </c>
      <c r="F2262" s="4"/>
      <c r="G2262" s="9">
        <f>Table5[[#This Row],[Order Quantity]]</f>
        <v>18</v>
      </c>
    </row>
    <row r="2263" spans="1:7" ht="16" hidden="1" x14ac:dyDescent="0.2">
      <c r="A2263" t="s">
        <v>2275</v>
      </c>
      <c r="B2263">
        <v>11</v>
      </c>
      <c r="C2263" s="6">
        <v>18</v>
      </c>
      <c r="D2263" t="s">
        <v>469</v>
      </c>
      <c r="E2263" t="s">
        <v>1265</v>
      </c>
      <c r="F2263" s="4"/>
      <c r="G2263" s="9">
        <f>Table5[[#This Row],[Order Quantity]]</f>
        <v>18</v>
      </c>
    </row>
    <row r="2264" spans="1:7" ht="16" hidden="1" x14ac:dyDescent="0.2">
      <c r="A2264" t="s">
        <v>2280</v>
      </c>
      <c r="B2264">
        <v>11</v>
      </c>
      <c r="C2264">
        <v>18</v>
      </c>
      <c r="D2264" t="s">
        <v>1667</v>
      </c>
      <c r="E2264" t="s">
        <v>2281</v>
      </c>
      <c r="F2264" s="4"/>
      <c r="G2264" s="9">
        <f>Table5[[#This Row],[Order Quantity]]</f>
        <v>18</v>
      </c>
    </row>
    <row r="2265" spans="1:7" ht="16" hidden="1" x14ac:dyDescent="0.2">
      <c r="A2265" s="1" t="s">
        <v>5850</v>
      </c>
      <c r="B2265" s="1">
        <v>8</v>
      </c>
      <c r="C2265" s="1">
        <v>18</v>
      </c>
      <c r="D2265" s="1" t="s">
        <v>5830</v>
      </c>
      <c r="E2265" s="1" t="s">
        <v>5753</v>
      </c>
      <c r="F2265" s="4"/>
      <c r="G2265" s="9">
        <f>Table5[[#This Row],[Order Quantity]]</f>
        <v>18</v>
      </c>
    </row>
    <row r="2266" spans="1:7" ht="16" hidden="1" x14ac:dyDescent="0.2">
      <c r="A2266" t="s">
        <v>6160</v>
      </c>
      <c r="B2266">
        <v>8</v>
      </c>
      <c r="C2266">
        <v>18</v>
      </c>
      <c r="D2266" t="s">
        <v>65</v>
      </c>
      <c r="E2266" t="s">
        <v>2962</v>
      </c>
      <c r="F2266" s="4"/>
      <c r="G2266" s="9">
        <f>Table5[[#This Row],[Order Quantity]]</f>
        <v>18</v>
      </c>
    </row>
    <row r="2267" spans="1:7" ht="16" hidden="1" x14ac:dyDescent="0.2">
      <c r="A2267" t="s">
        <v>2467</v>
      </c>
      <c r="B2267">
        <v>7</v>
      </c>
      <c r="C2267" s="6">
        <v>18</v>
      </c>
      <c r="D2267" t="s">
        <v>388</v>
      </c>
      <c r="E2267" t="s">
        <v>2345</v>
      </c>
      <c r="F2267" s="4"/>
      <c r="G2267" s="9">
        <f>Table5[[#This Row],[Order Quantity]]</f>
        <v>18</v>
      </c>
    </row>
    <row r="2268" spans="1:7" ht="16" hidden="1" x14ac:dyDescent="0.2">
      <c r="A2268" s="1" t="s">
        <v>4242</v>
      </c>
      <c r="B2268" s="1">
        <v>7</v>
      </c>
      <c r="C2268" s="1">
        <v>18</v>
      </c>
      <c r="D2268" s="1" t="s">
        <v>4243</v>
      </c>
      <c r="E2268" s="1" t="s">
        <v>4144</v>
      </c>
      <c r="F2268" s="4"/>
      <c r="G2268" s="9">
        <f>Table5[[#This Row],[Order Quantity]]</f>
        <v>18</v>
      </c>
    </row>
    <row r="2269" spans="1:7" ht="16" hidden="1" x14ac:dyDescent="0.2">
      <c r="A2269" t="s">
        <v>529</v>
      </c>
      <c r="B2269">
        <v>6</v>
      </c>
      <c r="C2269">
        <v>18</v>
      </c>
      <c r="D2269" t="s">
        <v>193</v>
      </c>
      <c r="E2269" t="s">
        <v>148</v>
      </c>
      <c r="F2269" s="4"/>
      <c r="G2269" s="9">
        <f>Table5[[#This Row],[Order Quantity]]</f>
        <v>18</v>
      </c>
    </row>
    <row r="2270" spans="1:7" ht="16" hidden="1" x14ac:dyDescent="0.2">
      <c r="A2270" t="s">
        <v>1884</v>
      </c>
      <c r="B2270">
        <v>6</v>
      </c>
      <c r="C2270">
        <v>18</v>
      </c>
      <c r="D2270" t="s">
        <v>136</v>
      </c>
      <c r="E2270" t="s">
        <v>1655</v>
      </c>
      <c r="F2270" s="4"/>
      <c r="G2270" s="9">
        <f>Table5[[#This Row],[Order Quantity]]</f>
        <v>18</v>
      </c>
    </row>
    <row r="2271" spans="1:7" ht="16" hidden="1" x14ac:dyDescent="0.2">
      <c r="A2271" s="1" t="s">
        <v>4247</v>
      </c>
      <c r="B2271" s="1">
        <v>6</v>
      </c>
      <c r="C2271" s="1">
        <v>18</v>
      </c>
      <c r="D2271" s="1" t="s">
        <v>4246</v>
      </c>
      <c r="E2271" s="1" t="s">
        <v>4144</v>
      </c>
      <c r="F2271" s="4"/>
      <c r="G2271" s="9">
        <f>Table5[[#This Row],[Order Quantity]]</f>
        <v>18</v>
      </c>
    </row>
    <row r="2272" spans="1:7" ht="16" hidden="1" x14ac:dyDescent="0.2">
      <c r="A2272" s="1" t="s">
        <v>4248</v>
      </c>
      <c r="B2272" s="1">
        <v>6</v>
      </c>
      <c r="C2272" s="1">
        <v>18</v>
      </c>
      <c r="D2272" s="1" t="s">
        <v>4246</v>
      </c>
      <c r="E2272" s="1" t="s">
        <v>4144</v>
      </c>
      <c r="F2272" s="4"/>
      <c r="G2272" s="9">
        <f>Table5[[#This Row],[Order Quantity]]</f>
        <v>18</v>
      </c>
    </row>
    <row r="2273" spans="1:7" ht="16" hidden="1" x14ac:dyDescent="0.2">
      <c r="A2273" t="s">
        <v>7602</v>
      </c>
      <c r="B2273">
        <v>6</v>
      </c>
      <c r="C2273">
        <v>18</v>
      </c>
      <c r="D2273" t="s">
        <v>422</v>
      </c>
      <c r="E2273" t="s">
        <v>1677</v>
      </c>
      <c r="F2273" s="4"/>
      <c r="G2273" s="9">
        <f>Table5[[#This Row],[Order Quantity]]</f>
        <v>18</v>
      </c>
    </row>
    <row r="2274" spans="1:7" ht="16" hidden="1" x14ac:dyDescent="0.2">
      <c r="A2274" t="s">
        <v>1469</v>
      </c>
      <c r="B2274">
        <v>5</v>
      </c>
      <c r="C2274">
        <v>18</v>
      </c>
      <c r="D2274" t="s">
        <v>1470</v>
      </c>
      <c r="E2274" t="s">
        <v>1471</v>
      </c>
      <c r="F2274" s="4"/>
      <c r="G2274" s="9">
        <f>Table5[[#This Row],[Order Quantity]]</f>
        <v>18</v>
      </c>
    </row>
    <row r="2275" spans="1:7" ht="16" hidden="1" x14ac:dyDescent="0.2">
      <c r="A2275" t="s">
        <v>1525</v>
      </c>
      <c r="B2275">
        <v>5</v>
      </c>
      <c r="C2275">
        <v>18</v>
      </c>
      <c r="D2275" t="s">
        <v>1526</v>
      </c>
      <c r="E2275" t="s">
        <v>1527</v>
      </c>
      <c r="F2275" s="4"/>
      <c r="G2275" s="9">
        <f>Table5[[#This Row],[Order Quantity]]</f>
        <v>18</v>
      </c>
    </row>
    <row r="2276" spans="1:7" ht="16" hidden="1" x14ac:dyDescent="0.2">
      <c r="A2276" t="s">
        <v>3159</v>
      </c>
      <c r="B2276">
        <v>5</v>
      </c>
      <c r="C2276">
        <v>18</v>
      </c>
      <c r="D2276" t="s">
        <v>3160</v>
      </c>
      <c r="E2276" t="s">
        <v>3126</v>
      </c>
      <c r="F2276" s="4"/>
      <c r="G2276" s="9">
        <f>Table5[[#This Row],[Order Quantity]]</f>
        <v>18</v>
      </c>
    </row>
    <row r="2277" spans="1:7" ht="16" hidden="1" x14ac:dyDescent="0.2">
      <c r="A2277" t="s">
        <v>4770</v>
      </c>
      <c r="B2277">
        <v>5</v>
      </c>
      <c r="C2277">
        <v>18</v>
      </c>
      <c r="D2277" t="s">
        <v>4771</v>
      </c>
      <c r="E2277" t="s">
        <v>1299</v>
      </c>
      <c r="F2277" s="4"/>
      <c r="G2277" s="9">
        <f>Table5[[#This Row],[Order Quantity]]</f>
        <v>18</v>
      </c>
    </row>
    <row r="2278" spans="1:7" ht="16" hidden="1" x14ac:dyDescent="0.2">
      <c r="A2278" t="s">
        <v>7260</v>
      </c>
      <c r="B2278">
        <v>5</v>
      </c>
      <c r="C2278">
        <v>18</v>
      </c>
      <c r="D2278" t="s">
        <v>65</v>
      </c>
      <c r="E2278" t="s">
        <v>4810</v>
      </c>
      <c r="F2278" s="4"/>
      <c r="G2278" s="9">
        <f>Table5[[#This Row],[Order Quantity]]</f>
        <v>18</v>
      </c>
    </row>
    <row r="2279" spans="1:7" ht="16" hidden="1" x14ac:dyDescent="0.2">
      <c r="A2279" t="s">
        <v>7264</v>
      </c>
      <c r="B2279">
        <v>5</v>
      </c>
      <c r="C2279">
        <v>18</v>
      </c>
      <c r="D2279" t="s">
        <v>3932</v>
      </c>
      <c r="E2279" t="s">
        <v>2180</v>
      </c>
      <c r="F2279" s="4"/>
      <c r="G2279" s="9">
        <f>Table5[[#This Row],[Order Quantity]]</f>
        <v>18</v>
      </c>
    </row>
    <row r="2280" spans="1:7" ht="16" hidden="1" x14ac:dyDescent="0.2">
      <c r="A2280" t="s">
        <v>1710</v>
      </c>
      <c r="B2280">
        <v>4</v>
      </c>
      <c r="C2280">
        <v>18</v>
      </c>
      <c r="D2280" t="s">
        <v>136</v>
      </c>
      <c r="E2280" t="s">
        <v>1711</v>
      </c>
      <c r="F2280" s="4"/>
      <c r="G2280" s="9">
        <f>Table5[[#This Row],[Order Quantity]]</f>
        <v>18</v>
      </c>
    </row>
    <row r="2281" spans="1:7" ht="16" hidden="1" x14ac:dyDescent="0.2">
      <c r="A2281" t="s">
        <v>1548</v>
      </c>
      <c r="B2281">
        <v>4</v>
      </c>
      <c r="C2281">
        <v>18</v>
      </c>
      <c r="D2281" t="s">
        <v>136</v>
      </c>
      <c r="E2281" t="s">
        <v>1549</v>
      </c>
      <c r="F2281" s="4"/>
      <c r="G2281" s="9">
        <f>Table5[[#This Row],[Order Quantity]]</f>
        <v>18</v>
      </c>
    </row>
    <row r="2282" spans="1:7" ht="16" hidden="1" x14ac:dyDescent="0.2">
      <c r="A2282" t="s">
        <v>5406</v>
      </c>
      <c r="B2282">
        <v>4</v>
      </c>
      <c r="C2282">
        <v>18</v>
      </c>
      <c r="D2282" t="s">
        <v>136</v>
      </c>
      <c r="E2282" t="s">
        <v>5362</v>
      </c>
      <c r="F2282" s="4"/>
      <c r="G2282" s="9">
        <f>Table5[[#This Row],[Order Quantity]]</f>
        <v>18</v>
      </c>
    </row>
    <row r="2283" spans="1:7" ht="16" hidden="1" x14ac:dyDescent="0.2">
      <c r="A2283" t="s">
        <v>3907</v>
      </c>
      <c r="B2283">
        <v>4</v>
      </c>
      <c r="C2283">
        <v>18</v>
      </c>
      <c r="D2283" t="s">
        <v>171</v>
      </c>
      <c r="E2283" t="s">
        <v>3907</v>
      </c>
      <c r="F2283" s="4"/>
      <c r="G2283" s="9">
        <f>Table5[[#This Row],[Order Quantity]]</f>
        <v>18</v>
      </c>
    </row>
    <row r="2284" spans="1:7" ht="16" hidden="1" x14ac:dyDescent="0.2">
      <c r="A2284" t="s">
        <v>5918</v>
      </c>
      <c r="B2284">
        <v>3</v>
      </c>
      <c r="C2284">
        <v>18</v>
      </c>
      <c r="D2284" t="s">
        <v>1028</v>
      </c>
      <c r="E2284" t="s">
        <v>3213</v>
      </c>
      <c r="F2284" s="4"/>
      <c r="G2284" s="9">
        <f>Table5[[#This Row],[Order Quantity]]</f>
        <v>18</v>
      </c>
    </row>
    <row r="2285" spans="1:7" ht="16" hidden="1" x14ac:dyDescent="0.2">
      <c r="A2285" t="s">
        <v>408</v>
      </c>
      <c r="B2285">
        <v>3</v>
      </c>
      <c r="C2285" s="6">
        <v>18</v>
      </c>
      <c r="D2285" t="s">
        <v>6399</v>
      </c>
      <c r="E2285" t="s">
        <v>1462</v>
      </c>
      <c r="F2285" s="4"/>
      <c r="G2285" s="9">
        <f>Table5[[#This Row],[Order Quantity]]</f>
        <v>18</v>
      </c>
    </row>
    <row r="2286" spans="1:7" ht="16" hidden="1" x14ac:dyDescent="0.2">
      <c r="A2286" s="2" t="s">
        <v>7659</v>
      </c>
      <c r="B2286" s="1">
        <v>3</v>
      </c>
      <c r="C2286" s="1">
        <v>18</v>
      </c>
      <c r="D2286" s="1" t="s">
        <v>7660</v>
      </c>
      <c r="E2286" s="1" t="s">
        <v>4046</v>
      </c>
      <c r="F2286" s="4"/>
      <c r="G2286" s="9">
        <f>Table5[[#This Row],[Order Quantity]]</f>
        <v>18</v>
      </c>
    </row>
    <row r="2287" spans="1:7" ht="16" hidden="1" x14ac:dyDescent="0.2">
      <c r="A2287" s="1" t="s">
        <v>4078</v>
      </c>
      <c r="B2287" s="1">
        <v>2</v>
      </c>
      <c r="C2287" s="1">
        <v>18</v>
      </c>
      <c r="D2287" s="1" t="s">
        <v>968</v>
      </c>
      <c r="E2287" s="1" t="s">
        <v>1251</v>
      </c>
      <c r="F2287" s="4"/>
      <c r="G2287" s="9">
        <f>Table5[[#This Row],[Order Quantity]]</f>
        <v>18</v>
      </c>
    </row>
    <row r="2288" spans="1:7" ht="16" hidden="1" x14ac:dyDescent="0.2">
      <c r="A2288" t="s">
        <v>5759</v>
      </c>
      <c r="B2288">
        <v>2</v>
      </c>
      <c r="C2288">
        <v>18</v>
      </c>
      <c r="D2288" t="s">
        <v>5760</v>
      </c>
      <c r="E2288" t="s">
        <v>5750</v>
      </c>
      <c r="F2288" s="4"/>
      <c r="G2288" s="9">
        <f>Table5[[#This Row],[Order Quantity]]</f>
        <v>18</v>
      </c>
    </row>
    <row r="2289" spans="1:7" ht="16" hidden="1" x14ac:dyDescent="0.2">
      <c r="A2289" t="s">
        <v>3868</v>
      </c>
      <c r="B2289">
        <v>2</v>
      </c>
      <c r="C2289">
        <v>18</v>
      </c>
      <c r="D2289" t="s">
        <v>65</v>
      </c>
      <c r="E2289" t="s">
        <v>3869</v>
      </c>
      <c r="F2289" s="4"/>
      <c r="G2289" s="9">
        <f>Table5[[#This Row],[Order Quantity]]</f>
        <v>18</v>
      </c>
    </row>
    <row r="2290" spans="1:7" ht="16" hidden="1" x14ac:dyDescent="0.2">
      <c r="A2290" s="1" t="s">
        <v>7224</v>
      </c>
      <c r="B2290" s="1">
        <v>2</v>
      </c>
      <c r="C2290" s="1">
        <v>18</v>
      </c>
      <c r="D2290" s="1" t="s">
        <v>7221</v>
      </c>
      <c r="E2290" s="1" t="s">
        <v>1498</v>
      </c>
      <c r="F2290" s="4"/>
      <c r="G2290" s="9">
        <f>Table5[[#This Row],[Order Quantity]]</f>
        <v>18</v>
      </c>
    </row>
    <row r="2291" spans="1:7" ht="16" hidden="1" x14ac:dyDescent="0.2">
      <c r="A2291" s="1" t="s">
        <v>5670</v>
      </c>
      <c r="B2291" s="1">
        <v>1</v>
      </c>
      <c r="C2291" s="5">
        <v>18</v>
      </c>
      <c r="D2291" s="1" t="s">
        <v>684</v>
      </c>
      <c r="E2291" s="1" t="s">
        <v>1296</v>
      </c>
      <c r="F2291" s="4"/>
      <c r="G2291" s="9">
        <f>Table5[[#This Row],[Order Quantity]]</f>
        <v>18</v>
      </c>
    </row>
    <row r="2292" spans="1:7" ht="16" hidden="1" x14ac:dyDescent="0.2">
      <c r="A2292" t="s">
        <v>5907</v>
      </c>
      <c r="B2292">
        <v>1</v>
      </c>
      <c r="C2292">
        <v>18</v>
      </c>
      <c r="D2292" t="s">
        <v>5758</v>
      </c>
      <c r="E2292" t="s">
        <v>5750</v>
      </c>
      <c r="F2292" s="4"/>
      <c r="G2292" s="9">
        <f>Table5[[#This Row],[Order Quantity]]</f>
        <v>18</v>
      </c>
    </row>
    <row r="2293" spans="1:7" ht="16" hidden="1" x14ac:dyDescent="0.2">
      <c r="A2293" t="s">
        <v>5909</v>
      </c>
      <c r="B2293">
        <v>1</v>
      </c>
      <c r="C2293">
        <v>18</v>
      </c>
      <c r="D2293" t="s">
        <v>1028</v>
      </c>
      <c r="E2293" t="s">
        <v>5796</v>
      </c>
      <c r="F2293" s="4"/>
      <c r="G2293" s="9">
        <f>Table5[[#This Row],[Order Quantity]]</f>
        <v>18</v>
      </c>
    </row>
    <row r="2294" spans="1:7" ht="16" hidden="1" x14ac:dyDescent="0.2">
      <c r="A2294" t="s">
        <v>2859</v>
      </c>
      <c r="B2294">
        <v>1</v>
      </c>
      <c r="C2294">
        <v>18</v>
      </c>
      <c r="D2294" t="s">
        <v>6394</v>
      </c>
      <c r="E2294" t="s">
        <v>1605</v>
      </c>
      <c r="F2294" s="4"/>
      <c r="G2294" s="9">
        <f>Table5[[#This Row],[Order Quantity]]</f>
        <v>18</v>
      </c>
    </row>
    <row r="2295" spans="1:7" ht="16" hidden="1" x14ac:dyDescent="0.2">
      <c r="A2295" t="s">
        <v>1478</v>
      </c>
      <c r="B2295">
        <v>17</v>
      </c>
      <c r="C2295">
        <v>17</v>
      </c>
      <c r="D2295" t="s">
        <v>223</v>
      </c>
      <c r="E2295" t="s">
        <v>1257</v>
      </c>
      <c r="F2295" s="4"/>
      <c r="G2295" s="9">
        <f>Table5[[#This Row],[Order Quantity]]</f>
        <v>17</v>
      </c>
    </row>
    <row r="2296" spans="1:7" ht="16" hidden="1" x14ac:dyDescent="0.2">
      <c r="A2296" t="s">
        <v>6705</v>
      </c>
      <c r="B2296">
        <v>17</v>
      </c>
      <c r="C2296">
        <v>17</v>
      </c>
      <c r="D2296" t="s">
        <v>422</v>
      </c>
      <c r="E2296" t="s">
        <v>6565</v>
      </c>
      <c r="F2296" s="4"/>
      <c r="G2296" s="9">
        <f>Table5[[#This Row],[Order Quantity]]</f>
        <v>17</v>
      </c>
    </row>
    <row r="2297" spans="1:7" ht="16" hidden="1" x14ac:dyDescent="0.2">
      <c r="A2297" t="s">
        <v>2461</v>
      </c>
      <c r="B2297">
        <v>16</v>
      </c>
      <c r="C2297">
        <v>17</v>
      </c>
      <c r="D2297" t="s">
        <v>296</v>
      </c>
      <c r="E2297" t="s">
        <v>1690</v>
      </c>
      <c r="F2297" s="4"/>
      <c r="G2297" s="9">
        <f>Table5[[#This Row],[Order Quantity]]</f>
        <v>17</v>
      </c>
    </row>
    <row r="2298" spans="1:7" ht="16" hidden="1" x14ac:dyDescent="0.2">
      <c r="A2298" t="s">
        <v>6588</v>
      </c>
      <c r="B2298">
        <v>16</v>
      </c>
      <c r="C2298">
        <v>17</v>
      </c>
      <c r="D2298" t="s">
        <v>579</v>
      </c>
      <c r="E2298" t="s">
        <v>1467</v>
      </c>
      <c r="F2298" s="4"/>
      <c r="G2298" s="9">
        <f>Table5[[#This Row],[Order Quantity]]</f>
        <v>17</v>
      </c>
    </row>
    <row r="2299" spans="1:7" ht="16" hidden="1" x14ac:dyDescent="0.2">
      <c r="A2299" s="1" t="s">
        <v>5563</v>
      </c>
      <c r="B2299" s="1">
        <v>15</v>
      </c>
      <c r="C2299" s="1">
        <v>17</v>
      </c>
      <c r="D2299" s="1" t="s">
        <v>5532</v>
      </c>
      <c r="E2299" s="1" t="s">
        <v>1541</v>
      </c>
      <c r="F2299" s="4"/>
      <c r="G2299" s="9">
        <f>Table5[[#This Row],[Order Quantity]]</f>
        <v>17</v>
      </c>
    </row>
    <row r="2300" spans="1:7" ht="16" hidden="1" x14ac:dyDescent="0.2">
      <c r="A2300" t="s">
        <v>1159</v>
      </c>
      <c r="B2300">
        <v>13</v>
      </c>
      <c r="C2300">
        <v>17</v>
      </c>
      <c r="D2300" t="s">
        <v>464</v>
      </c>
      <c r="E2300" t="s">
        <v>1302</v>
      </c>
      <c r="F2300" s="4"/>
      <c r="G2300" s="9">
        <f>Table5[[#This Row],[Order Quantity]]</f>
        <v>17</v>
      </c>
    </row>
    <row r="2301" spans="1:7" ht="16" hidden="1" x14ac:dyDescent="0.2">
      <c r="A2301" t="s">
        <v>3602</v>
      </c>
      <c r="B2301">
        <v>13</v>
      </c>
      <c r="C2301" s="6">
        <v>17</v>
      </c>
      <c r="D2301" t="s">
        <v>2772</v>
      </c>
      <c r="E2301" t="s">
        <v>1392</v>
      </c>
      <c r="F2301" s="4"/>
      <c r="G2301" s="9">
        <f>Table5[[#This Row],[Order Quantity]]</f>
        <v>17</v>
      </c>
    </row>
    <row r="2302" spans="1:7" ht="16" hidden="1" x14ac:dyDescent="0.2">
      <c r="A2302" t="s">
        <v>5822</v>
      </c>
      <c r="B2302">
        <v>13</v>
      </c>
      <c r="C2302">
        <v>17</v>
      </c>
      <c r="D2302" t="s">
        <v>934</v>
      </c>
      <c r="E2302" t="s">
        <v>5783</v>
      </c>
      <c r="F2302" s="4"/>
      <c r="G2302" s="9">
        <f>Table5[[#This Row],[Order Quantity]]</f>
        <v>17</v>
      </c>
    </row>
    <row r="2303" spans="1:7" ht="16" hidden="1" x14ac:dyDescent="0.2">
      <c r="A2303" t="s">
        <v>641</v>
      </c>
      <c r="B2303">
        <v>12</v>
      </c>
      <c r="C2303">
        <v>17</v>
      </c>
      <c r="D2303" t="s">
        <v>28</v>
      </c>
      <c r="E2303" t="s">
        <v>642</v>
      </c>
      <c r="F2303" s="4"/>
      <c r="G2303" s="9">
        <f>Table5[[#This Row],[Order Quantity]]</f>
        <v>17</v>
      </c>
    </row>
    <row r="2304" spans="1:7" ht="16" hidden="1" x14ac:dyDescent="0.2">
      <c r="A2304" t="s">
        <v>2522</v>
      </c>
      <c r="B2304">
        <v>12</v>
      </c>
      <c r="C2304">
        <v>17</v>
      </c>
      <c r="D2304" t="s">
        <v>2523</v>
      </c>
      <c r="E2304" t="s">
        <v>1647</v>
      </c>
      <c r="F2304" s="4"/>
      <c r="G2304" s="9">
        <f>Table5[[#This Row],[Order Quantity]]</f>
        <v>17</v>
      </c>
    </row>
    <row r="2305" spans="1:7" ht="16" hidden="1" x14ac:dyDescent="0.2">
      <c r="A2305" t="s">
        <v>3081</v>
      </c>
      <c r="B2305">
        <v>12</v>
      </c>
      <c r="C2305">
        <v>17</v>
      </c>
      <c r="D2305" t="s">
        <v>506</v>
      </c>
      <c r="E2305" t="s">
        <v>165</v>
      </c>
      <c r="F2305" s="4"/>
      <c r="G2305" s="9">
        <f>Table5[[#This Row],[Order Quantity]]</f>
        <v>17</v>
      </c>
    </row>
    <row r="2306" spans="1:7" ht="16" hidden="1" x14ac:dyDescent="0.2">
      <c r="A2306" t="s">
        <v>5639</v>
      </c>
      <c r="B2306">
        <v>12</v>
      </c>
      <c r="C2306">
        <v>17</v>
      </c>
      <c r="D2306" t="s">
        <v>5640</v>
      </c>
      <c r="E2306" t="s">
        <v>1734</v>
      </c>
      <c r="F2306" s="4"/>
      <c r="G2306" s="9">
        <f>Table5[[#This Row],[Order Quantity]]</f>
        <v>17</v>
      </c>
    </row>
    <row r="2307" spans="1:7" ht="16" hidden="1" x14ac:dyDescent="0.2">
      <c r="A2307" t="s">
        <v>587</v>
      </c>
      <c r="B2307">
        <v>11</v>
      </c>
      <c r="C2307">
        <v>17</v>
      </c>
      <c r="D2307" t="s">
        <v>603</v>
      </c>
      <c r="E2307" t="s">
        <v>399</v>
      </c>
      <c r="F2307" s="4"/>
      <c r="G2307" s="9">
        <f>Table5[[#This Row],[Order Quantity]]</f>
        <v>17</v>
      </c>
    </row>
    <row r="2308" spans="1:7" ht="16" hidden="1" x14ac:dyDescent="0.2">
      <c r="A2308" t="s">
        <v>6032</v>
      </c>
      <c r="B2308">
        <v>10</v>
      </c>
      <c r="C2308">
        <v>17</v>
      </c>
      <c r="D2308" t="s">
        <v>5766</v>
      </c>
      <c r="E2308" t="s">
        <v>5746</v>
      </c>
      <c r="F2308" s="4"/>
      <c r="G2308" s="9">
        <f>Table5[[#This Row],[Order Quantity]]</f>
        <v>17</v>
      </c>
    </row>
    <row r="2309" spans="1:7" ht="16" hidden="1" x14ac:dyDescent="0.2">
      <c r="A2309" t="s">
        <v>1221</v>
      </c>
      <c r="B2309">
        <v>9</v>
      </c>
      <c r="C2309">
        <v>17</v>
      </c>
      <c r="D2309" t="s">
        <v>1352</v>
      </c>
      <c r="E2309" t="s">
        <v>1343</v>
      </c>
      <c r="F2309" s="4"/>
      <c r="G2309" s="9">
        <f>Table5[[#This Row],[Order Quantity]]</f>
        <v>17</v>
      </c>
    </row>
    <row r="2310" spans="1:7" ht="16" hidden="1" x14ac:dyDescent="0.2">
      <c r="A2310" t="s">
        <v>2997</v>
      </c>
      <c r="B2310">
        <v>9</v>
      </c>
      <c r="C2310">
        <v>17</v>
      </c>
      <c r="D2310" t="s">
        <v>464</v>
      </c>
      <c r="E2310" t="s">
        <v>1302</v>
      </c>
      <c r="F2310" s="4"/>
      <c r="G2310" s="9">
        <f>Table5[[#This Row],[Order Quantity]]</f>
        <v>17</v>
      </c>
    </row>
    <row r="2311" spans="1:7" ht="16" hidden="1" x14ac:dyDescent="0.2">
      <c r="A2311" t="s">
        <v>3822</v>
      </c>
      <c r="B2311">
        <v>9</v>
      </c>
      <c r="C2311">
        <v>17</v>
      </c>
      <c r="D2311" t="s">
        <v>236</v>
      </c>
      <c r="E2311" t="s">
        <v>165</v>
      </c>
      <c r="F2311" s="4"/>
      <c r="G2311" s="9">
        <f>Table5[[#This Row],[Order Quantity]]</f>
        <v>17</v>
      </c>
    </row>
    <row r="2312" spans="1:7" ht="16" hidden="1" x14ac:dyDescent="0.2">
      <c r="A2312" t="s">
        <v>5800</v>
      </c>
      <c r="B2312">
        <v>9</v>
      </c>
      <c r="C2312">
        <v>17</v>
      </c>
      <c r="D2312" t="s">
        <v>934</v>
      </c>
      <c r="E2312" t="s">
        <v>5746</v>
      </c>
      <c r="F2312" s="4"/>
      <c r="G2312" s="9">
        <f>Table5[[#This Row],[Order Quantity]]</f>
        <v>17</v>
      </c>
    </row>
    <row r="2313" spans="1:7" ht="16" hidden="1" x14ac:dyDescent="0.2">
      <c r="A2313" t="s">
        <v>3635</v>
      </c>
      <c r="B2313">
        <v>8</v>
      </c>
      <c r="C2313">
        <v>17</v>
      </c>
      <c r="D2313" t="s">
        <v>2483</v>
      </c>
      <c r="E2313" t="s">
        <v>1273</v>
      </c>
      <c r="F2313" s="4"/>
      <c r="G2313" s="9">
        <f>Table5[[#This Row],[Order Quantity]]</f>
        <v>17</v>
      </c>
    </row>
    <row r="2314" spans="1:7" ht="16" hidden="1" x14ac:dyDescent="0.2">
      <c r="A2314" t="s">
        <v>5133</v>
      </c>
      <c r="B2314">
        <v>8</v>
      </c>
      <c r="C2314">
        <v>17</v>
      </c>
      <c r="D2314" t="s">
        <v>296</v>
      </c>
      <c r="E2314" t="s">
        <v>5090</v>
      </c>
      <c r="F2314" s="4"/>
      <c r="G2314" s="9">
        <f>Table5[[#This Row],[Order Quantity]]</f>
        <v>17</v>
      </c>
    </row>
    <row r="2315" spans="1:7" ht="16" hidden="1" x14ac:dyDescent="0.2">
      <c r="A2315" t="s">
        <v>102</v>
      </c>
      <c r="B2315">
        <v>7</v>
      </c>
      <c r="C2315">
        <v>17</v>
      </c>
      <c r="D2315" t="s">
        <v>103</v>
      </c>
      <c r="E2315" t="s">
        <v>78</v>
      </c>
      <c r="F2315" s="4"/>
      <c r="G2315" s="9">
        <f>Table5[[#This Row],[Order Quantity]]</f>
        <v>17</v>
      </c>
    </row>
    <row r="2316" spans="1:7" ht="16" hidden="1" x14ac:dyDescent="0.2">
      <c r="A2316" t="s">
        <v>451</v>
      </c>
      <c r="B2316">
        <v>7</v>
      </c>
      <c r="C2316">
        <v>17</v>
      </c>
      <c r="D2316" t="s">
        <v>103</v>
      </c>
      <c r="E2316" t="s">
        <v>78</v>
      </c>
      <c r="F2316" s="4"/>
      <c r="G2316" s="9">
        <f>Table5[[#This Row],[Order Quantity]]</f>
        <v>17</v>
      </c>
    </row>
    <row r="2317" spans="1:7" ht="16" hidden="1" x14ac:dyDescent="0.2">
      <c r="A2317" t="s">
        <v>452</v>
      </c>
      <c r="B2317">
        <v>7</v>
      </c>
      <c r="C2317">
        <v>17</v>
      </c>
      <c r="D2317" t="s">
        <v>103</v>
      </c>
      <c r="E2317" t="s">
        <v>78</v>
      </c>
      <c r="F2317" s="4"/>
      <c r="G2317" s="9">
        <f>Table5[[#This Row],[Order Quantity]]</f>
        <v>17</v>
      </c>
    </row>
    <row r="2318" spans="1:7" ht="16" hidden="1" x14ac:dyDescent="0.2">
      <c r="A2318" t="s">
        <v>915</v>
      </c>
      <c r="B2318">
        <v>7</v>
      </c>
      <c r="C2318">
        <v>17</v>
      </c>
      <c r="D2318" t="s">
        <v>916</v>
      </c>
      <c r="E2318" t="s">
        <v>127</v>
      </c>
      <c r="F2318" s="4"/>
      <c r="G2318" s="9">
        <f>Table5[[#This Row],[Order Quantity]]</f>
        <v>17</v>
      </c>
    </row>
    <row r="2319" spans="1:7" ht="16" hidden="1" x14ac:dyDescent="0.2">
      <c r="A2319" t="s">
        <v>1284</v>
      </c>
      <c r="B2319">
        <v>7</v>
      </c>
      <c r="C2319">
        <v>17</v>
      </c>
      <c r="D2319" t="s">
        <v>422</v>
      </c>
      <c r="E2319" t="s">
        <v>1285</v>
      </c>
      <c r="F2319" s="4"/>
      <c r="G2319" s="9">
        <f>Table5[[#This Row],[Order Quantity]]</f>
        <v>17</v>
      </c>
    </row>
    <row r="2320" spans="1:7" ht="16" hidden="1" x14ac:dyDescent="0.2">
      <c r="A2320" t="s">
        <v>2430</v>
      </c>
      <c r="B2320">
        <v>7</v>
      </c>
      <c r="C2320">
        <v>17</v>
      </c>
      <c r="D2320" t="s">
        <v>2431</v>
      </c>
      <c r="E2320" t="s">
        <v>2432</v>
      </c>
      <c r="F2320" s="4"/>
      <c r="G2320" s="9">
        <f>Table5[[#This Row],[Order Quantity]]</f>
        <v>17</v>
      </c>
    </row>
    <row r="2321" spans="1:7" ht="16" hidden="1" x14ac:dyDescent="0.2">
      <c r="A2321" t="s">
        <v>2465</v>
      </c>
      <c r="B2321">
        <v>7</v>
      </c>
      <c r="C2321">
        <v>17</v>
      </c>
      <c r="D2321" t="s">
        <v>136</v>
      </c>
      <c r="E2321" t="s">
        <v>1236</v>
      </c>
      <c r="F2321" s="4"/>
      <c r="G2321" s="9">
        <f>Table5[[#This Row],[Order Quantity]]</f>
        <v>17</v>
      </c>
    </row>
    <row r="2322" spans="1:7" ht="16" hidden="1" x14ac:dyDescent="0.2">
      <c r="A2322" t="s">
        <v>3922</v>
      </c>
      <c r="B2322">
        <v>7</v>
      </c>
      <c r="C2322">
        <v>17</v>
      </c>
      <c r="D2322" t="s">
        <v>3923</v>
      </c>
      <c r="E2322" t="s">
        <v>2082</v>
      </c>
      <c r="F2322" s="4"/>
      <c r="G2322" s="9">
        <f>Table5[[#This Row],[Order Quantity]]</f>
        <v>17</v>
      </c>
    </row>
    <row r="2323" spans="1:7" ht="16" hidden="1" x14ac:dyDescent="0.2">
      <c r="A2323" s="1" t="s">
        <v>4047</v>
      </c>
      <c r="B2323" s="1">
        <v>7</v>
      </c>
      <c r="C2323" s="1">
        <v>17</v>
      </c>
      <c r="D2323" s="1" t="s">
        <v>47</v>
      </c>
      <c r="E2323" s="1" t="s">
        <v>4046</v>
      </c>
      <c r="F2323" s="4"/>
      <c r="G2323" s="9">
        <f>Table5[[#This Row],[Order Quantity]]</f>
        <v>17</v>
      </c>
    </row>
    <row r="2324" spans="1:7" ht="16" hidden="1" x14ac:dyDescent="0.2">
      <c r="A2324" s="1" t="s">
        <v>1334</v>
      </c>
      <c r="B2324" s="1">
        <v>7</v>
      </c>
      <c r="C2324" s="1">
        <v>17</v>
      </c>
      <c r="D2324" s="1" t="s">
        <v>1335</v>
      </c>
      <c r="E2324" s="1" t="s">
        <v>1336</v>
      </c>
      <c r="F2324" s="4"/>
      <c r="G2324" s="9">
        <f>Table5[[#This Row],[Order Quantity]]</f>
        <v>17</v>
      </c>
    </row>
    <row r="2325" spans="1:7" ht="16" hidden="1" x14ac:dyDescent="0.2">
      <c r="A2325" t="s">
        <v>4987</v>
      </c>
      <c r="B2325">
        <v>7</v>
      </c>
      <c r="C2325">
        <v>17</v>
      </c>
      <c r="D2325" t="s">
        <v>51</v>
      </c>
      <c r="E2325" t="s">
        <v>2180</v>
      </c>
      <c r="F2325" s="4"/>
      <c r="G2325" s="9">
        <f>Table5[[#This Row],[Order Quantity]]</f>
        <v>17</v>
      </c>
    </row>
    <row r="2326" spans="1:7" ht="16" hidden="1" x14ac:dyDescent="0.2">
      <c r="A2326" t="s">
        <v>6652</v>
      </c>
      <c r="B2326">
        <v>7</v>
      </c>
      <c r="C2326">
        <v>17</v>
      </c>
      <c r="D2326" t="s">
        <v>2031</v>
      </c>
      <c r="E2326" t="s">
        <v>1498</v>
      </c>
      <c r="F2326" s="4"/>
      <c r="G2326" s="9">
        <f>Table5[[#This Row],[Order Quantity]]</f>
        <v>17</v>
      </c>
    </row>
    <row r="2327" spans="1:7" ht="16" hidden="1" x14ac:dyDescent="0.2">
      <c r="A2327" s="1" t="s">
        <v>24</v>
      </c>
      <c r="B2327" s="1">
        <v>6</v>
      </c>
      <c r="C2327" s="1">
        <v>17</v>
      </c>
      <c r="D2327" s="1" t="s">
        <v>25</v>
      </c>
      <c r="E2327" t="s">
        <v>26</v>
      </c>
      <c r="F2327" s="4"/>
      <c r="G2327" s="9">
        <f>Table5[[#This Row],[Order Quantity]]</f>
        <v>17</v>
      </c>
    </row>
    <row r="2328" spans="1:7" ht="16" hidden="1" x14ac:dyDescent="0.2">
      <c r="A2328" t="s">
        <v>1351</v>
      </c>
      <c r="B2328">
        <v>6</v>
      </c>
      <c r="C2328">
        <v>17</v>
      </c>
      <c r="D2328" t="s">
        <v>262</v>
      </c>
      <c r="E2328" t="s">
        <v>1285</v>
      </c>
      <c r="F2328" s="4"/>
      <c r="G2328" s="9">
        <f>Table5[[#This Row],[Order Quantity]]</f>
        <v>17</v>
      </c>
    </row>
    <row r="2329" spans="1:7" ht="16" hidden="1" x14ac:dyDescent="0.2">
      <c r="A2329" t="s">
        <v>2281</v>
      </c>
      <c r="B2329">
        <v>6</v>
      </c>
      <c r="C2329">
        <v>17</v>
      </c>
      <c r="D2329" t="s">
        <v>262</v>
      </c>
      <c r="E2329" t="s">
        <v>2281</v>
      </c>
      <c r="F2329" s="4"/>
      <c r="G2329" s="9">
        <f>Table5[[#This Row],[Order Quantity]]</f>
        <v>17</v>
      </c>
    </row>
    <row r="2330" spans="1:7" ht="16" hidden="1" x14ac:dyDescent="0.2">
      <c r="A2330" t="s">
        <v>3953</v>
      </c>
      <c r="B2330">
        <v>6</v>
      </c>
      <c r="C2330">
        <v>17</v>
      </c>
      <c r="D2330" t="s">
        <v>422</v>
      </c>
      <c r="E2330" t="s">
        <v>3020</v>
      </c>
      <c r="F2330" s="4"/>
      <c r="G2330" s="9">
        <f>Table5[[#This Row],[Order Quantity]]</f>
        <v>17</v>
      </c>
    </row>
    <row r="2331" spans="1:7" ht="16" hidden="1" x14ac:dyDescent="0.2">
      <c r="A2331" t="s">
        <v>3446</v>
      </c>
      <c r="B2331">
        <v>6</v>
      </c>
      <c r="C2331">
        <v>17</v>
      </c>
      <c r="D2331" t="s">
        <v>1083</v>
      </c>
      <c r="E2331" t="s">
        <v>1559</v>
      </c>
      <c r="F2331" s="4"/>
      <c r="G2331" s="9">
        <f>Table5[[#This Row],[Order Quantity]]</f>
        <v>17</v>
      </c>
    </row>
    <row r="2332" spans="1:7" ht="16" hidden="1" x14ac:dyDescent="0.2">
      <c r="A2332" t="s">
        <v>6119</v>
      </c>
      <c r="B2332">
        <v>6</v>
      </c>
      <c r="C2332">
        <v>17</v>
      </c>
      <c r="D2332" t="s">
        <v>2283</v>
      </c>
      <c r="E2332" t="s">
        <v>1920</v>
      </c>
      <c r="F2332" s="4"/>
      <c r="G2332" s="9">
        <f>Table5[[#This Row],[Order Quantity]]</f>
        <v>17</v>
      </c>
    </row>
    <row r="2333" spans="1:7" ht="16" hidden="1" x14ac:dyDescent="0.2">
      <c r="A2333" t="s">
        <v>7379</v>
      </c>
      <c r="B2333">
        <v>6</v>
      </c>
      <c r="C2333" s="6">
        <v>17</v>
      </c>
      <c r="D2333" t="s">
        <v>116</v>
      </c>
      <c r="E2333" t="s">
        <v>1377</v>
      </c>
      <c r="F2333" s="4"/>
      <c r="G2333" s="9">
        <f>Table5[[#This Row],[Order Quantity]]</f>
        <v>17</v>
      </c>
    </row>
    <row r="2334" spans="1:7" ht="16" hidden="1" x14ac:dyDescent="0.2">
      <c r="A2334" t="s">
        <v>1611</v>
      </c>
      <c r="B2334">
        <v>5</v>
      </c>
      <c r="C2334" s="6">
        <v>17</v>
      </c>
      <c r="D2334" t="s">
        <v>391</v>
      </c>
      <c r="E2334" t="s">
        <v>1612</v>
      </c>
      <c r="F2334" s="4"/>
      <c r="G2334" s="9">
        <f>Table5[[#This Row],[Order Quantity]]</f>
        <v>17</v>
      </c>
    </row>
    <row r="2335" spans="1:7" ht="16" hidden="1" x14ac:dyDescent="0.2">
      <c r="A2335" t="s">
        <v>1283</v>
      </c>
      <c r="B2335">
        <v>5</v>
      </c>
      <c r="C2335">
        <v>17</v>
      </c>
      <c r="D2335" t="s">
        <v>653</v>
      </c>
      <c r="E2335" t="s">
        <v>1246</v>
      </c>
      <c r="F2335" s="4"/>
      <c r="G2335" s="9">
        <f>Table5[[#This Row],[Order Quantity]]</f>
        <v>17</v>
      </c>
    </row>
    <row r="2336" spans="1:7" ht="16" hidden="1" x14ac:dyDescent="0.2">
      <c r="A2336" t="s">
        <v>7254</v>
      </c>
      <c r="B2336">
        <v>5</v>
      </c>
      <c r="C2336">
        <v>17</v>
      </c>
      <c r="D2336" t="s">
        <v>65</v>
      </c>
      <c r="E2336" t="s">
        <v>4810</v>
      </c>
      <c r="F2336" s="4"/>
      <c r="G2336" s="9">
        <f>Table5[[#This Row],[Order Quantity]]</f>
        <v>17</v>
      </c>
    </row>
    <row r="2337" spans="1:7" ht="16" hidden="1" x14ac:dyDescent="0.2">
      <c r="A2337" t="s">
        <v>288</v>
      </c>
      <c r="B2337">
        <v>4</v>
      </c>
      <c r="C2337">
        <v>17</v>
      </c>
      <c r="D2337" t="s">
        <v>77</v>
      </c>
      <c r="E2337" t="s">
        <v>289</v>
      </c>
      <c r="F2337" s="4"/>
      <c r="G2337" s="9">
        <f>Table5[[#This Row],[Order Quantity]]</f>
        <v>17</v>
      </c>
    </row>
    <row r="2338" spans="1:7" ht="16" hidden="1" x14ac:dyDescent="0.2">
      <c r="A2338" t="s">
        <v>848</v>
      </c>
      <c r="B2338">
        <v>4</v>
      </c>
      <c r="C2338">
        <v>17</v>
      </c>
      <c r="D2338" t="s">
        <v>113</v>
      </c>
      <c r="E2338" t="s">
        <v>508</v>
      </c>
      <c r="F2338" s="4"/>
      <c r="G2338" s="9">
        <f>Table5[[#This Row],[Order Quantity]]</f>
        <v>17</v>
      </c>
    </row>
    <row r="2339" spans="1:7" ht="16" hidden="1" x14ac:dyDescent="0.2">
      <c r="A2339" t="s">
        <v>1418</v>
      </c>
      <c r="B2339">
        <v>4</v>
      </c>
      <c r="C2339">
        <v>17</v>
      </c>
      <c r="D2339" t="s">
        <v>193</v>
      </c>
      <c r="E2339" t="s">
        <v>1419</v>
      </c>
      <c r="F2339" s="4"/>
      <c r="G2339" s="9">
        <f>Table5[[#This Row],[Order Quantity]]</f>
        <v>17</v>
      </c>
    </row>
    <row r="2340" spans="1:7" ht="16" hidden="1" x14ac:dyDescent="0.2">
      <c r="A2340" t="s">
        <v>2526</v>
      </c>
      <c r="B2340">
        <v>4</v>
      </c>
      <c r="C2340">
        <v>17</v>
      </c>
      <c r="D2340" t="s">
        <v>1571</v>
      </c>
      <c r="E2340" t="s">
        <v>1742</v>
      </c>
      <c r="F2340" s="4"/>
      <c r="G2340" s="9">
        <f>Table5[[#This Row],[Order Quantity]]</f>
        <v>17</v>
      </c>
    </row>
    <row r="2341" spans="1:7" ht="16" hidden="1" x14ac:dyDescent="0.2">
      <c r="A2341" t="s">
        <v>5445</v>
      </c>
      <c r="B2341">
        <v>4</v>
      </c>
      <c r="C2341">
        <v>17</v>
      </c>
      <c r="D2341" t="s">
        <v>684</v>
      </c>
      <c r="E2341" t="s">
        <v>5446</v>
      </c>
      <c r="F2341" s="4"/>
      <c r="G2341" s="9">
        <f>Table5[[#This Row],[Order Quantity]]</f>
        <v>17</v>
      </c>
    </row>
    <row r="2342" spans="1:7" ht="16" hidden="1" x14ac:dyDescent="0.2">
      <c r="A2342" t="s">
        <v>5449</v>
      </c>
      <c r="B2342">
        <v>4</v>
      </c>
      <c r="C2342">
        <v>17</v>
      </c>
      <c r="D2342" t="s">
        <v>136</v>
      </c>
      <c r="E2342" t="s">
        <v>5362</v>
      </c>
      <c r="F2342" s="4"/>
      <c r="G2342" s="9">
        <f>Table5[[#This Row],[Order Quantity]]</f>
        <v>17</v>
      </c>
    </row>
    <row r="2343" spans="1:7" ht="16" hidden="1" x14ac:dyDescent="0.2">
      <c r="A2343" t="s">
        <v>6281</v>
      </c>
      <c r="B2343">
        <v>4</v>
      </c>
      <c r="C2343">
        <v>17</v>
      </c>
      <c r="D2343" t="s">
        <v>65</v>
      </c>
      <c r="E2343" t="s">
        <v>2381</v>
      </c>
      <c r="F2343" s="4"/>
      <c r="G2343" s="9">
        <f>Table5[[#This Row],[Order Quantity]]</f>
        <v>17</v>
      </c>
    </row>
    <row r="2344" spans="1:7" ht="16" hidden="1" x14ac:dyDescent="0.2">
      <c r="A2344" t="s">
        <v>3410</v>
      </c>
      <c r="B2344">
        <v>4</v>
      </c>
      <c r="C2344">
        <v>17</v>
      </c>
      <c r="D2344" t="s">
        <v>1795</v>
      </c>
      <c r="E2344" t="s">
        <v>1257</v>
      </c>
      <c r="F2344" s="4"/>
      <c r="G2344" s="9">
        <f>Table5[[#This Row],[Order Quantity]]</f>
        <v>17</v>
      </c>
    </row>
    <row r="2345" spans="1:7" ht="16" hidden="1" x14ac:dyDescent="0.2">
      <c r="A2345" t="s">
        <v>3572</v>
      </c>
      <c r="B2345">
        <v>4</v>
      </c>
      <c r="C2345">
        <v>17</v>
      </c>
      <c r="D2345" t="s">
        <v>262</v>
      </c>
      <c r="E2345" t="s">
        <v>1244</v>
      </c>
      <c r="F2345" s="4"/>
      <c r="G2345" s="9">
        <f>Table5[[#This Row],[Order Quantity]]</f>
        <v>17</v>
      </c>
    </row>
    <row r="2346" spans="1:7" ht="16" hidden="1" x14ac:dyDescent="0.2">
      <c r="A2346" t="s">
        <v>6727</v>
      </c>
      <c r="B2346">
        <v>4</v>
      </c>
      <c r="C2346">
        <v>17</v>
      </c>
      <c r="D2346" t="s">
        <v>113</v>
      </c>
      <c r="E2346" t="s">
        <v>2407</v>
      </c>
      <c r="F2346" s="4"/>
      <c r="G2346" s="9">
        <f>Table5[[#This Row],[Order Quantity]]</f>
        <v>17</v>
      </c>
    </row>
    <row r="2347" spans="1:7" ht="16" hidden="1" x14ac:dyDescent="0.2">
      <c r="A2347" t="s">
        <v>670</v>
      </c>
      <c r="B2347">
        <v>4</v>
      </c>
      <c r="C2347">
        <v>17</v>
      </c>
      <c r="D2347" t="s">
        <v>385</v>
      </c>
      <c r="E2347" t="s">
        <v>2362</v>
      </c>
      <c r="F2347" s="4"/>
      <c r="G2347" s="9">
        <f>Table5[[#This Row],[Order Quantity]]</f>
        <v>17</v>
      </c>
    </row>
    <row r="2348" spans="1:7" ht="16" hidden="1" x14ac:dyDescent="0.2">
      <c r="A2348" t="s">
        <v>3891</v>
      </c>
      <c r="B2348">
        <v>4</v>
      </c>
      <c r="C2348" s="6">
        <v>17</v>
      </c>
      <c r="D2348" t="s">
        <v>6914</v>
      </c>
      <c r="E2348" t="s">
        <v>2078</v>
      </c>
      <c r="F2348" s="4"/>
      <c r="G2348" s="9">
        <f>Table5[[#This Row],[Order Quantity]]</f>
        <v>17</v>
      </c>
    </row>
    <row r="2349" spans="1:7" ht="16" hidden="1" x14ac:dyDescent="0.2">
      <c r="A2349" t="s">
        <v>115</v>
      </c>
      <c r="B2349">
        <v>4</v>
      </c>
      <c r="C2349" s="6">
        <v>17</v>
      </c>
      <c r="D2349" t="s">
        <v>325</v>
      </c>
      <c r="E2349" t="s">
        <v>1377</v>
      </c>
      <c r="F2349" s="4"/>
      <c r="G2349" s="9">
        <f>Table5[[#This Row],[Order Quantity]]</f>
        <v>17</v>
      </c>
    </row>
    <row r="2350" spans="1:7" ht="16" hidden="1" x14ac:dyDescent="0.2">
      <c r="A2350" t="s">
        <v>1004</v>
      </c>
      <c r="B2350">
        <v>3</v>
      </c>
      <c r="C2350">
        <v>17</v>
      </c>
      <c r="D2350" t="s">
        <v>296</v>
      </c>
      <c r="E2350" t="s">
        <v>118</v>
      </c>
      <c r="F2350" s="4"/>
      <c r="G2350" s="9">
        <f>Table5[[#This Row],[Order Quantity]]</f>
        <v>17</v>
      </c>
    </row>
    <row r="2351" spans="1:7" ht="16" hidden="1" x14ac:dyDescent="0.2">
      <c r="A2351" t="s">
        <v>2380</v>
      </c>
      <c r="B2351">
        <v>3</v>
      </c>
      <c r="C2351">
        <v>17</v>
      </c>
      <c r="D2351" t="s">
        <v>65</v>
      </c>
      <c r="E2351" t="s">
        <v>2381</v>
      </c>
      <c r="F2351" s="4"/>
      <c r="G2351" s="9">
        <f>Table5[[#This Row],[Order Quantity]]</f>
        <v>17</v>
      </c>
    </row>
    <row r="2352" spans="1:7" ht="16" hidden="1" x14ac:dyDescent="0.2">
      <c r="A2352" t="s">
        <v>3926</v>
      </c>
      <c r="B2352">
        <v>3</v>
      </c>
      <c r="C2352">
        <v>17</v>
      </c>
      <c r="D2352" t="s">
        <v>3927</v>
      </c>
      <c r="E2352" t="s">
        <v>1980</v>
      </c>
      <c r="F2352" s="4"/>
      <c r="G2352" s="9">
        <f>Table5[[#This Row],[Order Quantity]]</f>
        <v>17</v>
      </c>
    </row>
    <row r="2353" spans="1:7" ht="16" hidden="1" x14ac:dyDescent="0.2">
      <c r="A2353" t="s">
        <v>4344</v>
      </c>
      <c r="B2353">
        <v>3</v>
      </c>
      <c r="C2353">
        <v>17</v>
      </c>
      <c r="D2353" t="s">
        <v>4342</v>
      </c>
      <c r="E2353" t="s">
        <v>1439</v>
      </c>
      <c r="F2353" s="4"/>
      <c r="G2353" s="9">
        <f>Table5[[#This Row],[Order Quantity]]</f>
        <v>17</v>
      </c>
    </row>
    <row r="2354" spans="1:7" ht="16" hidden="1" x14ac:dyDescent="0.2">
      <c r="A2354" t="s">
        <v>1599</v>
      </c>
      <c r="B2354">
        <v>3</v>
      </c>
      <c r="C2354">
        <v>17</v>
      </c>
      <c r="D2354" t="s">
        <v>684</v>
      </c>
      <c r="E2354" t="s">
        <v>1600</v>
      </c>
      <c r="F2354" s="4"/>
      <c r="G2354" s="9">
        <f>Table5[[#This Row],[Order Quantity]]</f>
        <v>17</v>
      </c>
    </row>
    <row r="2355" spans="1:7" ht="16" hidden="1" x14ac:dyDescent="0.2">
      <c r="A2355" t="s">
        <v>1786</v>
      </c>
      <c r="B2355">
        <v>3</v>
      </c>
      <c r="C2355">
        <v>17</v>
      </c>
      <c r="D2355" t="s">
        <v>65</v>
      </c>
      <c r="E2355" t="s">
        <v>1336</v>
      </c>
      <c r="F2355" s="4"/>
      <c r="G2355" s="9">
        <f>Table5[[#This Row],[Order Quantity]]</f>
        <v>17</v>
      </c>
    </row>
    <row r="2356" spans="1:7" ht="16" hidden="1" x14ac:dyDescent="0.2">
      <c r="A2356" t="s">
        <v>1388</v>
      </c>
      <c r="B2356">
        <v>2</v>
      </c>
      <c r="C2356">
        <v>17</v>
      </c>
      <c r="D2356" t="s">
        <v>1389</v>
      </c>
      <c r="E2356" t="s">
        <v>1380</v>
      </c>
      <c r="F2356" s="4"/>
      <c r="G2356" s="9">
        <f>Table5[[#This Row],[Order Quantity]]</f>
        <v>17</v>
      </c>
    </row>
    <row r="2357" spans="1:7" ht="16" hidden="1" x14ac:dyDescent="0.2">
      <c r="A2357" t="s">
        <v>2328</v>
      </c>
      <c r="B2357">
        <v>2</v>
      </c>
      <c r="C2357">
        <v>17</v>
      </c>
      <c r="D2357" t="s">
        <v>2283</v>
      </c>
      <c r="E2357" t="s">
        <v>1282</v>
      </c>
      <c r="F2357" s="4"/>
      <c r="G2357" s="9">
        <f>Table5[[#This Row],[Order Quantity]]</f>
        <v>17</v>
      </c>
    </row>
    <row r="2358" spans="1:7" ht="16" x14ac:dyDescent="0.2">
      <c r="A2358" t="s">
        <v>5296</v>
      </c>
      <c r="B2358">
        <v>2</v>
      </c>
      <c r="C2358" s="6">
        <v>16.87</v>
      </c>
      <c r="D2358" t="s">
        <v>201</v>
      </c>
      <c r="E2358" t="s">
        <v>698</v>
      </c>
      <c r="F2358" s="13" t="s">
        <v>7667</v>
      </c>
      <c r="G2358" s="9">
        <f>Table5[[#This Row],[Order Quantity]]</f>
        <v>16.87</v>
      </c>
    </row>
    <row r="2359" spans="1:7" ht="16" hidden="1" x14ac:dyDescent="0.2">
      <c r="A2359" t="s">
        <v>2371</v>
      </c>
      <c r="B2359">
        <v>16</v>
      </c>
      <c r="C2359">
        <v>16</v>
      </c>
      <c r="D2359" t="s">
        <v>667</v>
      </c>
      <c r="E2359" t="s">
        <v>1467</v>
      </c>
      <c r="F2359" s="4"/>
      <c r="G2359" s="9">
        <f>Table5[[#This Row],[Order Quantity]]</f>
        <v>16</v>
      </c>
    </row>
    <row r="2360" spans="1:7" ht="16" hidden="1" x14ac:dyDescent="0.2">
      <c r="A2360" t="s">
        <v>3041</v>
      </c>
      <c r="B2360">
        <v>16</v>
      </c>
      <c r="C2360">
        <v>16</v>
      </c>
      <c r="D2360" t="s">
        <v>286</v>
      </c>
      <c r="E2360" t="s">
        <v>3040</v>
      </c>
      <c r="F2360" s="4"/>
      <c r="G2360" s="9">
        <f>Table5[[#This Row],[Order Quantity]]</f>
        <v>16</v>
      </c>
    </row>
    <row r="2361" spans="1:7" ht="16" hidden="1" x14ac:dyDescent="0.2">
      <c r="A2361" t="s">
        <v>6657</v>
      </c>
      <c r="B2361">
        <v>16</v>
      </c>
      <c r="C2361">
        <v>16</v>
      </c>
      <c r="D2361" t="s">
        <v>344</v>
      </c>
      <c r="E2361" t="s">
        <v>1270</v>
      </c>
      <c r="F2361" s="4"/>
      <c r="G2361" s="9">
        <f>Table5[[#This Row],[Order Quantity]]</f>
        <v>16</v>
      </c>
    </row>
    <row r="2362" spans="1:7" ht="16" hidden="1" x14ac:dyDescent="0.2">
      <c r="A2362" t="s">
        <v>1328</v>
      </c>
      <c r="B2362">
        <v>15</v>
      </c>
      <c r="C2362">
        <v>16</v>
      </c>
      <c r="D2362" t="s">
        <v>328</v>
      </c>
      <c r="E2362" t="s">
        <v>1278</v>
      </c>
      <c r="F2362" s="4"/>
      <c r="G2362" s="9">
        <f>Table5[[#This Row],[Order Quantity]]</f>
        <v>16</v>
      </c>
    </row>
    <row r="2363" spans="1:7" ht="16" hidden="1" x14ac:dyDescent="0.2">
      <c r="A2363" t="s">
        <v>2866</v>
      </c>
      <c r="B2363">
        <v>15</v>
      </c>
      <c r="C2363">
        <v>16</v>
      </c>
      <c r="D2363" t="s">
        <v>2867</v>
      </c>
      <c r="E2363" t="s">
        <v>1768</v>
      </c>
      <c r="F2363" s="4"/>
      <c r="G2363" s="9">
        <f>Table5[[#This Row],[Order Quantity]]</f>
        <v>16</v>
      </c>
    </row>
    <row r="2364" spans="1:7" ht="16" hidden="1" x14ac:dyDescent="0.2">
      <c r="A2364" s="1" t="s">
        <v>4204</v>
      </c>
      <c r="B2364" s="1">
        <v>15</v>
      </c>
      <c r="C2364" s="1">
        <v>16</v>
      </c>
      <c r="D2364" s="1" t="s">
        <v>296</v>
      </c>
      <c r="E2364" s="1" t="s">
        <v>4171</v>
      </c>
      <c r="F2364" s="4"/>
      <c r="G2364" s="9">
        <f>Table5[[#This Row],[Order Quantity]]</f>
        <v>16</v>
      </c>
    </row>
    <row r="2365" spans="1:7" ht="16" hidden="1" x14ac:dyDescent="0.2">
      <c r="A2365" t="s">
        <v>3567</v>
      </c>
      <c r="B2365">
        <v>14</v>
      </c>
      <c r="C2365">
        <v>16</v>
      </c>
      <c r="D2365" t="s">
        <v>150</v>
      </c>
      <c r="E2365" t="s">
        <v>1927</v>
      </c>
      <c r="F2365" s="4"/>
      <c r="G2365" s="9">
        <f>Table5[[#This Row],[Order Quantity]]</f>
        <v>16</v>
      </c>
    </row>
    <row r="2366" spans="1:7" ht="16" hidden="1" x14ac:dyDescent="0.2">
      <c r="A2366" s="1" t="s">
        <v>5023</v>
      </c>
      <c r="B2366" s="1">
        <v>14</v>
      </c>
      <c r="C2366" s="1">
        <v>16</v>
      </c>
      <c r="D2366" s="1" t="s">
        <v>2964</v>
      </c>
      <c r="E2366" s="1" t="s">
        <v>5024</v>
      </c>
      <c r="F2366" s="4"/>
      <c r="G2366" s="9">
        <f>Table5[[#This Row],[Order Quantity]]</f>
        <v>16</v>
      </c>
    </row>
    <row r="2367" spans="1:7" ht="16" hidden="1" x14ac:dyDescent="0.2">
      <c r="A2367" s="1" t="s">
        <v>5556</v>
      </c>
      <c r="B2367" s="1">
        <v>14</v>
      </c>
      <c r="C2367" s="1">
        <v>16</v>
      </c>
      <c r="D2367" s="1" t="s">
        <v>5532</v>
      </c>
      <c r="E2367" s="1" t="s">
        <v>1542</v>
      </c>
      <c r="F2367" s="4"/>
      <c r="G2367" s="9">
        <f>Table5[[#This Row],[Order Quantity]]</f>
        <v>16</v>
      </c>
    </row>
    <row r="2368" spans="1:7" ht="16" hidden="1" x14ac:dyDescent="0.2">
      <c r="A2368" t="s">
        <v>6726</v>
      </c>
      <c r="B2368">
        <v>14</v>
      </c>
      <c r="C2368">
        <v>16</v>
      </c>
      <c r="D2368" t="s">
        <v>6045</v>
      </c>
      <c r="E2368" t="s">
        <v>1766</v>
      </c>
      <c r="F2368" s="4"/>
      <c r="G2368" s="9">
        <f>Table5[[#This Row],[Order Quantity]]</f>
        <v>16</v>
      </c>
    </row>
    <row r="2369" spans="1:7" ht="16" hidden="1" x14ac:dyDescent="0.2">
      <c r="A2369" t="s">
        <v>1726</v>
      </c>
      <c r="B2369">
        <v>13</v>
      </c>
      <c r="C2369">
        <v>16</v>
      </c>
      <c r="D2369" t="s">
        <v>265</v>
      </c>
      <c r="E2369" t="s">
        <v>1084</v>
      </c>
      <c r="F2369" s="4"/>
      <c r="G2369" s="9">
        <f>Table5[[#This Row],[Order Quantity]]</f>
        <v>16</v>
      </c>
    </row>
    <row r="2370" spans="1:7" ht="16" hidden="1" x14ac:dyDescent="0.2">
      <c r="A2370" t="s">
        <v>2295</v>
      </c>
      <c r="B2370">
        <v>12</v>
      </c>
      <c r="C2370">
        <v>16</v>
      </c>
      <c r="D2370" t="s">
        <v>51</v>
      </c>
      <c r="E2370" t="s">
        <v>2293</v>
      </c>
      <c r="F2370" s="4"/>
      <c r="G2370" s="9">
        <f>Table5[[#This Row],[Order Quantity]]</f>
        <v>16</v>
      </c>
    </row>
    <row r="2371" spans="1:7" ht="16" hidden="1" x14ac:dyDescent="0.2">
      <c r="A2371" t="s">
        <v>6145</v>
      </c>
      <c r="B2371">
        <v>12</v>
      </c>
      <c r="C2371">
        <v>16</v>
      </c>
      <c r="D2371" t="s">
        <v>1442</v>
      </c>
      <c r="E2371" t="s">
        <v>6072</v>
      </c>
      <c r="F2371" s="4"/>
      <c r="G2371" s="9">
        <f>Table5[[#This Row],[Order Quantity]]</f>
        <v>16</v>
      </c>
    </row>
    <row r="2372" spans="1:7" ht="16" hidden="1" x14ac:dyDescent="0.2">
      <c r="A2372" t="s">
        <v>5073</v>
      </c>
      <c r="B2372">
        <v>11</v>
      </c>
      <c r="C2372">
        <v>16</v>
      </c>
      <c r="D2372" t="s">
        <v>2483</v>
      </c>
      <c r="E2372" t="s">
        <v>5024</v>
      </c>
      <c r="F2372" s="4"/>
      <c r="G2372" s="9">
        <f>Table5[[#This Row],[Order Quantity]]</f>
        <v>16</v>
      </c>
    </row>
    <row r="2373" spans="1:7" ht="16" hidden="1" x14ac:dyDescent="0.2">
      <c r="A2373" t="s">
        <v>1318</v>
      </c>
      <c r="B2373">
        <v>10</v>
      </c>
      <c r="C2373">
        <v>16</v>
      </c>
      <c r="D2373" t="s">
        <v>701</v>
      </c>
      <c r="E2373" t="s">
        <v>1319</v>
      </c>
      <c r="F2373" s="4"/>
      <c r="G2373" s="9">
        <f>Table5[[#This Row],[Order Quantity]]</f>
        <v>16</v>
      </c>
    </row>
    <row r="2374" spans="1:7" ht="16" hidden="1" x14ac:dyDescent="0.2">
      <c r="A2374" t="s">
        <v>2684</v>
      </c>
      <c r="B2374">
        <v>10</v>
      </c>
      <c r="C2374" s="6">
        <v>16</v>
      </c>
      <c r="D2374" t="s">
        <v>262</v>
      </c>
      <c r="E2374" t="s">
        <v>2516</v>
      </c>
      <c r="F2374" s="4"/>
      <c r="G2374" s="9">
        <f>Table5[[#This Row],[Order Quantity]]</f>
        <v>16</v>
      </c>
    </row>
    <row r="2375" spans="1:7" ht="16" hidden="1" x14ac:dyDescent="0.2">
      <c r="A2375" t="s">
        <v>3046</v>
      </c>
      <c r="B2375">
        <v>10</v>
      </c>
      <c r="C2375">
        <v>16</v>
      </c>
      <c r="D2375" t="s">
        <v>296</v>
      </c>
      <c r="E2375" t="s">
        <v>1895</v>
      </c>
      <c r="F2375" s="4"/>
      <c r="G2375" s="9">
        <f>Table5[[#This Row],[Order Quantity]]</f>
        <v>16</v>
      </c>
    </row>
    <row r="2376" spans="1:7" ht="16" hidden="1" x14ac:dyDescent="0.2">
      <c r="A2376" t="s">
        <v>5041</v>
      </c>
      <c r="B2376">
        <v>10</v>
      </c>
      <c r="C2376">
        <v>16</v>
      </c>
      <c r="D2376" t="s">
        <v>158</v>
      </c>
      <c r="E2376" t="s">
        <v>5029</v>
      </c>
      <c r="F2376" s="4"/>
      <c r="G2376" s="9">
        <f>Table5[[#This Row],[Order Quantity]]</f>
        <v>16</v>
      </c>
    </row>
    <row r="2377" spans="1:7" ht="16" hidden="1" x14ac:dyDescent="0.2">
      <c r="A2377" t="s">
        <v>2687</v>
      </c>
      <c r="B2377">
        <v>9</v>
      </c>
      <c r="C2377">
        <v>16</v>
      </c>
      <c r="D2377" t="s">
        <v>2688</v>
      </c>
      <c r="E2377" t="s">
        <v>1456</v>
      </c>
      <c r="F2377" s="4"/>
      <c r="G2377" s="9">
        <f>Table5[[#This Row],[Order Quantity]]</f>
        <v>16</v>
      </c>
    </row>
    <row r="2378" spans="1:7" ht="16" hidden="1" x14ac:dyDescent="0.2">
      <c r="A2378" t="s">
        <v>3749</v>
      </c>
      <c r="B2378">
        <v>9</v>
      </c>
      <c r="C2378">
        <v>16</v>
      </c>
      <c r="D2378" t="s">
        <v>609</v>
      </c>
      <c r="E2378" t="s">
        <v>3749</v>
      </c>
      <c r="F2378" s="4"/>
      <c r="G2378" s="9">
        <f>Table5[[#This Row],[Order Quantity]]</f>
        <v>16</v>
      </c>
    </row>
    <row r="2379" spans="1:7" ht="16" hidden="1" x14ac:dyDescent="0.2">
      <c r="A2379" t="s">
        <v>3815</v>
      </c>
      <c r="B2379">
        <v>9</v>
      </c>
      <c r="C2379">
        <v>16</v>
      </c>
      <c r="D2379" t="s">
        <v>3816</v>
      </c>
      <c r="E2379" t="s">
        <v>1734</v>
      </c>
      <c r="F2379" s="4"/>
      <c r="G2379" s="9">
        <f>Table5[[#This Row],[Order Quantity]]</f>
        <v>16</v>
      </c>
    </row>
    <row r="2380" spans="1:7" ht="16" hidden="1" x14ac:dyDescent="0.2">
      <c r="A2380" t="s">
        <v>5048</v>
      </c>
      <c r="B2380">
        <v>9</v>
      </c>
      <c r="C2380">
        <v>16</v>
      </c>
      <c r="D2380" t="s">
        <v>2167</v>
      </c>
      <c r="E2380" t="s">
        <v>5029</v>
      </c>
      <c r="F2380" s="4"/>
      <c r="G2380" s="9">
        <f>Table5[[#This Row],[Order Quantity]]</f>
        <v>16</v>
      </c>
    </row>
    <row r="2381" spans="1:7" ht="16" hidden="1" x14ac:dyDescent="0.2">
      <c r="A2381" t="s">
        <v>6096</v>
      </c>
      <c r="B2381">
        <v>9</v>
      </c>
      <c r="C2381" s="6">
        <v>16</v>
      </c>
      <c r="D2381" t="s">
        <v>262</v>
      </c>
      <c r="E2381" t="s">
        <v>1265</v>
      </c>
      <c r="F2381" s="4"/>
      <c r="G2381" s="9">
        <f>Table5[[#This Row],[Order Quantity]]</f>
        <v>16</v>
      </c>
    </row>
    <row r="2382" spans="1:7" ht="16" hidden="1" x14ac:dyDescent="0.2">
      <c r="A2382" t="s">
        <v>6415</v>
      </c>
      <c r="B2382">
        <v>9</v>
      </c>
      <c r="C2382">
        <v>16</v>
      </c>
      <c r="D2382" t="s">
        <v>164</v>
      </c>
      <c r="E2382" t="s">
        <v>3169</v>
      </c>
      <c r="F2382" s="4"/>
      <c r="G2382" s="9">
        <f>Table5[[#This Row],[Order Quantity]]</f>
        <v>16</v>
      </c>
    </row>
    <row r="2383" spans="1:7" ht="16" hidden="1" x14ac:dyDescent="0.2">
      <c r="A2383" t="s">
        <v>2325</v>
      </c>
      <c r="B2383">
        <v>8</v>
      </c>
      <c r="C2383">
        <v>16</v>
      </c>
      <c r="D2383" t="s">
        <v>1856</v>
      </c>
      <c r="E2383" t="s">
        <v>2326</v>
      </c>
      <c r="F2383" s="4"/>
      <c r="G2383" s="9">
        <f>Table5[[#This Row],[Order Quantity]]</f>
        <v>16</v>
      </c>
    </row>
    <row r="2384" spans="1:7" ht="16" hidden="1" x14ac:dyDescent="0.2">
      <c r="A2384" t="s">
        <v>3024</v>
      </c>
      <c r="B2384">
        <v>8</v>
      </c>
      <c r="C2384">
        <v>16</v>
      </c>
      <c r="D2384" t="s">
        <v>3025</v>
      </c>
      <c r="E2384" t="s">
        <v>2109</v>
      </c>
      <c r="F2384" s="4"/>
      <c r="G2384" s="9">
        <f>Table5[[#This Row],[Order Quantity]]</f>
        <v>16</v>
      </c>
    </row>
    <row r="2385" spans="1:7" ht="16" hidden="1" x14ac:dyDescent="0.2">
      <c r="A2385" t="s">
        <v>3446</v>
      </c>
      <c r="B2385">
        <v>8</v>
      </c>
      <c r="C2385">
        <v>16</v>
      </c>
      <c r="D2385" t="s">
        <v>1083</v>
      </c>
      <c r="E2385" t="s">
        <v>1559</v>
      </c>
      <c r="F2385" s="4"/>
      <c r="G2385" s="9">
        <f>Table5[[#This Row],[Order Quantity]]</f>
        <v>16</v>
      </c>
    </row>
    <row r="2386" spans="1:7" ht="16" hidden="1" x14ac:dyDescent="0.2">
      <c r="A2386" t="s">
        <v>7037</v>
      </c>
      <c r="B2386">
        <v>8</v>
      </c>
      <c r="C2386">
        <v>16</v>
      </c>
      <c r="D2386" t="s">
        <v>262</v>
      </c>
      <c r="E2386" t="s">
        <v>1285</v>
      </c>
      <c r="F2386" s="4"/>
      <c r="G2386" s="9">
        <f>Table5[[#This Row],[Order Quantity]]</f>
        <v>16</v>
      </c>
    </row>
    <row r="2387" spans="1:7" ht="16" hidden="1" x14ac:dyDescent="0.2">
      <c r="A2387" t="s">
        <v>6174</v>
      </c>
      <c r="B2387">
        <v>8</v>
      </c>
      <c r="C2387">
        <v>16</v>
      </c>
      <c r="D2387" t="s">
        <v>113</v>
      </c>
      <c r="E2387" t="s">
        <v>1559</v>
      </c>
      <c r="F2387" s="4"/>
      <c r="G2387" s="9">
        <f>Table5[[#This Row],[Order Quantity]]</f>
        <v>16</v>
      </c>
    </row>
    <row r="2388" spans="1:7" ht="16" hidden="1" x14ac:dyDescent="0.2">
      <c r="A2388" s="1" t="s">
        <v>19</v>
      </c>
      <c r="B2388" s="1">
        <v>7</v>
      </c>
      <c r="C2388" s="1">
        <v>16</v>
      </c>
      <c r="D2388" s="1" t="s">
        <v>13</v>
      </c>
      <c r="E2388" t="s">
        <v>14</v>
      </c>
      <c r="F2388" s="4"/>
      <c r="G2388" s="9">
        <f>Table5[[#This Row],[Order Quantity]]</f>
        <v>16</v>
      </c>
    </row>
    <row r="2389" spans="1:7" ht="16" hidden="1" x14ac:dyDescent="0.2">
      <c r="A2389" t="s">
        <v>104</v>
      </c>
      <c r="B2389">
        <v>7</v>
      </c>
      <c r="C2389">
        <v>16</v>
      </c>
      <c r="D2389" t="s">
        <v>103</v>
      </c>
      <c r="E2389" t="s">
        <v>78</v>
      </c>
      <c r="F2389" s="4"/>
      <c r="G2389" s="9">
        <f>Table5[[#This Row],[Order Quantity]]</f>
        <v>16</v>
      </c>
    </row>
    <row r="2390" spans="1:7" ht="16" hidden="1" x14ac:dyDescent="0.2">
      <c r="A2390" t="s">
        <v>1591</v>
      </c>
      <c r="B2390">
        <v>7</v>
      </c>
      <c r="C2390">
        <v>16</v>
      </c>
      <c r="D2390" t="s">
        <v>136</v>
      </c>
      <c r="E2390" t="s">
        <v>1559</v>
      </c>
      <c r="F2390" s="4"/>
      <c r="G2390" s="9">
        <f>Table5[[#This Row],[Order Quantity]]</f>
        <v>16</v>
      </c>
    </row>
    <row r="2391" spans="1:7" ht="16" hidden="1" x14ac:dyDescent="0.2">
      <c r="A2391" t="s">
        <v>6805</v>
      </c>
      <c r="B2391">
        <v>7</v>
      </c>
      <c r="C2391">
        <v>16</v>
      </c>
      <c r="D2391" t="s">
        <v>65</v>
      </c>
      <c r="E2391" t="s">
        <v>1757</v>
      </c>
      <c r="F2391" s="4"/>
      <c r="G2391" s="9">
        <f>Table5[[#This Row],[Order Quantity]]</f>
        <v>16</v>
      </c>
    </row>
    <row r="2392" spans="1:7" ht="16" hidden="1" x14ac:dyDescent="0.2">
      <c r="A2392" t="s">
        <v>6939</v>
      </c>
      <c r="B2392">
        <v>7</v>
      </c>
      <c r="C2392">
        <v>16</v>
      </c>
      <c r="D2392" t="s">
        <v>136</v>
      </c>
      <c r="E2392" t="s">
        <v>1372</v>
      </c>
      <c r="F2392" s="4"/>
      <c r="G2392" s="9">
        <f>Table5[[#This Row],[Order Quantity]]</f>
        <v>16</v>
      </c>
    </row>
    <row r="2393" spans="1:7" ht="16" hidden="1" x14ac:dyDescent="0.2">
      <c r="A2393" t="s">
        <v>1578</v>
      </c>
      <c r="B2393">
        <v>6</v>
      </c>
      <c r="C2393">
        <v>16</v>
      </c>
      <c r="D2393" t="s">
        <v>160</v>
      </c>
      <c r="E2393" t="s">
        <v>1456</v>
      </c>
      <c r="F2393" s="4"/>
      <c r="G2393" s="9">
        <f>Table5[[#This Row],[Order Quantity]]</f>
        <v>16</v>
      </c>
    </row>
    <row r="2394" spans="1:7" ht="16" hidden="1" x14ac:dyDescent="0.2">
      <c r="A2394" t="s">
        <v>3174</v>
      </c>
      <c r="B2394">
        <v>6</v>
      </c>
      <c r="C2394" s="6">
        <v>16</v>
      </c>
      <c r="D2394" t="s">
        <v>1083</v>
      </c>
      <c r="E2394" t="s">
        <v>2419</v>
      </c>
      <c r="F2394" s="4"/>
      <c r="G2394" s="9">
        <f>Table5[[#This Row],[Order Quantity]]</f>
        <v>16</v>
      </c>
    </row>
    <row r="2395" spans="1:7" ht="16" hidden="1" x14ac:dyDescent="0.2">
      <c r="A2395" t="s">
        <v>3656</v>
      </c>
      <c r="B2395">
        <v>6</v>
      </c>
      <c r="C2395">
        <v>16</v>
      </c>
      <c r="D2395" t="s">
        <v>3657</v>
      </c>
      <c r="E2395" t="s">
        <v>1694</v>
      </c>
      <c r="F2395" s="4"/>
      <c r="G2395" s="9">
        <f>Table5[[#This Row],[Order Quantity]]</f>
        <v>16</v>
      </c>
    </row>
    <row r="2396" spans="1:7" ht="16" hidden="1" x14ac:dyDescent="0.2">
      <c r="A2396" t="s">
        <v>4752</v>
      </c>
      <c r="B2396">
        <v>6</v>
      </c>
      <c r="C2396">
        <v>16</v>
      </c>
      <c r="D2396" t="s">
        <v>65</v>
      </c>
      <c r="E2396" t="s">
        <v>1290</v>
      </c>
      <c r="F2396" s="4"/>
      <c r="G2396" s="9">
        <f>Table5[[#This Row],[Order Quantity]]</f>
        <v>16</v>
      </c>
    </row>
    <row r="2397" spans="1:7" ht="16" hidden="1" x14ac:dyDescent="0.2">
      <c r="A2397" t="s">
        <v>6111</v>
      </c>
      <c r="B2397">
        <v>6</v>
      </c>
      <c r="C2397">
        <v>16</v>
      </c>
      <c r="D2397" t="s">
        <v>559</v>
      </c>
      <c r="E2397" t="s">
        <v>1905</v>
      </c>
      <c r="F2397" s="4"/>
      <c r="G2397" s="9">
        <f>Table5[[#This Row],[Order Quantity]]</f>
        <v>16</v>
      </c>
    </row>
    <row r="2398" spans="1:7" ht="16" hidden="1" x14ac:dyDescent="0.2">
      <c r="A2398" t="s">
        <v>6979</v>
      </c>
      <c r="B2398">
        <v>6</v>
      </c>
      <c r="C2398">
        <v>16</v>
      </c>
      <c r="D2398" t="s">
        <v>6980</v>
      </c>
      <c r="E2398" t="s">
        <v>1812</v>
      </c>
      <c r="F2398" s="4"/>
      <c r="G2398" s="9">
        <f>Table5[[#This Row],[Order Quantity]]</f>
        <v>16</v>
      </c>
    </row>
    <row r="2399" spans="1:7" ht="16" hidden="1" x14ac:dyDescent="0.2">
      <c r="A2399" t="s">
        <v>413</v>
      </c>
      <c r="B2399">
        <v>5</v>
      </c>
      <c r="C2399">
        <v>16</v>
      </c>
      <c r="D2399" t="s">
        <v>411</v>
      </c>
      <c r="E2399" t="s">
        <v>352</v>
      </c>
      <c r="F2399" s="4"/>
      <c r="G2399" s="9">
        <f>Table5[[#This Row],[Order Quantity]]</f>
        <v>16</v>
      </c>
    </row>
    <row r="2400" spans="1:7" ht="16" hidden="1" x14ac:dyDescent="0.2">
      <c r="A2400" t="s">
        <v>3329</v>
      </c>
      <c r="B2400">
        <v>5</v>
      </c>
      <c r="C2400" s="6">
        <v>16</v>
      </c>
      <c r="D2400" t="s">
        <v>136</v>
      </c>
      <c r="E2400" t="s">
        <v>3206</v>
      </c>
      <c r="F2400" s="4"/>
      <c r="G2400" s="9">
        <f>Table5[[#This Row],[Order Quantity]]</f>
        <v>16</v>
      </c>
    </row>
    <row r="2401" spans="1:7" ht="16" hidden="1" x14ac:dyDescent="0.2">
      <c r="A2401" t="s">
        <v>3479</v>
      </c>
      <c r="B2401">
        <v>5</v>
      </c>
      <c r="C2401">
        <v>16</v>
      </c>
      <c r="D2401" t="s">
        <v>147</v>
      </c>
      <c r="E2401" t="s">
        <v>1307</v>
      </c>
      <c r="F2401" s="4"/>
      <c r="G2401" s="9">
        <f>Table5[[#This Row],[Order Quantity]]</f>
        <v>16</v>
      </c>
    </row>
    <row r="2402" spans="1:7" ht="16" hidden="1" x14ac:dyDescent="0.2">
      <c r="A2402" t="s">
        <v>5431</v>
      </c>
      <c r="B2402">
        <v>5</v>
      </c>
      <c r="C2402">
        <v>16</v>
      </c>
      <c r="D2402" t="s">
        <v>136</v>
      </c>
      <c r="E2402" t="s">
        <v>5362</v>
      </c>
      <c r="F2402" s="4"/>
      <c r="G2402" s="9">
        <f>Table5[[#This Row],[Order Quantity]]</f>
        <v>16</v>
      </c>
    </row>
    <row r="2403" spans="1:7" ht="16" hidden="1" x14ac:dyDescent="0.2">
      <c r="A2403" t="s">
        <v>6190</v>
      </c>
      <c r="B2403">
        <v>5</v>
      </c>
      <c r="C2403">
        <v>16</v>
      </c>
      <c r="D2403" t="s">
        <v>65</v>
      </c>
      <c r="E2403" t="s">
        <v>3862</v>
      </c>
      <c r="F2403" s="4"/>
      <c r="G2403" s="9">
        <f>Table5[[#This Row],[Order Quantity]]</f>
        <v>16</v>
      </c>
    </row>
    <row r="2404" spans="1:7" ht="16" hidden="1" x14ac:dyDescent="0.2">
      <c r="A2404" t="s">
        <v>6854</v>
      </c>
      <c r="B2404">
        <v>5</v>
      </c>
      <c r="C2404">
        <v>16</v>
      </c>
      <c r="D2404" t="s">
        <v>4532</v>
      </c>
      <c r="E2404" t="s">
        <v>1744</v>
      </c>
      <c r="F2404" s="4"/>
      <c r="G2404" s="9">
        <f>Table5[[#This Row],[Order Quantity]]</f>
        <v>16</v>
      </c>
    </row>
    <row r="2405" spans="1:7" ht="16" hidden="1" x14ac:dyDescent="0.2">
      <c r="A2405" t="s">
        <v>7255</v>
      </c>
      <c r="B2405">
        <v>5</v>
      </c>
      <c r="C2405">
        <v>16</v>
      </c>
      <c r="D2405" t="s">
        <v>7249</v>
      </c>
      <c r="E2405" t="s">
        <v>4832</v>
      </c>
      <c r="F2405" s="4"/>
      <c r="G2405" s="9">
        <f>Table5[[#This Row],[Order Quantity]]</f>
        <v>16</v>
      </c>
    </row>
    <row r="2406" spans="1:7" ht="16" hidden="1" x14ac:dyDescent="0.2">
      <c r="A2406" t="s">
        <v>734</v>
      </c>
      <c r="B2406">
        <v>4</v>
      </c>
      <c r="C2406">
        <v>16</v>
      </c>
      <c r="D2406" t="s">
        <v>569</v>
      </c>
      <c r="E2406" t="s">
        <v>78</v>
      </c>
      <c r="F2406" s="4"/>
      <c r="G2406" s="9">
        <f>Table5[[#This Row],[Order Quantity]]</f>
        <v>16</v>
      </c>
    </row>
    <row r="2407" spans="1:7" ht="16" hidden="1" x14ac:dyDescent="0.2">
      <c r="A2407" t="s">
        <v>1921</v>
      </c>
      <c r="B2407">
        <v>4</v>
      </c>
      <c r="C2407">
        <v>16</v>
      </c>
      <c r="D2407" t="s">
        <v>1212</v>
      </c>
      <c r="E2407" t="s">
        <v>1773</v>
      </c>
      <c r="F2407" s="4"/>
      <c r="G2407" s="9">
        <f>Table5[[#This Row],[Order Quantity]]</f>
        <v>16</v>
      </c>
    </row>
    <row r="2408" spans="1:7" ht="16" hidden="1" x14ac:dyDescent="0.2">
      <c r="A2408" t="s">
        <v>2854</v>
      </c>
      <c r="B2408">
        <v>4</v>
      </c>
      <c r="C2408">
        <v>16</v>
      </c>
      <c r="D2408" t="s">
        <v>2021</v>
      </c>
      <c r="E2408" t="s">
        <v>1498</v>
      </c>
      <c r="F2408" s="4"/>
      <c r="G2408" s="9">
        <f>Table5[[#This Row],[Order Quantity]]</f>
        <v>16</v>
      </c>
    </row>
    <row r="2409" spans="1:7" ht="16" hidden="1" x14ac:dyDescent="0.2">
      <c r="A2409" t="s">
        <v>5376</v>
      </c>
      <c r="B2409">
        <v>4</v>
      </c>
      <c r="C2409">
        <v>16</v>
      </c>
      <c r="D2409" t="s">
        <v>136</v>
      </c>
      <c r="E2409" t="s">
        <v>5362</v>
      </c>
      <c r="F2409" s="4"/>
      <c r="G2409" s="9">
        <f>Table5[[#This Row],[Order Quantity]]</f>
        <v>16</v>
      </c>
    </row>
    <row r="2410" spans="1:7" ht="16" hidden="1" x14ac:dyDescent="0.2">
      <c r="A2410" t="s">
        <v>6028</v>
      </c>
      <c r="B2410">
        <v>4</v>
      </c>
      <c r="C2410">
        <v>16</v>
      </c>
      <c r="D2410" t="s">
        <v>77</v>
      </c>
      <c r="E2410" t="s">
        <v>1302</v>
      </c>
      <c r="F2410" s="4"/>
      <c r="G2410" s="9">
        <f>Table5[[#This Row],[Order Quantity]]</f>
        <v>16</v>
      </c>
    </row>
    <row r="2411" spans="1:7" ht="16" hidden="1" x14ac:dyDescent="0.2">
      <c r="A2411" t="s">
        <v>6389</v>
      </c>
      <c r="B2411">
        <v>4</v>
      </c>
      <c r="C2411">
        <v>16</v>
      </c>
      <c r="D2411" t="s">
        <v>113</v>
      </c>
      <c r="E2411" t="s">
        <v>1307</v>
      </c>
      <c r="F2411" s="4"/>
      <c r="G2411" s="9">
        <f>Table5[[#This Row],[Order Quantity]]</f>
        <v>16</v>
      </c>
    </row>
    <row r="2412" spans="1:7" ht="16" hidden="1" x14ac:dyDescent="0.2">
      <c r="A2412" t="s">
        <v>663</v>
      </c>
      <c r="B2412">
        <v>3</v>
      </c>
      <c r="C2412">
        <v>16</v>
      </c>
      <c r="D2412" t="s">
        <v>664</v>
      </c>
      <c r="E2412" t="s">
        <v>289</v>
      </c>
      <c r="F2412" s="4"/>
      <c r="G2412" s="9">
        <f>Table5[[#This Row],[Order Quantity]]</f>
        <v>16</v>
      </c>
    </row>
    <row r="2413" spans="1:7" ht="16" hidden="1" x14ac:dyDescent="0.2">
      <c r="A2413" t="s">
        <v>869</v>
      </c>
      <c r="B2413">
        <v>3</v>
      </c>
      <c r="C2413">
        <v>16</v>
      </c>
      <c r="D2413" t="s">
        <v>136</v>
      </c>
      <c r="E2413" t="s">
        <v>870</v>
      </c>
      <c r="F2413" s="4"/>
      <c r="G2413" s="9">
        <f>Table5[[#This Row],[Order Quantity]]</f>
        <v>16</v>
      </c>
    </row>
    <row r="2414" spans="1:7" ht="16" hidden="1" x14ac:dyDescent="0.2">
      <c r="A2414" t="s">
        <v>3876</v>
      </c>
      <c r="B2414">
        <v>3</v>
      </c>
      <c r="C2414">
        <v>16</v>
      </c>
      <c r="D2414" t="s">
        <v>3877</v>
      </c>
      <c r="E2414" t="s">
        <v>3878</v>
      </c>
      <c r="F2414" s="4"/>
      <c r="G2414" s="9">
        <f>Table5[[#This Row],[Order Quantity]]</f>
        <v>16</v>
      </c>
    </row>
    <row r="2415" spans="1:7" ht="16" hidden="1" x14ac:dyDescent="0.2">
      <c r="A2415" t="s">
        <v>3562</v>
      </c>
      <c r="B2415">
        <v>3</v>
      </c>
      <c r="C2415">
        <v>16</v>
      </c>
      <c r="D2415" t="s">
        <v>171</v>
      </c>
      <c r="E2415" t="s">
        <v>3562</v>
      </c>
      <c r="F2415" s="4"/>
      <c r="G2415" s="9">
        <f>Table5[[#This Row],[Order Quantity]]</f>
        <v>16</v>
      </c>
    </row>
    <row r="2416" spans="1:7" ht="16" hidden="1" x14ac:dyDescent="0.2">
      <c r="A2416" t="s">
        <v>1876</v>
      </c>
      <c r="B2416">
        <v>3</v>
      </c>
      <c r="C2416">
        <v>16</v>
      </c>
      <c r="D2416" t="s">
        <v>354</v>
      </c>
      <c r="E2416" t="s">
        <v>1876</v>
      </c>
      <c r="F2416" s="4"/>
      <c r="G2416" s="9">
        <f>Table5[[#This Row],[Order Quantity]]</f>
        <v>16</v>
      </c>
    </row>
    <row r="2417" spans="1:7" ht="16" hidden="1" x14ac:dyDescent="0.2">
      <c r="A2417" t="s">
        <v>1329</v>
      </c>
      <c r="B2417">
        <v>2</v>
      </c>
      <c r="C2417">
        <v>16</v>
      </c>
      <c r="D2417" t="s">
        <v>147</v>
      </c>
      <c r="E2417" t="s">
        <v>1307</v>
      </c>
      <c r="F2417" s="4"/>
      <c r="G2417" s="9">
        <f>Table5[[#This Row],[Order Quantity]]</f>
        <v>16</v>
      </c>
    </row>
    <row r="2418" spans="1:7" ht="16" hidden="1" x14ac:dyDescent="0.2">
      <c r="A2418" t="s">
        <v>3920</v>
      </c>
      <c r="B2418">
        <v>2</v>
      </c>
      <c r="C2418">
        <v>16</v>
      </c>
      <c r="D2418" t="s">
        <v>513</v>
      </c>
      <c r="E2418" t="s">
        <v>2092</v>
      </c>
      <c r="F2418" s="4"/>
      <c r="G2418" s="9">
        <f>Table5[[#This Row],[Order Quantity]]</f>
        <v>16</v>
      </c>
    </row>
    <row r="2419" spans="1:7" ht="16" hidden="1" x14ac:dyDescent="0.2">
      <c r="A2419" t="s">
        <v>3827</v>
      </c>
      <c r="B2419">
        <v>2</v>
      </c>
      <c r="C2419">
        <v>16</v>
      </c>
      <c r="D2419" t="s">
        <v>113</v>
      </c>
      <c r="E2419" t="s">
        <v>3828</v>
      </c>
      <c r="F2419" s="4"/>
      <c r="G2419" s="9">
        <f>Table5[[#This Row],[Order Quantity]]</f>
        <v>16</v>
      </c>
    </row>
    <row r="2420" spans="1:7" ht="16" hidden="1" x14ac:dyDescent="0.2">
      <c r="A2420" t="s">
        <v>6070</v>
      </c>
      <c r="B2420">
        <v>2</v>
      </c>
      <c r="C2420">
        <v>16</v>
      </c>
      <c r="D2420" t="s">
        <v>136</v>
      </c>
      <c r="E2420" t="s">
        <v>5362</v>
      </c>
      <c r="F2420" s="4"/>
      <c r="G2420" s="9">
        <f>Table5[[#This Row],[Order Quantity]]</f>
        <v>16</v>
      </c>
    </row>
    <row r="2421" spans="1:7" ht="16" hidden="1" x14ac:dyDescent="0.2">
      <c r="A2421" t="s">
        <v>6880</v>
      </c>
      <c r="B2421">
        <v>2</v>
      </c>
      <c r="C2421">
        <v>16</v>
      </c>
      <c r="D2421" t="s">
        <v>162</v>
      </c>
      <c r="E2421" t="s">
        <v>287</v>
      </c>
      <c r="F2421" s="4"/>
      <c r="G2421" s="9">
        <f>Table5[[#This Row],[Order Quantity]]</f>
        <v>16</v>
      </c>
    </row>
    <row r="2422" spans="1:7" ht="16" hidden="1" x14ac:dyDescent="0.2">
      <c r="A2422" t="s">
        <v>6881</v>
      </c>
      <c r="B2422">
        <v>2</v>
      </c>
      <c r="C2422">
        <v>16</v>
      </c>
      <c r="D2422" t="s">
        <v>162</v>
      </c>
      <c r="E2422" t="s">
        <v>287</v>
      </c>
      <c r="F2422" s="4"/>
      <c r="G2422" s="9">
        <f>Table5[[#This Row],[Order Quantity]]</f>
        <v>16</v>
      </c>
    </row>
    <row r="2423" spans="1:7" ht="16" hidden="1" x14ac:dyDescent="0.2">
      <c r="A2423" s="1" t="s">
        <v>4035</v>
      </c>
      <c r="B2423" s="1">
        <v>1</v>
      </c>
      <c r="C2423" s="1">
        <v>16</v>
      </c>
      <c r="D2423" s="1" t="s">
        <v>4036</v>
      </c>
      <c r="E2423" s="1" t="s">
        <v>4037</v>
      </c>
      <c r="F2423" s="4"/>
      <c r="G2423" s="9">
        <f>Table5[[#This Row],[Order Quantity]]</f>
        <v>16</v>
      </c>
    </row>
    <row r="2424" spans="1:7" ht="16" hidden="1" x14ac:dyDescent="0.2">
      <c r="A2424" s="1" t="s">
        <v>4630</v>
      </c>
      <c r="B2424" s="1">
        <v>1</v>
      </c>
      <c r="C2424" s="1">
        <v>16</v>
      </c>
      <c r="D2424" s="1" t="s">
        <v>4631</v>
      </c>
      <c r="E2424" s="1" t="s">
        <v>1527</v>
      </c>
      <c r="F2424" s="4"/>
      <c r="G2424" s="9">
        <f>Table5[[#This Row],[Order Quantity]]</f>
        <v>16</v>
      </c>
    </row>
    <row r="2425" spans="1:7" ht="16" hidden="1" x14ac:dyDescent="0.2">
      <c r="A2425" t="s">
        <v>5363</v>
      </c>
      <c r="B2425">
        <v>1</v>
      </c>
      <c r="C2425">
        <v>16</v>
      </c>
      <c r="D2425" t="s">
        <v>136</v>
      </c>
      <c r="E2425" t="s">
        <v>5362</v>
      </c>
      <c r="F2425" s="4"/>
      <c r="G2425" s="9">
        <f>Table5[[#This Row],[Order Quantity]]</f>
        <v>16</v>
      </c>
    </row>
    <row r="2426" spans="1:7" ht="16" hidden="1" x14ac:dyDescent="0.2">
      <c r="A2426" t="s">
        <v>99</v>
      </c>
      <c r="B2426">
        <v>15</v>
      </c>
      <c r="C2426">
        <v>15</v>
      </c>
      <c r="D2426" t="s">
        <v>562</v>
      </c>
      <c r="E2426" t="s">
        <v>101</v>
      </c>
      <c r="F2426" s="4"/>
      <c r="G2426" s="9">
        <f>Table5[[#This Row],[Order Quantity]]</f>
        <v>15</v>
      </c>
    </row>
    <row r="2427" spans="1:7" ht="16" hidden="1" x14ac:dyDescent="0.2">
      <c r="A2427" t="s">
        <v>727</v>
      </c>
      <c r="B2427">
        <v>15</v>
      </c>
      <c r="C2427">
        <v>15</v>
      </c>
      <c r="D2427" t="s">
        <v>728</v>
      </c>
      <c r="E2427" t="s">
        <v>197</v>
      </c>
      <c r="F2427" s="4"/>
      <c r="G2427" s="9">
        <f>Table5[[#This Row],[Order Quantity]]</f>
        <v>15</v>
      </c>
    </row>
    <row r="2428" spans="1:7" ht="16" hidden="1" x14ac:dyDescent="0.2">
      <c r="A2428" t="s">
        <v>2925</v>
      </c>
      <c r="B2428">
        <v>15</v>
      </c>
      <c r="C2428">
        <v>15</v>
      </c>
      <c r="D2428" t="s">
        <v>760</v>
      </c>
      <c r="E2428" t="s">
        <v>2926</v>
      </c>
      <c r="F2428" s="4"/>
      <c r="G2428" s="9">
        <f>Table5[[#This Row],[Order Quantity]]</f>
        <v>15</v>
      </c>
    </row>
    <row r="2429" spans="1:7" ht="16" hidden="1" x14ac:dyDescent="0.2">
      <c r="A2429" t="s">
        <v>3444</v>
      </c>
      <c r="B2429">
        <v>15</v>
      </c>
      <c r="C2429" s="6">
        <v>15</v>
      </c>
      <c r="D2429" t="s">
        <v>3445</v>
      </c>
      <c r="E2429" t="s">
        <v>1462</v>
      </c>
      <c r="F2429" s="4"/>
      <c r="G2429" s="9">
        <f>Table5[[#This Row],[Order Quantity]]</f>
        <v>15</v>
      </c>
    </row>
    <row r="2430" spans="1:7" ht="16" hidden="1" x14ac:dyDescent="0.2">
      <c r="A2430" t="s">
        <v>1424</v>
      </c>
      <c r="B2430">
        <v>14</v>
      </c>
      <c r="C2430">
        <v>15</v>
      </c>
      <c r="D2430" t="s">
        <v>113</v>
      </c>
      <c r="E2430" t="s">
        <v>1425</v>
      </c>
      <c r="F2430" s="4"/>
      <c r="G2430" s="9">
        <f>Table5[[#This Row],[Order Quantity]]</f>
        <v>15</v>
      </c>
    </row>
    <row r="2431" spans="1:7" ht="16" hidden="1" x14ac:dyDescent="0.2">
      <c r="A2431" t="s">
        <v>740</v>
      </c>
      <c r="B2431">
        <v>14</v>
      </c>
      <c r="C2431">
        <v>15</v>
      </c>
      <c r="D2431" t="s">
        <v>411</v>
      </c>
      <c r="E2431" t="s">
        <v>2362</v>
      </c>
      <c r="F2431" s="4"/>
      <c r="G2431" s="9">
        <f>Table5[[#This Row],[Order Quantity]]</f>
        <v>15</v>
      </c>
    </row>
    <row r="2432" spans="1:7" ht="16" hidden="1" x14ac:dyDescent="0.2">
      <c r="A2432" t="s">
        <v>3060</v>
      </c>
      <c r="B2432">
        <v>14</v>
      </c>
      <c r="C2432">
        <v>15</v>
      </c>
      <c r="D2432" t="s">
        <v>697</v>
      </c>
      <c r="E2432" t="s">
        <v>1899</v>
      </c>
      <c r="F2432" s="4"/>
      <c r="G2432" s="9">
        <f>Table5[[#This Row],[Order Quantity]]</f>
        <v>15</v>
      </c>
    </row>
    <row r="2433" spans="1:7" ht="16" hidden="1" x14ac:dyDescent="0.2">
      <c r="A2433" s="1" t="s">
        <v>5851</v>
      </c>
      <c r="B2433" s="1">
        <v>14</v>
      </c>
      <c r="C2433" s="1">
        <v>15</v>
      </c>
      <c r="D2433" s="1" t="s">
        <v>5852</v>
      </c>
      <c r="E2433" s="1" t="s">
        <v>5842</v>
      </c>
      <c r="F2433" s="4"/>
      <c r="G2433" s="9">
        <f>Table5[[#This Row],[Order Quantity]]</f>
        <v>15</v>
      </c>
    </row>
    <row r="2434" spans="1:7" ht="16" hidden="1" x14ac:dyDescent="0.2">
      <c r="A2434" t="s">
        <v>6379</v>
      </c>
      <c r="B2434">
        <v>14</v>
      </c>
      <c r="C2434">
        <v>15</v>
      </c>
      <c r="D2434" t="s">
        <v>579</v>
      </c>
      <c r="E2434" t="s">
        <v>1467</v>
      </c>
      <c r="F2434" s="4"/>
      <c r="G2434" s="9">
        <f>Table5[[#This Row],[Order Quantity]]</f>
        <v>15</v>
      </c>
    </row>
    <row r="2435" spans="1:7" ht="16" hidden="1" x14ac:dyDescent="0.2">
      <c r="A2435" s="1" t="s">
        <v>4201</v>
      </c>
      <c r="B2435" s="1">
        <v>13</v>
      </c>
      <c r="C2435" s="1">
        <v>15</v>
      </c>
      <c r="D2435" s="1" t="s">
        <v>4202</v>
      </c>
      <c r="E2435" s="1" t="s">
        <v>4165</v>
      </c>
      <c r="F2435" s="4"/>
      <c r="G2435" s="9">
        <f>Table5[[#This Row],[Order Quantity]]</f>
        <v>15</v>
      </c>
    </row>
    <row r="2436" spans="1:7" ht="16" hidden="1" x14ac:dyDescent="0.2">
      <c r="A2436" s="1" t="s">
        <v>5557</v>
      </c>
      <c r="B2436" s="1">
        <v>13</v>
      </c>
      <c r="C2436" s="1">
        <v>15</v>
      </c>
      <c r="D2436" s="1" t="s">
        <v>5532</v>
      </c>
      <c r="E2436" s="1" t="s">
        <v>1877</v>
      </c>
      <c r="F2436" s="4"/>
      <c r="G2436" s="9">
        <f>Table5[[#This Row],[Order Quantity]]</f>
        <v>15</v>
      </c>
    </row>
    <row r="2437" spans="1:7" ht="16" hidden="1" x14ac:dyDescent="0.2">
      <c r="A2437" t="s">
        <v>6591</v>
      </c>
      <c r="B2437">
        <v>13</v>
      </c>
      <c r="C2437">
        <v>15</v>
      </c>
      <c r="D2437" t="s">
        <v>859</v>
      </c>
      <c r="E2437" t="s">
        <v>1416</v>
      </c>
      <c r="F2437" s="4"/>
      <c r="G2437" s="9">
        <f>Table5[[#This Row],[Order Quantity]]</f>
        <v>15</v>
      </c>
    </row>
    <row r="2438" spans="1:7" ht="16" hidden="1" x14ac:dyDescent="0.2">
      <c r="A2438" t="s">
        <v>2257</v>
      </c>
      <c r="B2438">
        <v>12</v>
      </c>
      <c r="C2438">
        <v>15</v>
      </c>
      <c r="D2438" t="s">
        <v>976</v>
      </c>
      <c r="E2438" t="s">
        <v>2059</v>
      </c>
      <c r="F2438" s="4"/>
      <c r="G2438" s="9">
        <f>Table5[[#This Row],[Order Quantity]]</f>
        <v>15</v>
      </c>
    </row>
    <row r="2439" spans="1:7" ht="16" hidden="1" x14ac:dyDescent="0.2">
      <c r="A2439" t="s">
        <v>2268</v>
      </c>
      <c r="B2439">
        <v>12</v>
      </c>
      <c r="C2439">
        <v>15</v>
      </c>
      <c r="D2439" t="s">
        <v>2269</v>
      </c>
      <c r="E2439" t="s">
        <v>2270</v>
      </c>
      <c r="F2439" s="4"/>
      <c r="G2439" s="9">
        <f>Table5[[#This Row],[Order Quantity]]</f>
        <v>15</v>
      </c>
    </row>
    <row r="2440" spans="1:7" ht="16" hidden="1" x14ac:dyDescent="0.2">
      <c r="A2440" t="s">
        <v>3268</v>
      </c>
      <c r="B2440">
        <v>12</v>
      </c>
      <c r="C2440">
        <v>15</v>
      </c>
      <c r="D2440" t="s">
        <v>559</v>
      </c>
      <c r="E2440" t="s">
        <v>3269</v>
      </c>
      <c r="F2440" s="4"/>
      <c r="G2440" s="9">
        <f>Table5[[#This Row],[Order Quantity]]</f>
        <v>15</v>
      </c>
    </row>
    <row r="2441" spans="1:7" ht="16" hidden="1" x14ac:dyDescent="0.2">
      <c r="A2441" t="s">
        <v>3380</v>
      </c>
      <c r="B2441">
        <v>12</v>
      </c>
      <c r="C2441">
        <v>15</v>
      </c>
      <c r="D2441" t="s">
        <v>430</v>
      </c>
      <c r="E2441" t="s">
        <v>1927</v>
      </c>
      <c r="F2441" s="4"/>
      <c r="G2441" s="9">
        <f>Table5[[#This Row],[Order Quantity]]</f>
        <v>15</v>
      </c>
    </row>
    <row r="2442" spans="1:7" ht="16" hidden="1" x14ac:dyDescent="0.2">
      <c r="A2442" t="s">
        <v>3443</v>
      </c>
      <c r="B2442">
        <v>10</v>
      </c>
      <c r="C2442">
        <v>15</v>
      </c>
      <c r="D2442" t="s">
        <v>2600</v>
      </c>
      <c r="E2442" t="s">
        <v>1250</v>
      </c>
      <c r="F2442" s="4"/>
      <c r="G2442" s="9">
        <f>Table5[[#This Row],[Order Quantity]]</f>
        <v>15</v>
      </c>
    </row>
    <row r="2443" spans="1:7" ht="16" hidden="1" x14ac:dyDescent="0.2">
      <c r="A2443" t="s">
        <v>5894</v>
      </c>
      <c r="B2443">
        <v>10</v>
      </c>
      <c r="C2443">
        <v>15</v>
      </c>
      <c r="D2443" t="s">
        <v>103</v>
      </c>
      <c r="E2443" t="s">
        <v>5814</v>
      </c>
      <c r="F2443" s="4"/>
      <c r="G2443" s="9">
        <f>Table5[[#This Row],[Order Quantity]]</f>
        <v>15</v>
      </c>
    </row>
    <row r="2444" spans="1:7" ht="16" hidden="1" x14ac:dyDescent="0.2">
      <c r="A2444" t="s">
        <v>2485</v>
      </c>
      <c r="B2444">
        <v>9</v>
      </c>
      <c r="C2444">
        <v>15</v>
      </c>
      <c r="D2444" t="s">
        <v>296</v>
      </c>
      <c r="E2444" t="s">
        <v>1690</v>
      </c>
      <c r="F2444" s="4"/>
      <c r="G2444" s="9">
        <f>Table5[[#This Row],[Order Quantity]]</f>
        <v>15</v>
      </c>
    </row>
    <row r="2445" spans="1:7" ht="16" hidden="1" x14ac:dyDescent="0.2">
      <c r="A2445" t="s">
        <v>1548</v>
      </c>
      <c r="B2445">
        <v>9</v>
      </c>
      <c r="C2445">
        <v>15</v>
      </c>
      <c r="D2445" t="s">
        <v>697</v>
      </c>
      <c r="E2445" t="s">
        <v>1549</v>
      </c>
      <c r="F2445" s="4"/>
      <c r="G2445" s="9">
        <f>Table5[[#This Row],[Order Quantity]]</f>
        <v>15</v>
      </c>
    </row>
    <row r="2446" spans="1:7" ht="16" hidden="1" x14ac:dyDescent="0.2">
      <c r="A2446" t="s">
        <v>2863</v>
      </c>
      <c r="B2446">
        <v>8</v>
      </c>
      <c r="C2446">
        <v>15</v>
      </c>
      <c r="D2446" t="s">
        <v>1508</v>
      </c>
      <c r="E2446" t="s">
        <v>1605</v>
      </c>
      <c r="F2446" s="4"/>
      <c r="G2446" s="9">
        <f>Table5[[#This Row],[Order Quantity]]</f>
        <v>15</v>
      </c>
    </row>
    <row r="2447" spans="1:7" ht="16" hidden="1" x14ac:dyDescent="0.2">
      <c r="A2447" t="s">
        <v>6879</v>
      </c>
      <c r="B2447">
        <v>8</v>
      </c>
      <c r="C2447">
        <v>15</v>
      </c>
      <c r="D2447" t="s">
        <v>3248</v>
      </c>
      <c r="E2447" t="s">
        <v>1714</v>
      </c>
      <c r="F2447" s="4"/>
      <c r="G2447" s="9">
        <f>Table5[[#This Row],[Order Quantity]]</f>
        <v>15</v>
      </c>
    </row>
    <row r="2448" spans="1:7" ht="16" hidden="1" x14ac:dyDescent="0.2">
      <c r="A2448" t="s">
        <v>773</v>
      </c>
      <c r="B2448">
        <v>7</v>
      </c>
      <c r="C2448">
        <v>15</v>
      </c>
      <c r="D2448" t="s">
        <v>774</v>
      </c>
      <c r="E2448" t="s">
        <v>165</v>
      </c>
      <c r="F2448" s="4"/>
      <c r="G2448" s="9">
        <f>Table5[[#This Row],[Order Quantity]]</f>
        <v>15</v>
      </c>
    </row>
    <row r="2449" spans="1:7" ht="16" hidden="1" x14ac:dyDescent="0.2">
      <c r="A2449" t="s">
        <v>2752</v>
      </c>
      <c r="B2449">
        <v>7</v>
      </c>
      <c r="C2449">
        <v>15</v>
      </c>
      <c r="D2449" t="s">
        <v>129</v>
      </c>
      <c r="E2449" t="s">
        <v>1509</v>
      </c>
      <c r="F2449" s="4"/>
      <c r="G2449" s="9">
        <f>Table5[[#This Row],[Order Quantity]]</f>
        <v>15</v>
      </c>
    </row>
    <row r="2450" spans="1:7" ht="16" hidden="1" x14ac:dyDescent="0.2">
      <c r="A2450" t="s">
        <v>4965</v>
      </c>
      <c r="B2450">
        <v>7</v>
      </c>
      <c r="C2450">
        <v>15</v>
      </c>
      <c r="D2450" t="s">
        <v>4931</v>
      </c>
      <c r="E2450" t="s">
        <v>4579</v>
      </c>
      <c r="F2450" s="4"/>
      <c r="G2450" s="9">
        <f>Table5[[#This Row],[Order Quantity]]</f>
        <v>15</v>
      </c>
    </row>
    <row r="2451" spans="1:7" ht="16" hidden="1" x14ac:dyDescent="0.2">
      <c r="A2451" t="s">
        <v>364</v>
      </c>
      <c r="B2451">
        <v>7</v>
      </c>
      <c r="C2451">
        <v>15</v>
      </c>
      <c r="D2451" t="s">
        <v>77</v>
      </c>
      <c r="E2451" t="s">
        <v>5769</v>
      </c>
      <c r="F2451" s="4"/>
      <c r="G2451" s="9">
        <f>Table5[[#This Row],[Order Quantity]]</f>
        <v>15</v>
      </c>
    </row>
    <row r="2452" spans="1:7" ht="16" hidden="1" x14ac:dyDescent="0.2">
      <c r="A2452" t="s">
        <v>6387</v>
      </c>
      <c r="B2452">
        <v>7</v>
      </c>
      <c r="C2452">
        <v>15</v>
      </c>
      <c r="D2452" t="s">
        <v>1083</v>
      </c>
      <c r="E2452" t="s">
        <v>1430</v>
      </c>
      <c r="F2452" s="4"/>
      <c r="G2452" s="9">
        <f>Table5[[#This Row],[Order Quantity]]</f>
        <v>15</v>
      </c>
    </row>
    <row r="2453" spans="1:7" ht="16" hidden="1" x14ac:dyDescent="0.2">
      <c r="A2453" t="s">
        <v>1896</v>
      </c>
      <c r="B2453">
        <v>7</v>
      </c>
      <c r="C2453">
        <v>15</v>
      </c>
      <c r="D2453" t="s">
        <v>1897</v>
      </c>
      <c r="E2453" t="s">
        <v>874</v>
      </c>
      <c r="F2453" s="4"/>
      <c r="G2453" s="9">
        <f>Table5[[#This Row],[Order Quantity]]</f>
        <v>15</v>
      </c>
    </row>
    <row r="2454" spans="1:7" ht="16" hidden="1" x14ac:dyDescent="0.2">
      <c r="A2454" t="s">
        <v>6685</v>
      </c>
      <c r="B2454">
        <v>7</v>
      </c>
      <c r="C2454" s="6">
        <v>15</v>
      </c>
      <c r="D2454" t="s">
        <v>2875</v>
      </c>
      <c r="E2454" t="s">
        <v>1836</v>
      </c>
      <c r="F2454" s="4"/>
      <c r="G2454" s="9">
        <f>Table5[[#This Row],[Order Quantity]]</f>
        <v>15</v>
      </c>
    </row>
    <row r="2455" spans="1:7" ht="16" hidden="1" x14ac:dyDescent="0.2">
      <c r="A2455" t="s">
        <v>2204</v>
      </c>
      <c r="B2455">
        <v>6</v>
      </c>
      <c r="C2455">
        <v>15</v>
      </c>
      <c r="D2455" t="s">
        <v>2205</v>
      </c>
      <c r="E2455" t="s">
        <v>1413</v>
      </c>
      <c r="F2455" s="4"/>
      <c r="G2455" s="9">
        <f>Table5[[#This Row],[Order Quantity]]</f>
        <v>15</v>
      </c>
    </row>
    <row r="2456" spans="1:7" ht="16" hidden="1" x14ac:dyDescent="0.2">
      <c r="A2456" t="s">
        <v>2610</v>
      </c>
      <c r="B2456">
        <v>6</v>
      </c>
      <c r="C2456">
        <v>15</v>
      </c>
      <c r="D2456" t="s">
        <v>262</v>
      </c>
      <c r="E2456" t="s">
        <v>2568</v>
      </c>
      <c r="F2456" s="4"/>
      <c r="G2456" s="9">
        <f>Table5[[#This Row],[Order Quantity]]</f>
        <v>15</v>
      </c>
    </row>
    <row r="2457" spans="1:7" ht="16" hidden="1" x14ac:dyDescent="0.2">
      <c r="A2457" t="s">
        <v>3067</v>
      </c>
      <c r="B2457">
        <v>6</v>
      </c>
      <c r="C2457">
        <v>15</v>
      </c>
      <c r="D2457" t="s">
        <v>262</v>
      </c>
      <c r="E2457" t="s">
        <v>1331</v>
      </c>
      <c r="F2457" s="4"/>
      <c r="G2457" s="9">
        <f>Table5[[#This Row],[Order Quantity]]</f>
        <v>15</v>
      </c>
    </row>
    <row r="2458" spans="1:7" ht="16" hidden="1" x14ac:dyDescent="0.2">
      <c r="A2458" t="s">
        <v>7043</v>
      </c>
      <c r="B2458">
        <v>6</v>
      </c>
      <c r="C2458" s="6">
        <v>15</v>
      </c>
      <c r="D2458" t="s">
        <v>129</v>
      </c>
      <c r="E2458" t="s">
        <v>1377</v>
      </c>
      <c r="F2458" s="4"/>
      <c r="G2458" s="9">
        <f>Table5[[#This Row],[Order Quantity]]</f>
        <v>15</v>
      </c>
    </row>
    <row r="2459" spans="1:7" ht="16" hidden="1" x14ac:dyDescent="0.2">
      <c r="A2459" s="1" t="s">
        <v>7617</v>
      </c>
      <c r="B2459" s="1">
        <v>6</v>
      </c>
      <c r="C2459" s="1">
        <v>15</v>
      </c>
      <c r="D2459" s="1" t="s">
        <v>129</v>
      </c>
      <c r="E2459" s="1" t="s">
        <v>1826</v>
      </c>
      <c r="F2459" s="4"/>
      <c r="G2459" s="9">
        <f>Table5[[#This Row],[Order Quantity]]</f>
        <v>15</v>
      </c>
    </row>
    <row r="2460" spans="1:7" ht="16" hidden="1" x14ac:dyDescent="0.2">
      <c r="A2460" t="s">
        <v>1255</v>
      </c>
      <c r="B2460">
        <v>5</v>
      </c>
      <c r="C2460">
        <v>15</v>
      </c>
      <c r="D2460" t="s">
        <v>1256</v>
      </c>
      <c r="E2460" t="s">
        <v>1257</v>
      </c>
      <c r="F2460" s="4"/>
      <c r="G2460" s="9">
        <f>Table5[[#This Row],[Order Quantity]]</f>
        <v>15</v>
      </c>
    </row>
    <row r="2461" spans="1:7" ht="16" hidden="1" x14ac:dyDescent="0.2">
      <c r="A2461" t="s">
        <v>5102</v>
      </c>
      <c r="B2461">
        <v>5</v>
      </c>
      <c r="C2461">
        <v>15</v>
      </c>
      <c r="D2461" t="s">
        <v>5058</v>
      </c>
      <c r="E2461" t="s">
        <v>5081</v>
      </c>
      <c r="F2461" s="4"/>
      <c r="G2461" s="9">
        <f>Table5[[#This Row],[Order Quantity]]</f>
        <v>15</v>
      </c>
    </row>
    <row r="2462" spans="1:7" ht="16" x14ac:dyDescent="0.2">
      <c r="A2462" t="s">
        <v>475</v>
      </c>
      <c r="B2462">
        <v>5</v>
      </c>
      <c r="C2462" s="6">
        <v>15</v>
      </c>
      <c r="D2462" t="s">
        <v>136</v>
      </c>
      <c r="E2462" t="s">
        <v>2516</v>
      </c>
      <c r="F2462" s="13" t="s">
        <v>7669</v>
      </c>
      <c r="G2462" s="9">
        <f>Table5[[#This Row],[Order Quantity]]</f>
        <v>15</v>
      </c>
    </row>
    <row r="2463" spans="1:7" ht="16" hidden="1" x14ac:dyDescent="0.2">
      <c r="A2463" t="s">
        <v>2637</v>
      </c>
      <c r="B2463">
        <v>4</v>
      </c>
      <c r="C2463">
        <v>15</v>
      </c>
      <c r="D2463" t="s">
        <v>854</v>
      </c>
      <c r="E2463" t="s">
        <v>2109</v>
      </c>
      <c r="F2463" s="4"/>
      <c r="G2463" s="9">
        <f>Table5[[#This Row],[Order Quantity]]</f>
        <v>15</v>
      </c>
    </row>
    <row r="2464" spans="1:7" ht="16" hidden="1" x14ac:dyDescent="0.2">
      <c r="A2464" t="s">
        <v>3803</v>
      </c>
      <c r="B2464">
        <v>4</v>
      </c>
      <c r="C2464">
        <v>15</v>
      </c>
      <c r="D2464" t="s">
        <v>697</v>
      </c>
      <c r="E2464" t="s">
        <v>3803</v>
      </c>
      <c r="F2464" s="4"/>
      <c r="G2464" s="9">
        <f>Table5[[#This Row],[Order Quantity]]</f>
        <v>15</v>
      </c>
    </row>
    <row r="2465" spans="1:7" ht="16" hidden="1" x14ac:dyDescent="0.2">
      <c r="A2465" s="1" t="s">
        <v>4239</v>
      </c>
      <c r="B2465" s="1">
        <v>4</v>
      </c>
      <c r="C2465" s="1">
        <v>15</v>
      </c>
      <c r="D2465" s="1" t="s">
        <v>1667</v>
      </c>
      <c r="E2465" s="1" t="s">
        <v>4144</v>
      </c>
      <c r="F2465" s="4"/>
      <c r="G2465" s="9">
        <f>Table5[[#This Row],[Order Quantity]]</f>
        <v>15</v>
      </c>
    </row>
    <row r="2466" spans="1:7" ht="16" hidden="1" x14ac:dyDescent="0.2">
      <c r="A2466" s="1" t="s">
        <v>4411</v>
      </c>
      <c r="B2466" s="1">
        <v>4</v>
      </c>
      <c r="C2466" s="1">
        <v>15</v>
      </c>
      <c r="D2466" s="1" t="s">
        <v>385</v>
      </c>
      <c r="E2466" s="1" t="s">
        <v>4412</v>
      </c>
      <c r="F2466" s="4"/>
      <c r="G2466" s="9">
        <f>Table5[[#This Row],[Order Quantity]]</f>
        <v>15</v>
      </c>
    </row>
    <row r="2467" spans="1:7" ht="16" hidden="1" x14ac:dyDescent="0.2">
      <c r="A2467" t="s">
        <v>1687</v>
      </c>
      <c r="B2467">
        <v>4</v>
      </c>
      <c r="C2467">
        <v>15</v>
      </c>
      <c r="D2467" t="s">
        <v>697</v>
      </c>
      <c r="E2467" t="s">
        <v>1687</v>
      </c>
      <c r="F2467" s="4"/>
      <c r="G2467" s="9">
        <f>Table5[[#This Row],[Order Quantity]]</f>
        <v>15</v>
      </c>
    </row>
    <row r="2468" spans="1:7" ht="16" hidden="1" x14ac:dyDescent="0.2">
      <c r="A2468" t="s">
        <v>7032</v>
      </c>
      <c r="B2468">
        <v>4</v>
      </c>
      <c r="C2468">
        <v>15</v>
      </c>
      <c r="D2468" t="s">
        <v>7033</v>
      </c>
      <c r="E2468" t="s">
        <v>1456</v>
      </c>
      <c r="F2468" s="4"/>
      <c r="G2468" s="9">
        <f>Table5[[#This Row],[Order Quantity]]</f>
        <v>15</v>
      </c>
    </row>
    <row r="2469" spans="1:7" ht="16" hidden="1" x14ac:dyDescent="0.2">
      <c r="A2469" t="s">
        <v>7034</v>
      </c>
      <c r="B2469">
        <v>4</v>
      </c>
      <c r="C2469">
        <v>15</v>
      </c>
      <c r="D2469" t="s">
        <v>7035</v>
      </c>
      <c r="E2469" t="s">
        <v>2089</v>
      </c>
      <c r="F2469" s="4"/>
      <c r="G2469" s="9">
        <f>Table5[[#This Row],[Order Quantity]]</f>
        <v>15</v>
      </c>
    </row>
    <row r="2470" spans="1:7" ht="16" hidden="1" x14ac:dyDescent="0.2">
      <c r="A2470" t="s">
        <v>1490</v>
      </c>
      <c r="B2470">
        <v>3</v>
      </c>
      <c r="C2470">
        <v>15</v>
      </c>
      <c r="D2470" t="s">
        <v>559</v>
      </c>
      <c r="E2470" t="s">
        <v>1430</v>
      </c>
      <c r="F2470" s="4"/>
      <c r="G2470" s="9">
        <f>Table5[[#This Row],[Order Quantity]]</f>
        <v>15</v>
      </c>
    </row>
    <row r="2471" spans="1:7" ht="16" hidden="1" x14ac:dyDescent="0.2">
      <c r="A2471" t="s">
        <v>1695</v>
      </c>
      <c r="B2471">
        <v>3</v>
      </c>
      <c r="C2471">
        <v>15</v>
      </c>
      <c r="D2471" t="s">
        <v>262</v>
      </c>
      <c r="E2471" t="s">
        <v>1696</v>
      </c>
      <c r="F2471" s="4"/>
      <c r="G2471" s="9">
        <f>Table5[[#This Row],[Order Quantity]]</f>
        <v>15</v>
      </c>
    </row>
    <row r="2472" spans="1:7" ht="16" hidden="1" x14ac:dyDescent="0.2">
      <c r="A2472" t="s">
        <v>2938</v>
      </c>
      <c r="B2472">
        <v>3</v>
      </c>
      <c r="C2472">
        <v>15</v>
      </c>
      <c r="D2472" t="s">
        <v>784</v>
      </c>
      <c r="E2472" t="s">
        <v>2939</v>
      </c>
      <c r="F2472" s="4"/>
      <c r="G2472" s="9">
        <f>Table5[[#This Row],[Order Quantity]]</f>
        <v>15</v>
      </c>
    </row>
    <row r="2473" spans="1:7" ht="16" hidden="1" x14ac:dyDescent="0.2">
      <c r="A2473" t="s">
        <v>3044</v>
      </c>
      <c r="B2473">
        <v>3</v>
      </c>
      <c r="C2473">
        <v>15</v>
      </c>
      <c r="D2473" t="s">
        <v>65</v>
      </c>
      <c r="E2473" t="s">
        <v>3044</v>
      </c>
      <c r="F2473" s="4"/>
      <c r="G2473" s="9">
        <f>Table5[[#This Row],[Order Quantity]]</f>
        <v>15</v>
      </c>
    </row>
    <row r="2474" spans="1:7" ht="16" hidden="1" x14ac:dyDescent="0.2">
      <c r="A2474" t="s">
        <v>797</v>
      </c>
      <c r="B2474">
        <v>3</v>
      </c>
      <c r="C2474">
        <v>15</v>
      </c>
      <c r="D2474" t="s">
        <v>422</v>
      </c>
      <c r="E2474" t="s">
        <v>1752</v>
      </c>
      <c r="F2474" s="4"/>
      <c r="G2474" s="9">
        <f>Table5[[#This Row],[Order Quantity]]</f>
        <v>15</v>
      </c>
    </row>
    <row r="2475" spans="1:7" ht="16" hidden="1" x14ac:dyDescent="0.2">
      <c r="A2475" s="1" t="s">
        <v>4234</v>
      </c>
      <c r="B2475" s="1">
        <v>3</v>
      </c>
      <c r="C2475" s="1">
        <v>15</v>
      </c>
      <c r="D2475" s="1" t="s">
        <v>201</v>
      </c>
      <c r="E2475" s="1" t="s">
        <v>4144</v>
      </c>
      <c r="F2475" s="4"/>
      <c r="G2475" s="9">
        <f>Table5[[#This Row],[Order Quantity]]</f>
        <v>15</v>
      </c>
    </row>
    <row r="2476" spans="1:7" ht="16" hidden="1" x14ac:dyDescent="0.2">
      <c r="A2476" t="s">
        <v>4634</v>
      </c>
      <c r="B2476">
        <v>3</v>
      </c>
      <c r="C2476">
        <v>15</v>
      </c>
      <c r="D2476" t="s">
        <v>136</v>
      </c>
      <c r="E2476" t="s">
        <v>3053</v>
      </c>
      <c r="F2476" s="4"/>
      <c r="G2476" s="9">
        <f>Table5[[#This Row],[Order Quantity]]</f>
        <v>15</v>
      </c>
    </row>
    <row r="2477" spans="1:7" ht="16" hidden="1" x14ac:dyDescent="0.2">
      <c r="A2477" t="s">
        <v>5460</v>
      </c>
      <c r="B2477">
        <v>3</v>
      </c>
      <c r="C2477">
        <v>15</v>
      </c>
      <c r="D2477" t="s">
        <v>136</v>
      </c>
      <c r="E2477" t="s">
        <v>5362</v>
      </c>
      <c r="F2477" s="4"/>
      <c r="G2477" s="9">
        <f>Table5[[#This Row],[Order Quantity]]</f>
        <v>15</v>
      </c>
    </row>
    <row r="2478" spans="1:7" ht="16" hidden="1" x14ac:dyDescent="0.2">
      <c r="A2478" t="s">
        <v>5501</v>
      </c>
      <c r="B2478">
        <v>3</v>
      </c>
      <c r="C2478">
        <v>15</v>
      </c>
      <c r="D2478" t="s">
        <v>136</v>
      </c>
      <c r="E2478" t="s">
        <v>2856</v>
      </c>
      <c r="F2478" s="4"/>
      <c r="G2478" s="9">
        <f>Table5[[#This Row],[Order Quantity]]</f>
        <v>15</v>
      </c>
    </row>
    <row r="2479" spans="1:7" ht="16" hidden="1" x14ac:dyDescent="0.2">
      <c r="A2479" t="s">
        <v>6486</v>
      </c>
      <c r="B2479">
        <v>3</v>
      </c>
      <c r="C2479">
        <v>15</v>
      </c>
      <c r="D2479" t="s">
        <v>897</v>
      </c>
      <c r="E2479" t="s">
        <v>1605</v>
      </c>
      <c r="F2479" s="4"/>
      <c r="G2479" s="9">
        <f>Table5[[#This Row],[Order Quantity]]</f>
        <v>15</v>
      </c>
    </row>
    <row r="2480" spans="1:7" ht="16" hidden="1" x14ac:dyDescent="0.2">
      <c r="A2480" t="s">
        <v>505</v>
      </c>
      <c r="B2480">
        <v>2</v>
      </c>
      <c r="C2480">
        <v>15</v>
      </c>
      <c r="D2480" t="s">
        <v>506</v>
      </c>
      <c r="E2480" t="s">
        <v>118</v>
      </c>
      <c r="F2480" s="4"/>
      <c r="G2480" s="9">
        <f>Table5[[#This Row],[Order Quantity]]</f>
        <v>15</v>
      </c>
    </row>
    <row r="2481" spans="1:7" ht="16" hidden="1" x14ac:dyDescent="0.2">
      <c r="A2481" s="1" t="s">
        <v>5004</v>
      </c>
      <c r="B2481" s="1">
        <v>2</v>
      </c>
      <c r="C2481" s="5">
        <v>15</v>
      </c>
      <c r="D2481" s="1" t="s">
        <v>513</v>
      </c>
      <c r="E2481" s="1" t="s">
        <v>3092</v>
      </c>
      <c r="F2481" s="4"/>
      <c r="G2481" s="9">
        <f>Table5[[#This Row],[Order Quantity]]</f>
        <v>15</v>
      </c>
    </row>
    <row r="2482" spans="1:7" ht="16" hidden="1" x14ac:dyDescent="0.2">
      <c r="A2482" s="1" t="s">
        <v>5005</v>
      </c>
      <c r="B2482" s="1">
        <v>2</v>
      </c>
      <c r="C2482" s="5">
        <v>15</v>
      </c>
      <c r="D2482" s="1" t="s">
        <v>513</v>
      </c>
      <c r="E2482" s="1" t="s">
        <v>3092</v>
      </c>
      <c r="F2482" s="4"/>
      <c r="G2482" s="9">
        <f>Table5[[#This Row],[Order Quantity]]</f>
        <v>15</v>
      </c>
    </row>
    <row r="2483" spans="1:7" ht="16" hidden="1" x14ac:dyDescent="0.2">
      <c r="A2483" t="s">
        <v>5108</v>
      </c>
      <c r="B2483">
        <v>2</v>
      </c>
      <c r="C2483">
        <v>15</v>
      </c>
      <c r="D2483" t="s">
        <v>1345</v>
      </c>
      <c r="E2483" t="s">
        <v>5020</v>
      </c>
      <c r="F2483" s="4"/>
      <c r="G2483" s="9">
        <f>Table5[[#This Row],[Order Quantity]]</f>
        <v>15</v>
      </c>
    </row>
    <row r="2484" spans="1:7" ht="16" hidden="1" x14ac:dyDescent="0.2">
      <c r="A2484" t="s">
        <v>2490</v>
      </c>
      <c r="B2484">
        <v>2</v>
      </c>
      <c r="C2484" s="6">
        <v>15</v>
      </c>
      <c r="D2484" t="s">
        <v>336</v>
      </c>
      <c r="E2484" t="s">
        <v>1326</v>
      </c>
      <c r="F2484" s="4"/>
      <c r="G2484" s="9">
        <f>Table5[[#This Row],[Order Quantity]]</f>
        <v>15</v>
      </c>
    </row>
    <row r="2485" spans="1:7" ht="16" hidden="1" x14ac:dyDescent="0.2">
      <c r="A2485" t="s">
        <v>7405</v>
      </c>
      <c r="B2485">
        <v>2</v>
      </c>
      <c r="C2485">
        <v>15</v>
      </c>
      <c r="D2485" t="s">
        <v>136</v>
      </c>
      <c r="E2485" t="s">
        <v>1549</v>
      </c>
      <c r="F2485" s="4"/>
      <c r="G2485" s="9">
        <f>Table5[[#This Row],[Order Quantity]]</f>
        <v>15</v>
      </c>
    </row>
    <row r="2486" spans="1:7" ht="16" hidden="1" x14ac:dyDescent="0.2">
      <c r="A2486" t="s">
        <v>7497</v>
      </c>
      <c r="B2486">
        <v>2</v>
      </c>
      <c r="C2486">
        <v>15</v>
      </c>
      <c r="D2486" t="s">
        <v>136</v>
      </c>
      <c r="E2486" t="s">
        <v>1559</v>
      </c>
      <c r="F2486" s="4"/>
      <c r="G2486" s="9">
        <f>Table5[[#This Row],[Order Quantity]]</f>
        <v>15</v>
      </c>
    </row>
    <row r="2487" spans="1:7" ht="16" hidden="1" x14ac:dyDescent="0.2">
      <c r="A2487" t="s">
        <v>3924</v>
      </c>
      <c r="B2487">
        <v>2</v>
      </c>
      <c r="C2487">
        <v>15</v>
      </c>
      <c r="D2487" t="s">
        <v>559</v>
      </c>
      <c r="E2487" t="s">
        <v>1343</v>
      </c>
      <c r="F2487" s="4"/>
      <c r="G2487" s="9">
        <f>Table5[[#This Row],[Order Quantity]]</f>
        <v>15</v>
      </c>
    </row>
    <row r="2488" spans="1:7" ht="16" hidden="1" x14ac:dyDescent="0.2">
      <c r="A2488" t="s">
        <v>2074</v>
      </c>
      <c r="B2488">
        <v>1</v>
      </c>
      <c r="C2488">
        <v>15</v>
      </c>
      <c r="D2488" t="s">
        <v>1186</v>
      </c>
      <c r="E2488" t="s">
        <v>2075</v>
      </c>
      <c r="F2488" s="4"/>
      <c r="G2488" s="9">
        <f>Table5[[#This Row],[Order Quantity]]</f>
        <v>15</v>
      </c>
    </row>
    <row r="2489" spans="1:7" ht="16" hidden="1" x14ac:dyDescent="0.2">
      <c r="A2489" t="s">
        <v>3073</v>
      </c>
      <c r="B2489">
        <v>1</v>
      </c>
      <c r="C2489">
        <v>15</v>
      </c>
      <c r="D2489" t="s">
        <v>1505</v>
      </c>
      <c r="E2489" t="s">
        <v>1799</v>
      </c>
      <c r="F2489" s="4"/>
      <c r="G2489" s="9">
        <f>Table5[[#This Row],[Order Quantity]]</f>
        <v>15</v>
      </c>
    </row>
    <row r="2490" spans="1:7" ht="16" hidden="1" x14ac:dyDescent="0.2">
      <c r="A2490" t="s">
        <v>3420</v>
      </c>
      <c r="B2490">
        <v>1</v>
      </c>
      <c r="C2490">
        <v>15</v>
      </c>
      <c r="D2490" t="s">
        <v>136</v>
      </c>
      <c r="E2490" t="s">
        <v>1361</v>
      </c>
      <c r="F2490" s="4"/>
      <c r="G2490" s="9">
        <f>Table5[[#This Row],[Order Quantity]]</f>
        <v>15</v>
      </c>
    </row>
    <row r="2491" spans="1:7" ht="16" hidden="1" x14ac:dyDescent="0.2">
      <c r="A2491" s="1" t="s">
        <v>5100</v>
      </c>
      <c r="B2491" s="1">
        <v>1</v>
      </c>
      <c r="C2491" s="1">
        <v>15</v>
      </c>
      <c r="D2491" s="1" t="s">
        <v>5101</v>
      </c>
      <c r="E2491" s="1" t="s">
        <v>5022</v>
      </c>
      <c r="F2491" s="4"/>
      <c r="G2491" s="9">
        <f>Table5[[#This Row],[Order Quantity]]</f>
        <v>15</v>
      </c>
    </row>
    <row r="2492" spans="1:7" ht="16" hidden="1" x14ac:dyDescent="0.2">
      <c r="A2492" s="1" t="s">
        <v>5688</v>
      </c>
      <c r="B2492" s="1">
        <v>1</v>
      </c>
      <c r="C2492" s="5">
        <v>15</v>
      </c>
      <c r="D2492" s="1" t="s">
        <v>506</v>
      </c>
      <c r="E2492" s="1" t="s">
        <v>3178</v>
      </c>
      <c r="F2492" s="4"/>
      <c r="G2492" s="9">
        <f>Table5[[#This Row],[Order Quantity]]</f>
        <v>15</v>
      </c>
    </row>
    <row r="2493" spans="1:7" ht="16" hidden="1" x14ac:dyDescent="0.2">
      <c r="A2493" s="1" t="s">
        <v>5692</v>
      </c>
      <c r="B2493" s="1">
        <v>1</v>
      </c>
      <c r="C2493" s="5">
        <v>15</v>
      </c>
      <c r="D2493" s="1" t="s">
        <v>97</v>
      </c>
      <c r="E2493" s="1" t="s">
        <v>5219</v>
      </c>
      <c r="F2493" s="4"/>
      <c r="G2493" s="9">
        <f>Table5[[#This Row],[Order Quantity]]</f>
        <v>15</v>
      </c>
    </row>
    <row r="2494" spans="1:7" ht="16" hidden="1" x14ac:dyDescent="0.2">
      <c r="A2494" s="1" t="s">
        <v>5693</v>
      </c>
      <c r="B2494" s="1">
        <v>1</v>
      </c>
      <c r="C2494" s="5">
        <v>15</v>
      </c>
      <c r="D2494" s="1" t="s">
        <v>97</v>
      </c>
      <c r="E2494" s="1" t="s">
        <v>5219</v>
      </c>
      <c r="F2494" s="4"/>
      <c r="G2494" s="9">
        <f>Table5[[#This Row],[Order Quantity]]</f>
        <v>15</v>
      </c>
    </row>
    <row r="2495" spans="1:7" ht="16" hidden="1" x14ac:dyDescent="0.2">
      <c r="A2495" s="1" t="s">
        <v>5728</v>
      </c>
      <c r="B2495" s="1">
        <v>1</v>
      </c>
      <c r="C2495" s="5">
        <v>15</v>
      </c>
      <c r="D2495" s="1" t="s">
        <v>97</v>
      </c>
      <c r="E2495" s="1" t="s">
        <v>5219</v>
      </c>
      <c r="F2495" s="4"/>
      <c r="G2495" s="9">
        <f>Table5[[#This Row],[Order Quantity]]</f>
        <v>15</v>
      </c>
    </row>
    <row r="2496" spans="1:7" ht="16" hidden="1" x14ac:dyDescent="0.2">
      <c r="A2496" t="s">
        <v>6159</v>
      </c>
      <c r="B2496">
        <v>1</v>
      </c>
      <c r="C2496">
        <v>15</v>
      </c>
      <c r="D2496" t="s">
        <v>65</v>
      </c>
      <c r="E2496" t="s">
        <v>1905</v>
      </c>
      <c r="F2496" s="4"/>
      <c r="G2496" s="9">
        <f>Table5[[#This Row],[Order Quantity]]</f>
        <v>15</v>
      </c>
    </row>
    <row r="2497" spans="1:7" ht="16" hidden="1" x14ac:dyDescent="0.2">
      <c r="A2497" t="s">
        <v>6755</v>
      </c>
      <c r="B2497">
        <v>1</v>
      </c>
      <c r="C2497">
        <v>15</v>
      </c>
      <c r="D2497" t="s">
        <v>6756</v>
      </c>
      <c r="E2497" t="s">
        <v>1931</v>
      </c>
      <c r="F2497" s="4"/>
      <c r="G2497" s="9">
        <f>Table5[[#This Row],[Order Quantity]]</f>
        <v>15</v>
      </c>
    </row>
    <row r="2498" spans="1:7" ht="16" hidden="1" x14ac:dyDescent="0.2">
      <c r="A2498" s="1" t="s">
        <v>6329</v>
      </c>
      <c r="B2498" s="1">
        <v>1</v>
      </c>
      <c r="C2498" s="1">
        <v>15</v>
      </c>
      <c r="D2498" s="1" t="s">
        <v>129</v>
      </c>
      <c r="E2498" s="1" t="s">
        <v>287</v>
      </c>
      <c r="F2498" s="4"/>
      <c r="G2498" s="9">
        <f>Table5[[#This Row],[Order Quantity]]</f>
        <v>15</v>
      </c>
    </row>
    <row r="2499" spans="1:7" ht="16" x14ac:dyDescent="0.2">
      <c r="A2499" s="1" t="s">
        <v>4115</v>
      </c>
      <c r="B2499" s="1">
        <v>2</v>
      </c>
      <c r="C2499" s="5">
        <v>14.5</v>
      </c>
      <c r="D2499" s="1" t="s">
        <v>201</v>
      </c>
      <c r="E2499" s="1" t="s">
        <v>3945</v>
      </c>
      <c r="F2499" s="13" t="s">
        <v>7669</v>
      </c>
      <c r="G2499" s="9">
        <f>Table5[[#This Row],[Order Quantity]]</f>
        <v>14.5</v>
      </c>
    </row>
    <row r="2500" spans="1:7" ht="16" hidden="1" x14ac:dyDescent="0.2">
      <c r="A2500" t="s">
        <v>1591</v>
      </c>
      <c r="B2500">
        <v>4</v>
      </c>
      <c r="C2500">
        <v>14.42</v>
      </c>
      <c r="D2500" t="s">
        <v>684</v>
      </c>
      <c r="E2500" t="s">
        <v>1559</v>
      </c>
      <c r="F2500" s="4"/>
      <c r="G2500" s="9">
        <f>Table5[[#This Row],[Order Quantity]]</f>
        <v>14.42</v>
      </c>
    </row>
    <row r="2501" spans="1:7" ht="16" hidden="1" x14ac:dyDescent="0.2">
      <c r="A2501" t="s">
        <v>6227</v>
      </c>
      <c r="B2501">
        <v>3</v>
      </c>
      <c r="C2501">
        <v>14.25</v>
      </c>
      <c r="D2501" t="s">
        <v>684</v>
      </c>
      <c r="E2501" t="s">
        <v>1477</v>
      </c>
      <c r="F2501" s="4"/>
      <c r="G2501" s="9">
        <f>Table5[[#This Row],[Order Quantity]]</f>
        <v>14.25</v>
      </c>
    </row>
    <row r="2502" spans="1:7" ht="16" hidden="1" x14ac:dyDescent="0.2">
      <c r="A2502" t="s">
        <v>573</v>
      </c>
      <c r="B2502">
        <v>14</v>
      </c>
      <c r="C2502">
        <v>14</v>
      </c>
      <c r="D2502" t="s">
        <v>574</v>
      </c>
      <c r="E2502" t="s">
        <v>197</v>
      </c>
      <c r="F2502" s="4"/>
      <c r="G2502" s="9">
        <f>Table5[[#This Row],[Order Quantity]]</f>
        <v>14</v>
      </c>
    </row>
    <row r="2503" spans="1:7" ht="16" hidden="1" x14ac:dyDescent="0.2">
      <c r="A2503" t="s">
        <v>1747</v>
      </c>
      <c r="B2503">
        <v>14</v>
      </c>
      <c r="C2503">
        <v>14</v>
      </c>
      <c r="D2503" t="s">
        <v>1748</v>
      </c>
      <c r="E2503" t="s">
        <v>1416</v>
      </c>
      <c r="F2503" s="4"/>
      <c r="G2503" s="9">
        <f>Table5[[#This Row],[Order Quantity]]</f>
        <v>14</v>
      </c>
    </row>
    <row r="2504" spans="1:7" ht="16" hidden="1" x14ac:dyDescent="0.2">
      <c r="A2504" t="s">
        <v>3805</v>
      </c>
      <c r="B2504">
        <v>14</v>
      </c>
      <c r="C2504">
        <v>14</v>
      </c>
      <c r="D2504" t="s">
        <v>1807</v>
      </c>
      <c r="E2504" t="s">
        <v>1467</v>
      </c>
      <c r="F2504" s="4"/>
      <c r="G2504" s="9">
        <f>Table5[[#This Row],[Order Quantity]]</f>
        <v>14</v>
      </c>
    </row>
    <row r="2505" spans="1:7" ht="16" hidden="1" x14ac:dyDescent="0.2">
      <c r="A2505" t="s">
        <v>2662</v>
      </c>
      <c r="B2505">
        <v>14</v>
      </c>
      <c r="C2505">
        <v>14</v>
      </c>
      <c r="D2505" t="s">
        <v>302</v>
      </c>
      <c r="E2505" t="s">
        <v>1655</v>
      </c>
      <c r="F2505" s="4"/>
      <c r="G2505" s="9">
        <f>Table5[[#This Row],[Order Quantity]]</f>
        <v>14</v>
      </c>
    </row>
    <row r="2506" spans="1:7" ht="16" hidden="1" x14ac:dyDescent="0.2">
      <c r="A2506" s="1" t="s">
        <v>6276</v>
      </c>
      <c r="B2506" s="1">
        <v>14</v>
      </c>
      <c r="C2506" s="1">
        <v>14</v>
      </c>
      <c r="D2506" s="1" t="s">
        <v>7464</v>
      </c>
      <c r="E2506" s="1" t="s">
        <v>575</v>
      </c>
      <c r="F2506" s="4"/>
      <c r="G2506" s="9">
        <f>Table5[[#This Row],[Order Quantity]]</f>
        <v>14</v>
      </c>
    </row>
    <row r="2507" spans="1:7" ht="16" hidden="1" x14ac:dyDescent="0.2">
      <c r="A2507" t="s">
        <v>676</v>
      </c>
      <c r="B2507">
        <v>13</v>
      </c>
      <c r="C2507">
        <v>14</v>
      </c>
      <c r="D2507" t="s">
        <v>677</v>
      </c>
      <c r="E2507" t="s">
        <v>66</v>
      </c>
      <c r="F2507" s="4"/>
      <c r="G2507" s="9">
        <f>Table5[[#This Row],[Order Quantity]]</f>
        <v>14</v>
      </c>
    </row>
    <row r="2508" spans="1:7" ht="16" hidden="1" x14ac:dyDescent="0.2">
      <c r="A2508" t="s">
        <v>472</v>
      </c>
      <c r="B2508">
        <v>12</v>
      </c>
      <c r="C2508">
        <v>14</v>
      </c>
      <c r="D2508" t="s">
        <v>473</v>
      </c>
      <c r="E2508" t="s">
        <v>474</v>
      </c>
      <c r="F2508" s="4"/>
      <c r="G2508" s="9">
        <f>Table5[[#This Row],[Order Quantity]]</f>
        <v>14</v>
      </c>
    </row>
    <row r="2509" spans="1:7" ht="16" hidden="1" x14ac:dyDescent="0.2">
      <c r="A2509" t="s">
        <v>1337</v>
      </c>
      <c r="B2509">
        <v>12</v>
      </c>
      <c r="C2509">
        <v>14</v>
      </c>
      <c r="D2509" t="s">
        <v>328</v>
      </c>
      <c r="E2509" t="s">
        <v>1278</v>
      </c>
      <c r="F2509" s="4"/>
      <c r="G2509" s="9">
        <f>Table5[[#This Row],[Order Quantity]]</f>
        <v>14</v>
      </c>
    </row>
    <row r="2510" spans="1:7" ht="16" hidden="1" x14ac:dyDescent="0.2">
      <c r="A2510" t="s">
        <v>423</v>
      </c>
      <c r="B2510">
        <v>10</v>
      </c>
      <c r="C2510">
        <v>14</v>
      </c>
      <c r="D2510" t="s">
        <v>424</v>
      </c>
      <c r="E2510" t="s">
        <v>165</v>
      </c>
      <c r="F2510" s="4"/>
      <c r="G2510" s="9">
        <f>Table5[[#This Row],[Order Quantity]]</f>
        <v>14</v>
      </c>
    </row>
    <row r="2511" spans="1:7" ht="16" hidden="1" x14ac:dyDescent="0.2">
      <c r="A2511" s="1" t="s">
        <v>4048</v>
      </c>
      <c r="B2511" s="1">
        <v>10</v>
      </c>
      <c r="C2511" s="1">
        <v>14</v>
      </c>
      <c r="D2511" s="1" t="s">
        <v>4049</v>
      </c>
      <c r="E2511" s="1" t="s">
        <v>4050</v>
      </c>
      <c r="F2511" s="4"/>
      <c r="G2511" s="9">
        <f>Table5[[#This Row],[Order Quantity]]</f>
        <v>14</v>
      </c>
    </row>
    <row r="2512" spans="1:7" ht="16" hidden="1" x14ac:dyDescent="0.2">
      <c r="A2512" t="s">
        <v>2131</v>
      </c>
      <c r="B2512">
        <v>9</v>
      </c>
      <c r="C2512">
        <v>14</v>
      </c>
      <c r="D2512" t="s">
        <v>624</v>
      </c>
      <c r="E2512" t="s">
        <v>1250</v>
      </c>
      <c r="F2512" s="4"/>
      <c r="G2512" s="9">
        <f>Table5[[#This Row],[Order Quantity]]</f>
        <v>14</v>
      </c>
    </row>
    <row r="2513" spans="1:7" ht="16" hidden="1" x14ac:dyDescent="0.2">
      <c r="A2513" t="s">
        <v>3693</v>
      </c>
      <c r="B2513">
        <v>9</v>
      </c>
      <c r="C2513">
        <v>14</v>
      </c>
      <c r="D2513" t="s">
        <v>571</v>
      </c>
      <c r="E2513" t="s">
        <v>1521</v>
      </c>
      <c r="F2513" s="4"/>
      <c r="G2513" s="9">
        <f>Table5[[#This Row],[Order Quantity]]</f>
        <v>14</v>
      </c>
    </row>
    <row r="2514" spans="1:7" ht="16" hidden="1" x14ac:dyDescent="0.2">
      <c r="A2514" s="1" t="s">
        <v>4440</v>
      </c>
      <c r="B2514" s="1">
        <v>8</v>
      </c>
      <c r="C2514" s="1">
        <v>14</v>
      </c>
      <c r="D2514" s="1" t="s">
        <v>136</v>
      </c>
      <c r="E2514" s="1" t="s">
        <v>1805</v>
      </c>
      <c r="F2514" s="4"/>
      <c r="G2514" s="9">
        <f>Table5[[#This Row],[Order Quantity]]</f>
        <v>14</v>
      </c>
    </row>
    <row r="2515" spans="1:7" ht="16" hidden="1" x14ac:dyDescent="0.2">
      <c r="A2515" s="1" t="s">
        <v>5618</v>
      </c>
      <c r="B2515" s="1">
        <v>8</v>
      </c>
      <c r="C2515" s="1">
        <v>14</v>
      </c>
      <c r="D2515" s="1" t="s">
        <v>1741</v>
      </c>
      <c r="E2515" s="1" t="s">
        <v>2273</v>
      </c>
      <c r="F2515" s="4"/>
      <c r="G2515" s="9">
        <f>Table5[[#This Row],[Order Quantity]]</f>
        <v>14</v>
      </c>
    </row>
    <row r="2516" spans="1:7" ht="16" hidden="1" x14ac:dyDescent="0.2">
      <c r="A2516" t="s">
        <v>6728</v>
      </c>
      <c r="B2516">
        <v>8</v>
      </c>
      <c r="C2516">
        <v>14</v>
      </c>
      <c r="D2516" t="s">
        <v>136</v>
      </c>
      <c r="E2516" t="s">
        <v>1380</v>
      </c>
      <c r="F2516" s="4"/>
      <c r="G2516" s="9">
        <f>Table5[[#This Row],[Order Quantity]]</f>
        <v>14</v>
      </c>
    </row>
    <row r="2517" spans="1:7" ht="16" hidden="1" x14ac:dyDescent="0.2">
      <c r="A2517" t="s">
        <v>3244</v>
      </c>
      <c r="B2517">
        <v>7</v>
      </c>
      <c r="C2517">
        <v>14</v>
      </c>
      <c r="D2517" t="s">
        <v>388</v>
      </c>
      <c r="E2517" t="s">
        <v>3245</v>
      </c>
      <c r="F2517" s="4"/>
      <c r="G2517" s="9">
        <f>Table5[[#This Row],[Order Quantity]]</f>
        <v>14</v>
      </c>
    </row>
    <row r="2518" spans="1:7" ht="16" hidden="1" x14ac:dyDescent="0.2">
      <c r="A2518" s="1" t="s">
        <v>4653</v>
      </c>
      <c r="B2518" s="1">
        <v>7</v>
      </c>
      <c r="C2518" s="1">
        <v>14</v>
      </c>
      <c r="D2518" s="1" t="s">
        <v>1224</v>
      </c>
      <c r="E2518" s="1" t="s">
        <v>4654</v>
      </c>
      <c r="F2518" s="4"/>
      <c r="G2518" s="9">
        <f>Table5[[#This Row],[Order Quantity]]</f>
        <v>14</v>
      </c>
    </row>
    <row r="2519" spans="1:7" ht="16" hidden="1" x14ac:dyDescent="0.2">
      <c r="A2519" t="s">
        <v>4976</v>
      </c>
      <c r="B2519">
        <v>7</v>
      </c>
      <c r="C2519">
        <v>14</v>
      </c>
      <c r="D2519" t="s">
        <v>65</v>
      </c>
      <c r="E2519" t="s">
        <v>4579</v>
      </c>
      <c r="F2519" s="4"/>
      <c r="G2519" s="9">
        <f>Table5[[#This Row],[Order Quantity]]</f>
        <v>14</v>
      </c>
    </row>
    <row r="2520" spans="1:7" ht="16" hidden="1" x14ac:dyDescent="0.2">
      <c r="A2520" t="s">
        <v>5906</v>
      </c>
      <c r="B2520">
        <v>7</v>
      </c>
      <c r="C2520">
        <v>14</v>
      </c>
      <c r="D2520" t="s">
        <v>5766</v>
      </c>
      <c r="E2520" t="s">
        <v>5746</v>
      </c>
      <c r="F2520" s="4"/>
      <c r="G2520" s="9">
        <f>Table5[[#This Row],[Order Quantity]]</f>
        <v>14</v>
      </c>
    </row>
    <row r="2521" spans="1:7" ht="16" hidden="1" x14ac:dyDescent="0.2">
      <c r="A2521" s="1" t="s">
        <v>7391</v>
      </c>
      <c r="B2521" s="1">
        <v>7</v>
      </c>
      <c r="C2521" s="1">
        <v>14</v>
      </c>
      <c r="D2521" s="1" t="s">
        <v>2283</v>
      </c>
      <c r="E2521" s="1" t="s">
        <v>1920</v>
      </c>
      <c r="F2521" s="4"/>
      <c r="G2521" s="9">
        <f>Table5[[#This Row],[Order Quantity]]</f>
        <v>14</v>
      </c>
    </row>
    <row r="2522" spans="1:7" ht="16" hidden="1" x14ac:dyDescent="0.2">
      <c r="A2522" t="s">
        <v>2385</v>
      </c>
      <c r="B2522">
        <v>6</v>
      </c>
      <c r="C2522">
        <v>14</v>
      </c>
      <c r="D2522" t="s">
        <v>2386</v>
      </c>
      <c r="E2522" t="s">
        <v>1509</v>
      </c>
      <c r="F2522" s="4"/>
      <c r="G2522" s="9">
        <f>Table5[[#This Row],[Order Quantity]]</f>
        <v>14</v>
      </c>
    </row>
    <row r="2523" spans="1:7" ht="16" hidden="1" x14ac:dyDescent="0.2">
      <c r="A2523" t="s">
        <v>2868</v>
      </c>
      <c r="B2523">
        <v>6</v>
      </c>
      <c r="C2523">
        <v>14</v>
      </c>
      <c r="D2523" t="s">
        <v>129</v>
      </c>
      <c r="E2523" t="s">
        <v>1605</v>
      </c>
      <c r="F2523" s="4"/>
      <c r="G2523" s="9">
        <f>Table5[[#This Row],[Order Quantity]]</f>
        <v>14</v>
      </c>
    </row>
    <row r="2524" spans="1:7" ht="16" hidden="1" x14ac:dyDescent="0.2">
      <c r="A2524" t="s">
        <v>4789</v>
      </c>
      <c r="B2524">
        <v>6</v>
      </c>
      <c r="C2524">
        <v>14</v>
      </c>
      <c r="D2524" t="s">
        <v>113</v>
      </c>
      <c r="E2524" t="s">
        <v>1421</v>
      </c>
      <c r="F2524" s="4"/>
      <c r="G2524" s="9">
        <f>Table5[[#This Row],[Order Quantity]]</f>
        <v>14</v>
      </c>
    </row>
    <row r="2525" spans="1:7" ht="16" hidden="1" x14ac:dyDescent="0.2">
      <c r="A2525" s="1" t="s">
        <v>5669</v>
      </c>
      <c r="B2525" s="1">
        <v>6</v>
      </c>
      <c r="C2525" s="5">
        <v>14</v>
      </c>
      <c r="D2525" s="1" t="s">
        <v>904</v>
      </c>
      <c r="E2525" s="1" t="s">
        <v>1268</v>
      </c>
      <c r="F2525" s="4"/>
      <c r="G2525" s="9">
        <f>Table5[[#This Row],[Order Quantity]]</f>
        <v>14</v>
      </c>
    </row>
    <row r="2526" spans="1:7" ht="16" hidden="1" x14ac:dyDescent="0.2">
      <c r="A2526" t="s">
        <v>1623</v>
      </c>
      <c r="B2526">
        <v>6</v>
      </c>
      <c r="C2526">
        <v>14</v>
      </c>
      <c r="D2526" t="s">
        <v>1442</v>
      </c>
      <c r="E2526" t="s">
        <v>1623</v>
      </c>
      <c r="F2526" s="4"/>
      <c r="G2526" s="9">
        <f>Table5[[#This Row],[Order Quantity]]</f>
        <v>14</v>
      </c>
    </row>
    <row r="2527" spans="1:7" ht="16" hidden="1" x14ac:dyDescent="0.2">
      <c r="A2527" t="s">
        <v>6716</v>
      </c>
      <c r="B2527">
        <v>6</v>
      </c>
      <c r="C2527">
        <v>14</v>
      </c>
      <c r="D2527" t="s">
        <v>422</v>
      </c>
      <c r="E2527" t="s">
        <v>1246</v>
      </c>
      <c r="F2527" s="4"/>
      <c r="G2527" s="9">
        <f>Table5[[#This Row],[Order Quantity]]</f>
        <v>14</v>
      </c>
    </row>
    <row r="2528" spans="1:7" ht="16" hidden="1" x14ac:dyDescent="0.2">
      <c r="A2528" t="s">
        <v>7281</v>
      </c>
      <c r="B2528">
        <v>6</v>
      </c>
      <c r="C2528">
        <v>14</v>
      </c>
      <c r="D2528" t="s">
        <v>7282</v>
      </c>
      <c r="E2528" t="s">
        <v>4810</v>
      </c>
      <c r="F2528" s="4"/>
      <c r="G2528" s="9">
        <f>Table5[[#This Row],[Order Quantity]]</f>
        <v>14</v>
      </c>
    </row>
    <row r="2529" spans="1:7" ht="16" hidden="1" x14ac:dyDescent="0.2">
      <c r="A2529" t="s">
        <v>1216</v>
      </c>
      <c r="B2529">
        <v>5</v>
      </c>
      <c r="C2529" s="6">
        <v>14</v>
      </c>
      <c r="D2529" t="s">
        <v>1154</v>
      </c>
      <c r="E2529" t="s">
        <v>393</v>
      </c>
      <c r="F2529" s="4"/>
      <c r="G2529" s="9">
        <f>Table5[[#This Row],[Order Quantity]]</f>
        <v>14</v>
      </c>
    </row>
    <row r="2530" spans="1:7" ht="16" hidden="1" x14ac:dyDescent="0.2">
      <c r="A2530" s="1" t="s">
        <v>7388</v>
      </c>
      <c r="B2530" s="1">
        <v>5</v>
      </c>
      <c r="C2530" s="1">
        <v>14</v>
      </c>
      <c r="D2530" s="1" t="s">
        <v>422</v>
      </c>
      <c r="E2530" s="1" t="s">
        <v>1261</v>
      </c>
      <c r="F2530" s="4"/>
      <c r="G2530" s="9">
        <f>Table5[[#This Row],[Order Quantity]]</f>
        <v>14</v>
      </c>
    </row>
    <row r="2531" spans="1:7" ht="16" hidden="1" x14ac:dyDescent="0.2">
      <c r="A2531" t="s">
        <v>804</v>
      </c>
      <c r="B2531">
        <v>4</v>
      </c>
      <c r="C2531">
        <v>14</v>
      </c>
      <c r="D2531" t="s">
        <v>756</v>
      </c>
      <c r="E2531" t="s">
        <v>72</v>
      </c>
      <c r="F2531" s="4"/>
      <c r="G2531" s="9">
        <f>Table5[[#This Row],[Order Quantity]]</f>
        <v>14</v>
      </c>
    </row>
    <row r="2532" spans="1:7" ht="16" hidden="1" x14ac:dyDescent="0.2">
      <c r="A2532" t="s">
        <v>1550</v>
      </c>
      <c r="B2532">
        <v>4</v>
      </c>
      <c r="C2532">
        <v>14</v>
      </c>
      <c r="D2532" t="s">
        <v>533</v>
      </c>
      <c r="E2532" t="s">
        <v>1551</v>
      </c>
      <c r="F2532" s="4"/>
      <c r="G2532" s="9">
        <f>Table5[[#This Row],[Order Quantity]]</f>
        <v>14</v>
      </c>
    </row>
    <row r="2533" spans="1:7" ht="16" hidden="1" x14ac:dyDescent="0.2">
      <c r="A2533" t="s">
        <v>1636</v>
      </c>
      <c r="B2533">
        <v>4</v>
      </c>
      <c r="C2533">
        <v>14</v>
      </c>
      <c r="D2533" t="s">
        <v>1637</v>
      </c>
      <c r="E2533" t="s">
        <v>1638</v>
      </c>
      <c r="F2533" s="4"/>
      <c r="G2533" s="9">
        <f>Table5[[#This Row],[Order Quantity]]</f>
        <v>14</v>
      </c>
    </row>
    <row r="2534" spans="1:7" ht="16" hidden="1" x14ac:dyDescent="0.2">
      <c r="A2534" t="s">
        <v>2437</v>
      </c>
      <c r="B2534">
        <v>4</v>
      </c>
      <c r="C2534">
        <v>14</v>
      </c>
      <c r="D2534" t="s">
        <v>2438</v>
      </c>
      <c r="E2534" t="s">
        <v>1618</v>
      </c>
      <c r="F2534" s="4"/>
      <c r="G2534" s="9">
        <f>Table5[[#This Row],[Order Quantity]]</f>
        <v>14</v>
      </c>
    </row>
    <row r="2535" spans="1:7" ht="16" hidden="1" x14ac:dyDescent="0.2">
      <c r="A2535" t="s">
        <v>2643</v>
      </c>
      <c r="B2535">
        <v>4</v>
      </c>
      <c r="C2535">
        <v>14</v>
      </c>
      <c r="D2535" t="s">
        <v>2644</v>
      </c>
      <c r="E2535" t="s">
        <v>1467</v>
      </c>
      <c r="F2535" s="4"/>
      <c r="G2535" s="9">
        <f>Table5[[#This Row],[Order Quantity]]</f>
        <v>14</v>
      </c>
    </row>
    <row r="2536" spans="1:7" ht="16" hidden="1" x14ac:dyDescent="0.2">
      <c r="A2536" t="s">
        <v>5438</v>
      </c>
      <c r="B2536">
        <v>4</v>
      </c>
      <c r="C2536">
        <v>14</v>
      </c>
      <c r="D2536" t="s">
        <v>136</v>
      </c>
      <c r="E2536" t="s">
        <v>5439</v>
      </c>
      <c r="F2536" s="4"/>
      <c r="G2536" s="9">
        <f>Table5[[#This Row],[Order Quantity]]</f>
        <v>14</v>
      </c>
    </row>
    <row r="2537" spans="1:7" ht="16" hidden="1" x14ac:dyDescent="0.2">
      <c r="A2537" t="s">
        <v>5899</v>
      </c>
      <c r="B2537">
        <v>4</v>
      </c>
      <c r="C2537">
        <v>14</v>
      </c>
      <c r="D2537" t="s">
        <v>5766</v>
      </c>
      <c r="E2537" t="s">
        <v>5779</v>
      </c>
      <c r="F2537" s="4"/>
      <c r="G2537" s="9">
        <f>Table5[[#This Row],[Order Quantity]]</f>
        <v>14</v>
      </c>
    </row>
    <row r="2538" spans="1:7" ht="16" hidden="1" x14ac:dyDescent="0.2">
      <c r="A2538" t="s">
        <v>5905</v>
      </c>
      <c r="B2538">
        <v>4</v>
      </c>
      <c r="C2538">
        <v>14</v>
      </c>
      <c r="D2538" t="s">
        <v>464</v>
      </c>
      <c r="E2538" t="s">
        <v>1302</v>
      </c>
      <c r="F2538" s="4"/>
      <c r="G2538" s="9">
        <f>Table5[[#This Row],[Order Quantity]]</f>
        <v>14</v>
      </c>
    </row>
    <row r="2539" spans="1:7" ht="16" hidden="1" x14ac:dyDescent="0.2">
      <c r="A2539" t="s">
        <v>6852</v>
      </c>
      <c r="B2539">
        <v>4</v>
      </c>
      <c r="C2539">
        <v>14</v>
      </c>
      <c r="D2539" t="s">
        <v>6853</v>
      </c>
      <c r="E2539" t="s">
        <v>1766</v>
      </c>
      <c r="F2539" s="4"/>
      <c r="G2539" s="9">
        <f>Table5[[#This Row],[Order Quantity]]</f>
        <v>14</v>
      </c>
    </row>
    <row r="2540" spans="1:7" ht="16" hidden="1" x14ac:dyDescent="0.2">
      <c r="A2540" t="s">
        <v>7240</v>
      </c>
      <c r="B2540">
        <v>4</v>
      </c>
      <c r="C2540">
        <v>14</v>
      </c>
      <c r="D2540" t="s">
        <v>65</v>
      </c>
      <c r="E2540" t="s">
        <v>4810</v>
      </c>
      <c r="F2540" s="4"/>
      <c r="G2540" s="9">
        <f>Table5[[#This Row],[Order Quantity]]</f>
        <v>14</v>
      </c>
    </row>
    <row r="2541" spans="1:7" ht="16" hidden="1" x14ac:dyDescent="0.2">
      <c r="A2541" t="s">
        <v>7359</v>
      </c>
      <c r="B2541">
        <v>4</v>
      </c>
      <c r="C2541">
        <v>14</v>
      </c>
      <c r="D2541" t="s">
        <v>7303</v>
      </c>
      <c r="E2541" t="s">
        <v>3269</v>
      </c>
      <c r="F2541" s="4"/>
      <c r="G2541" s="9">
        <f>Table5[[#This Row],[Order Quantity]]</f>
        <v>14</v>
      </c>
    </row>
    <row r="2542" spans="1:7" ht="16" hidden="1" x14ac:dyDescent="0.2">
      <c r="A2542" s="1" t="s">
        <v>7656</v>
      </c>
      <c r="B2542" s="1">
        <v>4</v>
      </c>
      <c r="C2542" s="1">
        <v>14</v>
      </c>
      <c r="D2542" s="1" t="s">
        <v>1451</v>
      </c>
      <c r="E2542" s="1" t="s">
        <v>1805</v>
      </c>
      <c r="F2542" s="4"/>
      <c r="G2542" s="9">
        <f>Table5[[#This Row],[Order Quantity]]</f>
        <v>14</v>
      </c>
    </row>
    <row r="2543" spans="1:7" ht="16" hidden="1" x14ac:dyDescent="0.2">
      <c r="A2543" t="s">
        <v>3280</v>
      </c>
      <c r="B2543">
        <v>3</v>
      </c>
      <c r="C2543">
        <v>14</v>
      </c>
      <c r="D2543" t="s">
        <v>2395</v>
      </c>
      <c r="E2543" t="s">
        <v>1498</v>
      </c>
      <c r="F2543" s="4"/>
      <c r="G2543" s="9">
        <f>Table5[[#This Row],[Order Quantity]]</f>
        <v>14</v>
      </c>
    </row>
    <row r="2544" spans="1:7" ht="16" hidden="1" x14ac:dyDescent="0.2">
      <c r="A2544" s="1" t="s">
        <v>4690</v>
      </c>
      <c r="B2544" s="1">
        <v>3</v>
      </c>
      <c r="C2544" s="1">
        <v>14</v>
      </c>
      <c r="D2544" s="1" t="s">
        <v>4691</v>
      </c>
      <c r="E2544" s="1" t="s">
        <v>2237</v>
      </c>
      <c r="F2544" s="4"/>
      <c r="G2544" s="9">
        <f>Table5[[#This Row],[Order Quantity]]</f>
        <v>14</v>
      </c>
    </row>
    <row r="2545" spans="1:7" ht="16" hidden="1" x14ac:dyDescent="0.2">
      <c r="A2545" t="s">
        <v>5365</v>
      </c>
      <c r="B2545">
        <v>3</v>
      </c>
      <c r="C2545">
        <v>14</v>
      </c>
      <c r="D2545" t="s">
        <v>136</v>
      </c>
      <c r="E2545" t="s">
        <v>1421</v>
      </c>
      <c r="F2545" s="4"/>
      <c r="G2545" s="9">
        <f>Table5[[#This Row],[Order Quantity]]</f>
        <v>14</v>
      </c>
    </row>
    <row r="2546" spans="1:7" ht="16" hidden="1" x14ac:dyDescent="0.2">
      <c r="A2546" t="s">
        <v>5447</v>
      </c>
      <c r="B2546">
        <v>3</v>
      </c>
      <c r="C2546">
        <v>14</v>
      </c>
      <c r="D2546" t="s">
        <v>684</v>
      </c>
      <c r="E2546" t="s">
        <v>1383</v>
      </c>
      <c r="F2546" s="4"/>
      <c r="G2546" s="9">
        <f>Table5[[#This Row],[Order Quantity]]</f>
        <v>14</v>
      </c>
    </row>
    <row r="2547" spans="1:7" ht="16" hidden="1" x14ac:dyDescent="0.2">
      <c r="A2547" t="s">
        <v>6521</v>
      </c>
      <c r="B2547">
        <v>3</v>
      </c>
      <c r="C2547">
        <v>14</v>
      </c>
      <c r="D2547" t="s">
        <v>1083</v>
      </c>
      <c r="E2547" t="s">
        <v>1445</v>
      </c>
      <c r="F2547" s="4"/>
      <c r="G2547" s="9">
        <f>Table5[[#This Row],[Order Quantity]]</f>
        <v>14</v>
      </c>
    </row>
    <row r="2548" spans="1:7" ht="16" hidden="1" x14ac:dyDescent="0.2">
      <c r="A2548" t="s">
        <v>3170</v>
      </c>
      <c r="B2548">
        <v>2</v>
      </c>
      <c r="C2548">
        <v>14</v>
      </c>
      <c r="D2548" t="s">
        <v>3171</v>
      </c>
      <c r="E2548" t="s">
        <v>3172</v>
      </c>
      <c r="F2548" s="4"/>
      <c r="G2548" s="9">
        <f>Table5[[#This Row],[Order Quantity]]</f>
        <v>14</v>
      </c>
    </row>
    <row r="2549" spans="1:7" ht="16" hidden="1" x14ac:dyDescent="0.2">
      <c r="A2549" s="1" t="s">
        <v>4064</v>
      </c>
      <c r="B2549" s="1">
        <v>2</v>
      </c>
      <c r="C2549" s="1">
        <v>14</v>
      </c>
      <c r="D2549" s="1" t="s">
        <v>968</v>
      </c>
      <c r="E2549" s="1" t="s">
        <v>1302</v>
      </c>
      <c r="F2549" s="4"/>
      <c r="G2549" s="9">
        <f>Table5[[#This Row],[Order Quantity]]</f>
        <v>14</v>
      </c>
    </row>
    <row r="2550" spans="1:7" ht="16" hidden="1" x14ac:dyDescent="0.2">
      <c r="A2550" t="s">
        <v>6370</v>
      </c>
      <c r="B2550">
        <v>2</v>
      </c>
      <c r="C2550">
        <v>14</v>
      </c>
      <c r="D2550" t="s">
        <v>136</v>
      </c>
      <c r="E2550" t="s">
        <v>2237</v>
      </c>
      <c r="F2550" s="4"/>
      <c r="G2550" s="9">
        <f>Table5[[#This Row],[Order Quantity]]</f>
        <v>14</v>
      </c>
    </row>
    <row r="2551" spans="1:7" ht="16" hidden="1" x14ac:dyDescent="0.2">
      <c r="A2551" t="s">
        <v>6528</v>
      </c>
      <c r="B2551">
        <v>2</v>
      </c>
      <c r="C2551">
        <v>14</v>
      </c>
      <c r="D2551" t="s">
        <v>6529</v>
      </c>
      <c r="E2551" t="s">
        <v>3303</v>
      </c>
      <c r="F2551" s="4"/>
      <c r="G2551" s="9">
        <f>Table5[[#This Row],[Order Quantity]]</f>
        <v>14</v>
      </c>
    </row>
    <row r="2552" spans="1:7" ht="16" hidden="1" x14ac:dyDescent="0.2">
      <c r="A2552" t="s">
        <v>6642</v>
      </c>
      <c r="B2552">
        <v>2</v>
      </c>
      <c r="C2552">
        <v>14</v>
      </c>
      <c r="D2552" t="s">
        <v>136</v>
      </c>
      <c r="E2552" t="s">
        <v>1430</v>
      </c>
      <c r="F2552" s="4"/>
      <c r="G2552" s="9">
        <f>Table5[[#This Row],[Order Quantity]]</f>
        <v>14</v>
      </c>
    </row>
    <row r="2553" spans="1:7" ht="16" hidden="1" x14ac:dyDescent="0.2">
      <c r="A2553" t="s">
        <v>6760</v>
      </c>
      <c r="B2553">
        <v>2</v>
      </c>
      <c r="C2553">
        <v>14</v>
      </c>
      <c r="D2553" t="s">
        <v>6761</v>
      </c>
      <c r="E2553" t="s">
        <v>1719</v>
      </c>
      <c r="F2553" s="4"/>
      <c r="G2553" s="9">
        <f>Table5[[#This Row],[Order Quantity]]</f>
        <v>14</v>
      </c>
    </row>
    <row r="2554" spans="1:7" ht="16" x14ac:dyDescent="0.2">
      <c r="A2554" t="s">
        <v>6796</v>
      </c>
      <c r="B2554">
        <v>2</v>
      </c>
      <c r="C2554" s="6">
        <v>14</v>
      </c>
      <c r="D2554" t="s">
        <v>136</v>
      </c>
      <c r="E2554" t="s">
        <v>2516</v>
      </c>
      <c r="F2554" s="13" t="s">
        <v>7669</v>
      </c>
      <c r="G2554" s="9">
        <f>Table5[[#This Row],[Order Quantity]]</f>
        <v>14</v>
      </c>
    </row>
    <row r="2555" spans="1:7" ht="16" hidden="1" x14ac:dyDescent="0.2">
      <c r="A2555" s="1" t="s">
        <v>7231</v>
      </c>
      <c r="B2555" s="1">
        <v>2</v>
      </c>
      <c r="C2555" s="1">
        <v>14</v>
      </c>
      <c r="D2555" s="1" t="s">
        <v>136</v>
      </c>
      <c r="E2555" s="1" t="s">
        <v>7232</v>
      </c>
      <c r="F2555" s="4"/>
      <c r="G2555" s="9">
        <f>Table5[[#This Row],[Order Quantity]]</f>
        <v>14</v>
      </c>
    </row>
    <row r="2556" spans="1:7" ht="16" hidden="1" x14ac:dyDescent="0.2">
      <c r="A2556" s="1" t="s">
        <v>7235</v>
      </c>
      <c r="B2556" s="1">
        <v>2</v>
      </c>
      <c r="C2556" s="1">
        <v>14</v>
      </c>
      <c r="D2556" s="1" t="s">
        <v>7221</v>
      </c>
      <c r="E2556" s="1" t="s">
        <v>1498</v>
      </c>
      <c r="F2556" s="4"/>
      <c r="G2556" s="9">
        <f>Table5[[#This Row],[Order Quantity]]</f>
        <v>14</v>
      </c>
    </row>
    <row r="2557" spans="1:7" ht="16" hidden="1" x14ac:dyDescent="0.2">
      <c r="A2557" t="s">
        <v>1536</v>
      </c>
      <c r="B2557">
        <v>1</v>
      </c>
      <c r="C2557">
        <v>14</v>
      </c>
      <c r="D2557" t="s">
        <v>113</v>
      </c>
      <c r="E2557" t="s">
        <v>1419</v>
      </c>
      <c r="F2557" s="4"/>
      <c r="G2557" s="9">
        <f>Table5[[#This Row],[Order Quantity]]</f>
        <v>14</v>
      </c>
    </row>
    <row r="2558" spans="1:7" ht="16" hidden="1" x14ac:dyDescent="0.2">
      <c r="A2558" s="1" t="s">
        <v>4264</v>
      </c>
      <c r="B2558" s="1">
        <v>1</v>
      </c>
      <c r="C2558" s="1">
        <v>14</v>
      </c>
      <c r="D2558" s="1" t="s">
        <v>354</v>
      </c>
      <c r="E2558" s="1" t="s">
        <v>4144</v>
      </c>
      <c r="F2558" s="4"/>
      <c r="G2558" s="9">
        <f>Table5[[#This Row],[Order Quantity]]</f>
        <v>14</v>
      </c>
    </row>
    <row r="2559" spans="1:7" ht="16" hidden="1" x14ac:dyDescent="0.2">
      <c r="A2559" t="s">
        <v>5304</v>
      </c>
      <c r="B2559">
        <v>3</v>
      </c>
      <c r="C2559" s="6">
        <v>13.31</v>
      </c>
      <c r="D2559" t="s">
        <v>5211</v>
      </c>
      <c r="E2559" t="s">
        <v>4086</v>
      </c>
      <c r="F2559" s="4"/>
      <c r="G2559" s="9">
        <f>Table5[[#This Row],[Order Quantity]]</f>
        <v>13.31</v>
      </c>
    </row>
    <row r="2560" spans="1:7" ht="16" hidden="1" x14ac:dyDescent="0.2">
      <c r="A2560" s="1" t="s">
        <v>973</v>
      </c>
      <c r="B2560" s="1">
        <v>16</v>
      </c>
      <c r="C2560" s="1">
        <v>13.1428571428571</v>
      </c>
      <c r="D2560" s="1" t="s">
        <v>974</v>
      </c>
      <c r="E2560" s="1" t="s">
        <v>1251</v>
      </c>
      <c r="F2560" s="4"/>
      <c r="G2560" s="9">
        <f>Table5[[#This Row],[Order Quantity]]</f>
        <v>13.1428571428571</v>
      </c>
    </row>
    <row r="2561" spans="1:7" ht="16" hidden="1" x14ac:dyDescent="0.2">
      <c r="A2561" s="1" t="s">
        <v>4184</v>
      </c>
      <c r="B2561" s="1">
        <v>13</v>
      </c>
      <c r="C2561" s="1">
        <v>13</v>
      </c>
      <c r="D2561" s="1" t="s">
        <v>4185</v>
      </c>
      <c r="E2561" s="1" t="s">
        <v>4171</v>
      </c>
      <c r="F2561" s="4"/>
      <c r="G2561" s="9">
        <f>Table5[[#This Row],[Order Quantity]]</f>
        <v>13</v>
      </c>
    </row>
    <row r="2562" spans="1:7" ht="16" hidden="1" x14ac:dyDescent="0.2">
      <c r="A2562" s="1" t="s">
        <v>4206</v>
      </c>
      <c r="B2562" s="1">
        <v>13</v>
      </c>
      <c r="C2562" s="1">
        <v>13</v>
      </c>
      <c r="D2562" s="1" t="s">
        <v>4185</v>
      </c>
      <c r="E2562" s="1" t="s">
        <v>4171</v>
      </c>
      <c r="F2562" s="4"/>
      <c r="G2562" s="9">
        <f>Table5[[#This Row],[Order Quantity]]</f>
        <v>13</v>
      </c>
    </row>
    <row r="2563" spans="1:7" ht="16" hidden="1" x14ac:dyDescent="0.2">
      <c r="A2563" t="s">
        <v>5506</v>
      </c>
      <c r="B2563">
        <v>13</v>
      </c>
      <c r="C2563">
        <v>13</v>
      </c>
      <c r="D2563" t="s">
        <v>5507</v>
      </c>
      <c r="E2563" t="s">
        <v>1416</v>
      </c>
      <c r="F2563" s="4"/>
      <c r="G2563" s="9">
        <f>Table5[[#This Row],[Order Quantity]]</f>
        <v>13</v>
      </c>
    </row>
    <row r="2564" spans="1:7" ht="16" hidden="1" x14ac:dyDescent="0.2">
      <c r="A2564" t="s">
        <v>2861</v>
      </c>
      <c r="B2564">
        <v>11</v>
      </c>
      <c r="C2564">
        <v>13</v>
      </c>
      <c r="D2564" t="s">
        <v>2357</v>
      </c>
      <c r="E2564" t="s">
        <v>2862</v>
      </c>
      <c r="F2564" s="4"/>
      <c r="G2564" s="9">
        <f>Table5[[#This Row],[Order Quantity]]</f>
        <v>13</v>
      </c>
    </row>
    <row r="2565" spans="1:7" ht="16" x14ac:dyDescent="0.2">
      <c r="A2565" t="s">
        <v>6508</v>
      </c>
      <c r="B2565">
        <v>11</v>
      </c>
      <c r="C2565" s="6">
        <v>13</v>
      </c>
      <c r="D2565" t="s">
        <v>201</v>
      </c>
      <c r="E2565" t="s">
        <v>3120</v>
      </c>
      <c r="F2565" s="13" t="s">
        <v>7666</v>
      </c>
      <c r="G2565" s="9">
        <f>Table5[[#This Row],[Order Quantity]]</f>
        <v>13</v>
      </c>
    </row>
    <row r="2566" spans="1:7" ht="16" hidden="1" x14ac:dyDescent="0.2">
      <c r="A2566" t="s">
        <v>6955</v>
      </c>
      <c r="B2566">
        <v>11</v>
      </c>
      <c r="C2566" s="6">
        <v>13</v>
      </c>
      <c r="D2566" t="s">
        <v>262</v>
      </c>
      <c r="E2566" t="s">
        <v>3120</v>
      </c>
      <c r="F2566" s="4"/>
      <c r="G2566" s="9">
        <f>Table5[[#This Row],[Order Quantity]]</f>
        <v>13</v>
      </c>
    </row>
    <row r="2567" spans="1:7" ht="16" hidden="1" x14ac:dyDescent="0.2">
      <c r="A2567" t="s">
        <v>436</v>
      </c>
      <c r="B2567">
        <v>11</v>
      </c>
      <c r="C2567">
        <v>13</v>
      </c>
      <c r="D2567" t="s">
        <v>136</v>
      </c>
      <c r="E2567" t="s">
        <v>671</v>
      </c>
      <c r="F2567" s="4"/>
      <c r="G2567" s="9">
        <f>Table5[[#This Row],[Order Quantity]]</f>
        <v>13</v>
      </c>
    </row>
    <row r="2568" spans="1:7" ht="16" hidden="1" x14ac:dyDescent="0.2">
      <c r="A2568" t="s">
        <v>3184</v>
      </c>
      <c r="B2568">
        <v>10</v>
      </c>
      <c r="C2568">
        <v>13</v>
      </c>
      <c r="D2568" t="s">
        <v>1108</v>
      </c>
      <c r="E2568" t="s">
        <v>1927</v>
      </c>
      <c r="F2568" s="4"/>
      <c r="G2568" s="9">
        <f>Table5[[#This Row],[Order Quantity]]</f>
        <v>13</v>
      </c>
    </row>
    <row r="2569" spans="1:7" ht="16" hidden="1" x14ac:dyDescent="0.2">
      <c r="A2569" t="s">
        <v>4988</v>
      </c>
      <c r="B2569">
        <v>10</v>
      </c>
      <c r="C2569">
        <v>13</v>
      </c>
      <c r="D2569" t="s">
        <v>65</v>
      </c>
      <c r="E2569" t="s">
        <v>4810</v>
      </c>
      <c r="F2569" s="4"/>
      <c r="G2569" s="9">
        <f>Table5[[#This Row],[Order Quantity]]</f>
        <v>13</v>
      </c>
    </row>
    <row r="2570" spans="1:7" ht="16" hidden="1" x14ac:dyDescent="0.2">
      <c r="A2570" t="s">
        <v>5627</v>
      </c>
      <c r="B2570">
        <v>10</v>
      </c>
      <c r="C2570">
        <v>13</v>
      </c>
      <c r="D2570" t="s">
        <v>5628</v>
      </c>
      <c r="E2570" t="s">
        <v>1416</v>
      </c>
      <c r="F2570" s="4"/>
      <c r="G2570" s="9">
        <f>Table5[[#This Row],[Order Quantity]]</f>
        <v>13</v>
      </c>
    </row>
    <row r="2571" spans="1:7" ht="16" hidden="1" x14ac:dyDescent="0.2">
      <c r="A2571" t="s">
        <v>6679</v>
      </c>
      <c r="B2571">
        <v>10</v>
      </c>
      <c r="C2571">
        <v>13</v>
      </c>
      <c r="D2571" t="s">
        <v>65</v>
      </c>
      <c r="E2571" t="s">
        <v>1405</v>
      </c>
      <c r="F2571" s="4"/>
      <c r="G2571" s="9">
        <f>Table5[[#This Row],[Order Quantity]]</f>
        <v>13</v>
      </c>
    </row>
    <row r="2572" spans="1:7" ht="16" hidden="1" x14ac:dyDescent="0.2">
      <c r="A2572" t="s">
        <v>375</v>
      </c>
      <c r="B2572">
        <v>9</v>
      </c>
      <c r="C2572">
        <v>13</v>
      </c>
      <c r="D2572" t="s">
        <v>376</v>
      </c>
      <c r="E2572" t="s">
        <v>165</v>
      </c>
      <c r="F2572" s="4"/>
      <c r="G2572" s="9">
        <f>Table5[[#This Row],[Order Quantity]]</f>
        <v>13</v>
      </c>
    </row>
    <row r="2573" spans="1:7" ht="16" hidden="1" x14ac:dyDescent="0.2">
      <c r="A2573" t="s">
        <v>2281</v>
      </c>
      <c r="B2573">
        <v>9</v>
      </c>
      <c r="C2573">
        <v>13</v>
      </c>
      <c r="D2573" t="s">
        <v>2999</v>
      </c>
      <c r="E2573" t="s">
        <v>2281</v>
      </c>
      <c r="F2573" s="4"/>
      <c r="G2573" s="9">
        <f>Table5[[#This Row],[Order Quantity]]</f>
        <v>13</v>
      </c>
    </row>
    <row r="2574" spans="1:7" ht="16" hidden="1" x14ac:dyDescent="0.2">
      <c r="A2574" t="s">
        <v>5605</v>
      </c>
      <c r="B2574">
        <v>9</v>
      </c>
      <c r="C2574">
        <v>13</v>
      </c>
      <c r="D2574" t="s">
        <v>5606</v>
      </c>
      <c r="E2574" t="s">
        <v>3169</v>
      </c>
      <c r="F2574" s="4"/>
      <c r="G2574" s="9">
        <f>Table5[[#This Row],[Order Quantity]]</f>
        <v>13</v>
      </c>
    </row>
    <row r="2575" spans="1:7" ht="16" hidden="1" x14ac:dyDescent="0.2">
      <c r="A2575" t="s">
        <v>5853</v>
      </c>
      <c r="B2575">
        <v>9</v>
      </c>
      <c r="C2575">
        <v>13</v>
      </c>
      <c r="D2575" t="s">
        <v>5833</v>
      </c>
      <c r="E2575" t="s">
        <v>5753</v>
      </c>
      <c r="F2575" s="4"/>
      <c r="G2575" s="9">
        <f>Table5[[#This Row],[Order Quantity]]</f>
        <v>13</v>
      </c>
    </row>
    <row r="2576" spans="1:7" ht="16" hidden="1" x14ac:dyDescent="0.2">
      <c r="A2576" t="s">
        <v>2249</v>
      </c>
      <c r="B2576">
        <v>8</v>
      </c>
      <c r="C2576">
        <v>13</v>
      </c>
      <c r="D2576" t="s">
        <v>2247</v>
      </c>
      <c r="E2576" t="s">
        <v>2250</v>
      </c>
      <c r="F2576" s="4"/>
      <c r="G2576" s="9">
        <f>Table5[[#This Row],[Order Quantity]]</f>
        <v>13</v>
      </c>
    </row>
    <row r="2577" spans="1:7" ht="16" hidden="1" x14ac:dyDescent="0.2">
      <c r="A2577" t="s">
        <v>3821</v>
      </c>
      <c r="B2577">
        <v>8</v>
      </c>
      <c r="C2577">
        <v>13</v>
      </c>
      <c r="D2577" t="s">
        <v>136</v>
      </c>
      <c r="E2577" t="s">
        <v>1385</v>
      </c>
      <c r="F2577" s="4"/>
      <c r="G2577" s="9">
        <f>Table5[[#This Row],[Order Quantity]]</f>
        <v>13</v>
      </c>
    </row>
    <row r="2578" spans="1:7" ht="16" hidden="1" x14ac:dyDescent="0.2">
      <c r="A2578" s="1" t="s">
        <v>12</v>
      </c>
      <c r="B2578" s="1">
        <v>7</v>
      </c>
      <c r="C2578" s="1">
        <v>13</v>
      </c>
      <c r="D2578" s="1" t="s">
        <v>13</v>
      </c>
      <c r="E2578" t="s">
        <v>14</v>
      </c>
      <c r="F2578" s="4"/>
      <c r="G2578" s="9">
        <f>Table5[[#This Row],[Order Quantity]]</f>
        <v>13</v>
      </c>
    </row>
    <row r="2579" spans="1:7" ht="16" hidden="1" x14ac:dyDescent="0.2">
      <c r="A2579" t="s">
        <v>1693</v>
      </c>
      <c r="B2579">
        <v>7</v>
      </c>
      <c r="C2579">
        <v>13</v>
      </c>
      <c r="D2579" t="s">
        <v>442</v>
      </c>
      <c r="E2579" t="s">
        <v>1694</v>
      </c>
      <c r="F2579" s="4"/>
      <c r="G2579" s="9">
        <f>Table5[[#This Row],[Order Quantity]]</f>
        <v>13</v>
      </c>
    </row>
    <row r="2580" spans="1:7" ht="16" hidden="1" x14ac:dyDescent="0.2">
      <c r="A2580" t="s">
        <v>2233</v>
      </c>
      <c r="B2580">
        <v>7</v>
      </c>
      <c r="C2580">
        <v>13</v>
      </c>
      <c r="D2580" t="s">
        <v>2234</v>
      </c>
      <c r="E2580" t="s">
        <v>2235</v>
      </c>
      <c r="F2580" s="4"/>
      <c r="G2580" s="9">
        <f>Table5[[#This Row],[Order Quantity]]</f>
        <v>13</v>
      </c>
    </row>
    <row r="2581" spans="1:7" ht="16" hidden="1" x14ac:dyDescent="0.2">
      <c r="A2581" s="1" t="s">
        <v>960</v>
      </c>
      <c r="B2581" s="1">
        <v>7</v>
      </c>
      <c r="C2581" s="1">
        <v>13</v>
      </c>
      <c r="D2581" s="1" t="s">
        <v>961</v>
      </c>
      <c r="E2581" s="1" t="s">
        <v>1251</v>
      </c>
      <c r="F2581" s="4"/>
      <c r="G2581" s="9">
        <f>Table5[[#This Row],[Order Quantity]]</f>
        <v>13</v>
      </c>
    </row>
    <row r="2582" spans="1:7" ht="16" hidden="1" x14ac:dyDescent="0.2">
      <c r="A2582" s="1" t="s">
        <v>4237</v>
      </c>
      <c r="B2582" s="1">
        <v>7</v>
      </c>
      <c r="C2582" s="1">
        <v>13</v>
      </c>
      <c r="D2582" s="1" t="s">
        <v>4238</v>
      </c>
      <c r="E2582" s="1" t="s">
        <v>4144</v>
      </c>
      <c r="F2582" s="4"/>
      <c r="G2582" s="9">
        <f>Table5[[#This Row],[Order Quantity]]</f>
        <v>13</v>
      </c>
    </row>
    <row r="2583" spans="1:7" ht="16" hidden="1" x14ac:dyDescent="0.2">
      <c r="A2583" t="s">
        <v>4420</v>
      </c>
      <c r="B2583">
        <v>7</v>
      </c>
      <c r="C2583">
        <v>13</v>
      </c>
      <c r="D2583" t="s">
        <v>113</v>
      </c>
      <c r="E2583" t="s">
        <v>3020</v>
      </c>
      <c r="F2583" s="4"/>
      <c r="G2583" s="9">
        <f>Table5[[#This Row],[Order Quantity]]</f>
        <v>13</v>
      </c>
    </row>
    <row r="2584" spans="1:7" ht="16" hidden="1" x14ac:dyDescent="0.2">
      <c r="A2584" t="s">
        <v>2985</v>
      </c>
      <c r="B2584">
        <v>7</v>
      </c>
      <c r="C2584">
        <v>13</v>
      </c>
      <c r="D2584" t="s">
        <v>1442</v>
      </c>
      <c r="E2584" t="s">
        <v>671</v>
      </c>
      <c r="F2584" s="4"/>
      <c r="G2584" s="9">
        <f>Table5[[#This Row],[Order Quantity]]</f>
        <v>13</v>
      </c>
    </row>
    <row r="2585" spans="1:7" ht="16" hidden="1" x14ac:dyDescent="0.2">
      <c r="A2585" t="s">
        <v>5788</v>
      </c>
      <c r="B2585">
        <v>7</v>
      </c>
      <c r="C2585">
        <v>13</v>
      </c>
      <c r="D2585" t="s">
        <v>934</v>
      </c>
      <c r="E2585" t="s">
        <v>5783</v>
      </c>
      <c r="F2585" s="4"/>
      <c r="G2585" s="9">
        <f>Table5[[#This Row],[Order Quantity]]</f>
        <v>13</v>
      </c>
    </row>
    <row r="2586" spans="1:7" ht="16" hidden="1" x14ac:dyDescent="0.2">
      <c r="A2586" t="s">
        <v>6210</v>
      </c>
      <c r="B2586">
        <v>7</v>
      </c>
      <c r="C2586">
        <v>13</v>
      </c>
      <c r="D2586" t="s">
        <v>65</v>
      </c>
      <c r="E2586" t="s">
        <v>3862</v>
      </c>
      <c r="F2586" s="4"/>
      <c r="G2586" s="9">
        <f>Table5[[#This Row],[Order Quantity]]</f>
        <v>13</v>
      </c>
    </row>
    <row r="2587" spans="1:7" ht="16" hidden="1" x14ac:dyDescent="0.2">
      <c r="A2587" t="s">
        <v>3037</v>
      </c>
      <c r="B2587">
        <v>7</v>
      </c>
      <c r="C2587">
        <v>13</v>
      </c>
      <c r="D2587" t="s">
        <v>65</v>
      </c>
      <c r="E2587" t="s">
        <v>3037</v>
      </c>
      <c r="F2587" s="4"/>
      <c r="G2587" s="9">
        <f>Table5[[#This Row],[Order Quantity]]</f>
        <v>13</v>
      </c>
    </row>
    <row r="2588" spans="1:7" ht="16" hidden="1" x14ac:dyDescent="0.2">
      <c r="A2588" t="s">
        <v>2567</v>
      </c>
      <c r="B2588">
        <v>6</v>
      </c>
      <c r="C2588">
        <v>13</v>
      </c>
      <c r="D2588" t="s">
        <v>555</v>
      </c>
      <c r="E2588" t="s">
        <v>2568</v>
      </c>
      <c r="F2588" s="4"/>
      <c r="G2588" s="9">
        <f>Table5[[#This Row],[Order Quantity]]</f>
        <v>13</v>
      </c>
    </row>
    <row r="2589" spans="1:7" ht="16" hidden="1" x14ac:dyDescent="0.2">
      <c r="A2589" t="s">
        <v>2869</v>
      </c>
      <c r="B2589">
        <v>6</v>
      </c>
      <c r="C2589">
        <v>13</v>
      </c>
      <c r="D2589" t="s">
        <v>129</v>
      </c>
      <c r="E2589" t="s">
        <v>1509</v>
      </c>
      <c r="F2589" s="4"/>
      <c r="G2589" s="9">
        <f>Table5[[#This Row],[Order Quantity]]</f>
        <v>13</v>
      </c>
    </row>
    <row r="2590" spans="1:7" ht="16" hidden="1" x14ac:dyDescent="0.2">
      <c r="A2590" t="s">
        <v>4449</v>
      </c>
      <c r="B2590">
        <v>6</v>
      </c>
      <c r="C2590">
        <v>13</v>
      </c>
      <c r="D2590" t="s">
        <v>2242</v>
      </c>
      <c r="E2590" t="s">
        <v>1456</v>
      </c>
      <c r="F2590" s="4"/>
      <c r="G2590" s="9">
        <f>Table5[[#This Row],[Order Quantity]]</f>
        <v>13</v>
      </c>
    </row>
    <row r="2591" spans="1:7" ht="16" hidden="1" x14ac:dyDescent="0.2">
      <c r="A2591" t="s">
        <v>6084</v>
      </c>
      <c r="B2591">
        <v>6</v>
      </c>
      <c r="C2591">
        <v>13</v>
      </c>
      <c r="D2591" t="s">
        <v>136</v>
      </c>
      <c r="E2591" t="s">
        <v>2084</v>
      </c>
      <c r="F2591" s="4"/>
      <c r="G2591" s="9">
        <f>Table5[[#This Row],[Order Quantity]]</f>
        <v>13</v>
      </c>
    </row>
    <row r="2592" spans="1:7" ht="16" hidden="1" x14ac:dyDescent="0.2">
      <c r="A2592" t="s">
        <v>1544</v>
      </c>
      <c r="B2592">
        <v>6</v>
      </c>
      <c r="C2592">
        <v>13</v>
      </c>
      <c r="D2592" t="s">
        <v>65</v>
      </c>
      <c r="E2592" t="s">
        <v>1290</v>
      </c>
      <c r="F2592" s="4"/>
      <c r="G2592" s="9">
        <f>Table5[[#This Row],[Order Quantity]]</f>
        <v>13</v>
      </c>
    </row>
    <row r="2593" spans="1:7" ht="16" hidden="1" x14ac:dyDescent="0.2">
      <c r="A2593" t="s">
        <v>4451</v>
      </c>
      <c r="B2593">
        <v>6</v>
      </c>
      <c r="C2593">
        <v>13</v>
      </c>
      <c r="D2593" t="s">
        <v>136</v>
      </c>
      <c r="E2593" t="s">
        <v>2362</v>
      </c>
      <c r="F2593" s="4"/>
      <c r="G2593" s="9">
        <f>Table5[[#This Row],[Order Quantity]]</f>
        <v>13</v>
      </c>
    </row>
    <row r="2594" spans="1:7" ht="16" hidden="1" x14ac:dyDescent="0.2">
      <c r="A2594" s="2" t="s">
        <v>7615</v>
      </c>
      <c r="B2594" s="1">
        <v>6</v>
      </c>
      <c r="C2594" s="1">
        <v>13</v>
      </c>
      <c r="D2594" s="1" t="s">
        <v>1775</v>
      </c>
      <c r="E2594" s="1" t="s">
        <v>2642</v>
      </c>
      <c r="F2594" s="4"/>
      <c r="G2594" s="9">
        <f>Table5[[#This Row],[Order Quantity]]</f>
        <v>13</v>
      </c>
    </row>
    <row r="2595" spans="1:7" ht="16" hidden="1" x14ac:dyDescent="0.2">
      <c r="A2595" s="1" t="s">
        <v>40</v>
      </c>
      <c r="B2595" s="1">
        <v>5</v>
      </c>
      <c r="C2595" s="1">
        <v>13</v>
      </c>
      <c r="D2595" s="1" t="s">
        <v>10</v>
      </c>
      <c r="E2595" t="s">
        <v>41</v>
      </c>
      <c r="F2595" s="4"/>
      <c r="G2595" s="9">
        <f>Table5[[#This Row],[Order Quantity]]</f>
        <v>13</v>
      </c>
    </row>
    <row r="2596" spans="1:7" ht="16" hidden="1" x14ac:dyDescent="0.2">
      <c r="A2596" t="s">
        <v>2452</v>
      </c>
      <c r="B2596">
        <v>5</v>
      </c>
      <c r="C2596">
        <v>13</v>
      </c>
      <c r="D2596" t="s">
        <v>1795</v>
      </c>
      <c r="E2596" t="s">
        <v>2075</v>
      </c>
      <c r="F2596" s="4"/>
      <c r="G2596" s="9">
        <f>Table5[[#This Row],[Order Quantity]]</f>
        <v>13</v>
      </c>
    </row>
    <row r="2597" spans="1:7" ht="16" hidden="1" x14ac:dyDescent="0.2">
      <c r="A2597" t="s">
        <v>874</v>
      </c>
      <c r="B2597">
        <v>5</v>
      </c>
      <c r="C2597">
        <v>13</v>
      </c>
      <c r="D2597" t="s">
        <v>2489</v>
      </c>
      <c r="E2597" t="s">
        <v>874</v>
      </c>
      <c r="F2597" s="4"/>
      <c r="G2597" s="9">
        <f>Table5[[#This Row],[Order Quantity]]</f>
        <v>13</v>
      </c>
    </row>
    <row r="2598" spans="1:7" ht="16" hidden="1" x14ac:dyDescent="0.2">
      <c r="A2598" t="s">
        <v>5912</v>
      </c>
      <c r="B2598">
        <v>5</v>
      </c>
      <c r="C2598">
        <v>13</v>
      </c>
      <c r="D2598" t="s">
        <v>513</v>
      </c>
      <c r="E2598" t="s">
        <v>287</v>
      </c>
      <c r="F2598" s="4"/>
      <c r="G2598" s="9">
        <f>Table5[[#This Row],[Order Quantity]]</f>
        <v>13</v>
      </c>
    </row>
    <row r="2599" spans="1:7" ht="16" hidden="1" x14ac:dyDescent="0.2">
      <c r="A2599" t="s">
        <v>247</v>
      </c>
      <c r="B2599">
        <v>4</v>
      </c>
      <c r="C2599">
        <v>13</v>
      </c>
      <c r="D2599" t="s">
        <v>199</v>
      </c>
      <c r="E2599" t="s">
        <v>148</v>
      </c>
      <c r="F2599" s="4"/>
      <c r="G2599" s="9">
        <f>Table5[[#This Row],[Order Quantity]]</f>
        <v>13</v>
      </c>
    </row>
    <row r="2600" spans="1:7" ht="16" hidden="1" x14ac:dyDescent="0.2">
      <c r="A2600" t="s">
        <v>747</v>
      </c>
      <c r="B2600">
        <v>4</v>
      </c>
      <c r="C2600" s="6">
        <v>13</v>
      </c>
      <c r="D2600" t="s">
        <v>748</v>
      </c>
      <c r="E2600" t="s">
        <v>92</v>
      </c>
      <c r="F2600" s="4"/>
      <c r="G2600" s="9">
        <f>Table5[[#This Row],[Order Quantity]]</f>
        <v>13</v>
      </c>
    </row>
    <row r="2601" spans="1:7" ht="16" hidden="1" x14ac:dyDescent="0.2">
      <c r="A2601" t="s">
        <v>2453</v>
      </c>
      <c r="B2601">
        <v>4</v>
      </c>
      <c r="C2601">
        <v>13</v>
      </c>
      <c r="D2601" t="s">
        <v>2348</v>
      </c>
      <c r="E2601" t="s">
        <v>1857</v>
      </c>
      <c r="F2601" s="4"/>
      <c r="G2601" s="9">
        <f>Table5[[#This Row],[Order Quantity]]</f>
        <v>13</v>
      </c>
    </row>
    <row r="2602" spans="1:7" ht="16" hidden="1" x14ac:dyDescent="0.2">
      <c r="A2602" t="s">
        <v>1208</v>
      </c>
      <c r="B2602">
        <v>4</v>
      </c>
      <c r="C2602">
        <v>13</v>
      </c>
      <c r="D2602" t="s">
        <v>136</v>
      </c>
      <c r="E2602" t="s">
        <v>1549</v>
      </c>
      <c r="F2602" s="4"/>
      <c r="G2602" s="9">
        <f>Table5[[#This Row],[Order Quantity]]</f>
        <v>13</v>
      </c>
    </row>
    <row r="2603" spans="1:7" ht="16" hidden="1" x14ac:dyDescent="0.2">
      <c r="A2603" t="s">
        <v>3257</v>
      </c>
      <c r="B2603">
        <v>4</v>
      </c>
      <c r="C2603">
        <v>13</v>
      </c>
      <c r="D2603" t="s">
        <v>3256</v>
      </c>
      <c r="E2603" t="s">
        <v>1428</v>
      </c>
      <c r="F2603" s="4"/>
      <c r="G2603" s="9">
        <f>Table5[[#This Row],[Order Quantity]]</f>
        <v>13</v>
      </c>
    </row>
    <row r="2604" spans="1:7" ht="16" hidden="1" x14ac:dyDescent="0.2">
      <c r="A2604" s="1" t="s">
        <v>4401</v>
      </c>
      <c r="B2604" s="1">
        <v>4</v>
      </c>
      <c r="C2604" s="5">
        <v>13</v>
      </c>
      <c r="D2604" s="1" t="s">
        <v>1281</v>
      </c>
      <c r="E2604" s="1" t="s">
        <v>1392</v>
      </c>
      <c r="F2604" s="4"/>
      <c r="G2604" s="9">
        <f>Table5[[#This Row],[Order Quantity]]</f>
        <v>13</v>
      </c>
    </row>
    <row r="2605" spans="1:7" ht="16" hidden="1" x14ac:dyDescent="0.2">
      <c r="A2605" t="s">
        <v>2962</v>
      </c>
      <c r="B2605">
        <v>4</v>
      </c>
      <c r="C2605">
        <v>13</v>
      </c>
      <c r="D2605" t="s">
        <v>1339</v>
      </c>
      <c r="E2605" t="s">
        <v>2962</v>
      </c>
      <c r="F2605" s="4"/>
      <c r="G2605" s="9">
        <f>Table5[[#This Row],[Order Quantity]]</f>
        <v>13</v>
      </c>
    </row>
    <row r="2606" spans="1:7" ht="16" hidden="1" x14ac:dyDescent="0.2">
      <c r="A2606" t="s">
        <v>7241</v>
      </c>
      <c r="B2606">
        <v>4</v>
      </c>
      <c r="C2606">
        <v>13</v>
      </c>
      <c r="D2606" t="s">
        <v>7242</v>
      </c>
      <c r="E2606" t="s">
        <v>4810</v>
      </c>
      <c r="F2606" s="4"/>
      <c r="G2606" s="9">
        <f>Table5[[#This Row],[Order Quantity]]</f>
        <v>13</v>
      </c>
    </row>
    <row r="2607" spans="1:7" ht="16" hidden="1" x14ac:dyDescent="0.2">
      <c r="A2607" t="s">
        <v>7612</v>
      </c>
      <c r="B2607">
        <v>4</v>
      </c>
      <c r="C2607">
        <v>13</v>
      </c>
      <c r="D2607" t="s">
        <v>65</v>
      </c>
      <c r="E2607" t="s">
        <v>5410</v>
      </c>
      <c r="F2607" s="4"/>
      <c r="G2607" s="9">
        <f>Table5[[#This Row],[Order Quantity]]</f>
        <v>13</v>
      </c>
    </row>
    <row r="2608" spans="1:7" ht="16" hidden="1" x14ac:dyDescent="0.2">
      <c r="A2608" t="s">
        <v>1386</v>
      </c>
      <c r="B2608">
        <v>3</v>
      </c>
      <c r="C2608">
        <v>13</v>
      </c>
      <c r="D2608" t="s">
        <v>559</v>
      </c>
      <c r="E2608" t="s">
        <v>1387</v>
      </c>
      <c r="F2608" s="4"/>
      <c r="G2608" s="9">
        <f>Table5[[#This Row],[Order Quantity]]</f>
        <v>13</v>
      </c>
    </row>
    <row r="2609" spans="1:7" ht="16" hidden="1" x14ac:dyDescent="0.2">
      <c r="A2609" t="s">
        <v>1822</v>
      </c>
      <c r="B2609">
        <v>3</v>
      </c>
      <c r="C2609">
        <v>13</v>
      </c>
      <c r="D2609" t="s">
        <v>136</v>
      </c>
      <c r="E2609" t="s">
        <v>1236</v>
      </c>
      <c r="F2609" s="4"/>
      <c r="G2609" s="9">
        <f>Table5[[#This Row],[Order Quantity]]</f>
        <v>13</v>
      </c>
    </row>
    <row r="2610" spans="1:7" ht="16" hidden="1" x14ac:dyDescent="0.2">
      <c r="A2610" t="s">
        <v>2073</v>
      </c>
      <c r="B2610">
        <v>3</v>
      </c>
      <c r="C2610" s="6">
        <v>13</v>
      </c>
      <c r="D2610" t="s">
        <v>136</v>
      </c>
      <c r="E2610" t="s">
        <v>1410</v>
      </c>
      <c r="F2610" s="4"/>
      <c r="G2610" s="9">
        <f>Table5[[#This Row],[Order Quantity]]</f>
        <v>13</v>
      </c>
    </row>
    <row r="2611" spans="1:7" ht="16" hidden="1" x14ac:dyDescent="0.2">
      <c r="A2611" t="s">
        <v>2482</v>
      </c>
      <c r="B2611">
        <v>3</v>
      </c>
      <c r="C2611">
        <v>13</v>
      </c>
      <c r="D2611" t="s">
        <v>2483</v>
      </c>
      <c r="E2611" t="s">
        <v>2484</v>
      </c>
      <c r="F2611" s="4"/>
      <c r="G2611" s="9">
        <f>Table5[[#This Row],[Order Quantity]]</f>
        <v>13</v>
      </c>
    </row>
    <row r="2612" spans="1:7" ht="16" hidden="1" x14ac:dyDescent="0.2">
      <c r="A2612" s="1" t="s">
        <v>3660</v>
      </c>
      <c r="B2612" s="1">
        <v>3</v>
      </c>
      <c r="C2612" s="1">
        <v>13</v>
      </c>
      <c r="D2612" s="1" t="s">
        <v>844</v>
      </c>
      <c r="E2612" s="1" t="s">
        <v>1605</v>
      </c>
      <c r="F2612" s="4"/>
      <c r="G2612" s="9">
        <f>Table5[[#This Row],[Order Quantity]]</f>
        <v>13</v>
      </c>
    </row>
    <row r="2613" spans="1:7" ht="16" hidden="1" x14ac:dyDescent="0.2">
      <c r="A2613" t="s">
        <v>7513</v>
      </c>
      <c r="B2613">
        <v>3</v>
      </c>
      <c r="C2613">
        <v>13</v>
      </c>
      <c r="D2613" t="s">
        <v>1339</v>
      </c>
      <c r="E2613" t="s">
        <v>1336</v>
      </c>
      <c r="F2613" s="4"/>
      <c r="G2613" s="9">
        <f>Table5[[#This Row],[Order Quantity]]</f>
        <v>13</v>
      </c>
    </row>
    <row r="2614" spans="1:7" ht="16" hidden="1" x14ac:dyDescent="0.2">
      <c r="A2614" t="s">
        <v>1245</v>
      </c>
      <c r="B2614">
        <v>2</v>
      </c>
      <c r="C2614">
        <v>13</v>
      </c>
      <c r="D2614" t="s">
        <v>653</v>
      </c>
      <c r="E2614" t="s">
        <v>1246</v>
      </c>
      <c r="F2614" s="4"/>
      <c r="G2614" s="9">
        <f>Table5[[#This Row],[Order Quantity]]</f>
        <v>13</v>
      </c>
    </row>
    <row r="2615" spans="1:7" ht="16" hidden="1" x14ac:dyDescent="0.2">
      <c r="A2615" t="s">
        <v>1283</v>
      </c>
      <c r="B2615">
        <v>2</v>
      </c>
      <c r="C2615">
        <v>13</v>
      </c>
      <c r="D2615" t="s">
        <v>653</v>
      </c>
      <c r="E2615" t="s">
        <v>1246</v>
      </c>
      <c r="F2615" s="4"/>
      <c r="G2615" s="9">
        <f>Table5[[#This Row],[Order Quantity]]</f>
        <v>13</v>
      </c>
    </row>
    <row r="2616" spans="1:7" ht="16" hidden="1" x14ac:dyDescent="0.2">
      <c r="A2616" s="1" t="s">
        <v>4141</v>
      </c>
      <c r="B2616" s="1">
        <v>2</v>
      </c>
      <c r="C2616" s="5">
        <v>13</v>
      </c>
      <c r="D2616" s="1" t="s">
        <v>65</v>
      </c>
      <c r="E2616" s="1" t="s">
        <v>1296</v>
      </c>
      <c r="F2616" s="4"/>
      <c r="G2616" s="9">
        <f>Table5[[#This Row],[Order Quantity]]</f>
        <v>13</v>
      </c>
    </row>
    <row r="2617" spans="1:7" ht="16" hidden="1" x14ac:dyDescent="0.2">
      <c r="A2617" t="s">
        <v>4411</v>
      </c>
      <c r="B2617">
        <v>2</v>
      </c>
      <c r="C2617">
        <v>13</v>
      </c>
      <c r="D2617" t="s">
        <v>136</v>
      </c>
      <c r="E2617" t="s">
        <v>4412</v>
      </c>
      <c r="F2617" s="4"/>
      <c r="G2617" s="9">
        <f>Table5[[#This Row],[Order Quantity]]</f>
        <v>13</v>
      </c>
    </row>
    <row r="2618" spans="1:7" ht="16" hidden="1" x14ac:dyDescent="0.2">
      <c r="A2618" s="1" t="s">
        <v>5001</v>
      </c>
      <c r="B2618" s="1">
        <v>2</v>
      </c>
      <c r="C2618" s="1">
        <v>13</v>
      </c>
      <c r="D2618" s="1" t="s">
        <v>811</v>
      </c>
      <c r="E2618" s="1" t="s">
        <v>1927</v>
      </c>
      <c r="F2618" s="4"/>
      <c r="G2618" s="9">
        <f>Table5[[#This Row],[Order Quantity]]</f>
        <v>13</v>
      </c>
    </row>
    <row r="2619" spans="1:7" ht="16" hidden="1" x14ac:dyDescent="0.2">
      <c r="A2619" s="1" t="s">
        <v>5002</v>
      </c>
      <c r="B2619" s="1">
        <v>2</v>
      </c>
      <c r="C2619" s="1">
        <v>13</v>
      </c>
      <c r="D2619" s="1" t="s">
        <v>811</v>
      </c>
      <c r="E2619" s="1" t="s">
        <v>1927</v>
      </c>
      <c r="F2619" s="4"/>
      <c r="G2619" s="9">
        <f>Table5[[#This Row],[Order Quantity]]</f>
        <v>13</v>
      </c>
    </row>
    <row r="2620" spans="1:7" ht="16" hidden="1" x14ac:dyDescent="0.2">
      <c r="A2620" s="1" t="s">
        <v>5003</v>
      </c>
      <c r="B2620" s="1">
        <v>2</v>
      </c>
      <c r="C2620" s="1">
        <v>13</v>
      </c>
      <c r="D2620" s="1" t="s">
        <v>811</v>
      </c>
      <c r="E2620" s="1" t="s">
        <v>1927</v>
      </c>
      <c r="F2620" s="4"/>
      <c r="G2620" s="9">
        <f>Table5[[#This Row],[Order Quantity]]</f>
        <v>13</v>
      </c>
    </row>
    <row r="2621" spans="1:7" ht="16" hidden="1" x14ac:dyDescent="0.2">
      <c r="A2621" t="s">
        <v>3894</v>
      </c>
      <c r="B2621">
        <v>2</v>
      </c>
      <c r="C2621">
        <v>13</v>
      </c>
      <c r="D2621" t="s">
        <v>422</v>
      </c>
      <c r="E2621" t="s">
        <v>1677</v>
      </c>
      <c r="F2621" s="4"/>
      <c r="G2621" s="9">
        <f>Table5[[#This Row],[Order Quantity]]</f>
        <v>13</v>
      </c>
    </row>
    <row r="2622" spans="1:7" ht="16" hidden="1" x14ac:dyDescent="0.2">
      <c r="A2622" s="1" t="s">
        <v>7632</v>
      </c>
      <c r="B2622" s="1">
        <v>2</v>
      </c>
      <c r="C2622" s="1">
        <v>13</v>
      </c>
      <c r="D2622" s="1" t="s">
        <v>65</v>
      </c>
      <c r="E2622" s="1" t="s">
        <v>1805</v>
      </c>
      <c r="F2622" s="4"/>
      <c r="G2622" s="9">
        <f>Table5[[#This Row],[Order Quantity]]</f>
        <v>13</v>
      </c>
    </row>
    <row r="2623" spans="1:7" ht="16" hidden="1" x14ac:dyDescent="0.2">
      <c r="A2623" t="s">
        <v>889</v>
      </c>
      <c r="B2623">
        <v>1</v>
      </c>
      <c r="C2623" s="6">
        <v>13</v>
      </c>
      <c r="D2623" t="s">
        <v>890</v>
      </c>
      <c r="E2623" t="s">
        <v>698</v>
      </c>
      <c r="F2623" s="4"/>
      <c r="G2623" s="9">
        <f>Table5[[#This Row],[Order Quantity]]</f>
        <v>13</v>
      </c>
    </row>
    <row r="2624" spans="1:7" ht="16" hidden="1" x14ac:dyDescent="0.2">
      <c r="A2624" t="s">
        <v>3778</v>
      </c>
      <c r="B2624">
        <v>4</v>
      </c>
      <c r="C2624">
        <v>12.72</v>
      </c>
      <c r="D2624" t="s">
        <v>684</v>
      </c>
      <c r="E2624" t="s">
        <v>1477</v>
      </c>
      <c r="F2624" s="4"/>
      <c r="G2624" s="9">
        <f>Table5[[#This Row],[Order Quantity]]</f>
        <v>12.72</v>
      </c>
    </row>
    <row r="2625" spans="1:7" ht="16" hidden="1" x14ac:dyDescent="0.2">
      <c r="A2625" t="s">
        <v>5276</v>
      </c>
      <c r="B2625">
        <v>4</v>
      </c>
      <c r="C2625" s="6">
        <v>12.27</v>
      </c>
      <c r="D2625" t="s">
        <v>97</v>
      </c>
      <c r="E2625" t="s">
        <v>4086</v>
      </c>
      <c r="F2625" s="4"/>
      <c r="G2625" s="9">
        <f>Table5[[#This Row],[Order Quantity]]</f>
        <v>12.27</v>
      </c>
    </row>
    <row r="2626" spans="1:7" ht="16" hidden="1" x14ac:dyDescent="0.2">
      <c r="A2626" s="1" t="s">
        <v>4103</v>
      </c>
      <c r="B2626" s="1">
        <v>2</v>
      </c>
      <c r="C2626" s="5">
        <v>12.12</v>
      </c>
      <c r="D2626" s="1" t="s">
        <v>684</v>
      </c>
      <c r="E2626" s="1" t="s">
        <v>3178</v>
      </c>
      <c r="F2626" s="4"/>
      <c r="G2626" s="9">
        <f>Table5[[#This Row],[Order Quantity]]</f>
        <v>12.12</v>
      </c>
    </row>
    <row r="2627" spans="1:7" ht="16" hidden="1" x14ac:dyDescent="0.2">
      <c r="A2627" t="s">
        <v>6267</v>
      </c>
      <c r="B2627">
        <v>2</v>
      </c>
      <c r="C2627">
        <v>12.1</v>
      </c>
      <c r="D2627" t="s">
        <v>65</v>
      </c>
      <c r="E2627" t="s">
        <v>1694</v>
      </c>
      <c r="F2627" s="4"/>
      <c r="G2627" s="9">
        <f>Table5[[#This Row],[Order Quantity]]</f>
        <v>12.1</v>
      </c>
    </row>
    <row r="2628" spans="1:7" ht="16" hidden="1" x14ac:dyDescent="0.2">
      <c r="A2628" t="s">
        <v>775</v>
      </c>
      <c r="B2628">
        <v>12</v>
      </c>
      <c r="C2628">
        <v>12</v>
      </c>
      <c r="D2628" t="s">
        <v>1644</v>
      </c>
      <c r="E2628" t="s">
        <v>775</v>
      </c>
      <c r="F2628" s="4"/>
      <c r="G2628" s="9">
        <f>Table5[[#This Row],[Order Quantity]]</f>
        <v>12</v>
      </c>
    </row>
    <row r="2629" spans="1:7" ht="16" hidden="1" x14ac:dyDescent="0.2">
      <c r="A2629" t="s">
        <v>1930</v>
      </c>
      <c r="B2629">
        <v>12</v>
      </c>
      <c r="C2629">
        <v>12</v>
      </c>
      <c r="D2629" t="s">
        <v>859</v>
      </c>
      <c r="E2629" t="s">
        <v>1931</v>
      </c>
      <c r="F2629" s="4"/>
      <c r="G2629" s="9">
        <f>Table5[[#This Row],[Order Quantity]]</f>
        <v>12</v>
      </c>
    </row>
    <row r="2630" spans="1:7" ht="16" hidden="1" x14ac:dyDescent="0.2">
      <c r="A2630" t="s">
        <v>3068</v>
      </c>
      <c r="B2630">
        <v>12</v>
      </c>
      <c r="C2630">
        <v>12</v>
      </c>
      <c r="D2630" t="s">
        <v>286</v>
      </c>
      <c r="E2630" t="s">
        <v>3040</v>
      </c>
      <c r="F2630" s="4"/>
      <c r="G2630" s="9">
        <f>Table5[[#This Row],[Order Quantity]]</f>
        <v>12</v>
      </c>
    </row>
    <row r="2631" spans="1:7" ht="16" hidden="1" x14ac:dyDescent="0.2">
      <c r="A2631" s="1" t="s">
        <v>5566</v>
      </c>
      <c r="B2631" s="1">
        <v>12</v>
      </c>
      <c r="C2631" s="1">
        <v>12</v>
      </c>
      <c r="D2631" s="1" t="s">
        <v>5567</v>
      </c>
      <c r="E2631" s="1" t="s">
        <v>1908</v>
      </c>
      <c r="F2631" s="4"/>
      <c r="G2631" s="9">
        <f>Table5[[#This Row],[Order Quantity]]</f>
        <v>12</v>
      </c>
    </row>
    <row r="2632" spans="1:7" ht="16" hidden="1" x14ac:dyDescent="0.2">
      <c r="A2632" t="s">
        <v>5803</v>
      </c>
      <c r="B2632">
        <v>12</v>
      </c>
      <c r="C2632">
        <v>12</v>
      </c>
      <c r="D2632" t="s">
        <v>5793</v>
      </c>
      <c r="E2632" t="s">
        <v>5804</v>
      </c>
      <c r="F2632" s="4"/>
      <c r="G2632" s="9">
        <f>Table5[[#This Row],[Order Quantity]]</f>
        <v>12</v>
      </c>
    </row>
    <row r="2633" spans="1:7" ht="16" hidden="1" x14ac:dyDescent="0.2">
      <c r="A2633" t="s">
        <v>4539</v>
      </c>
      <c r="B2633">
        <v>12</v>
      </c>
      <c r="C2633">
        <v>12</v>
      </c>
      <c r="D2633" t="s">
        <v>294</v>
      </c>
      <c r="E2633" t="s">
        <v>337</v>
      </c>
      <c r="F2633" s="4"/>
      <c r="G2633" s="9">
        <f>Table5[[#This Row],[Order Quantity]]</f>
        <v>12</v>
      </c>
    </row>
    <row r="2634" spans="1:7" ht="16" hidden="1" x14ac:dyDescent="0.2">
      <c r="A2634" t="s">
        <v>6575</v>
      </c>
      <c r="B2634">
        <v>11</v>
      </c>
      <c r="C2634">
        <v>12</v>
      </c>
      <c r="D2634" t="s">
        <v>544</v>
      </c>
      <c r="E2634" t="s">
        <v>1541</v>
      </c>
      <c r="F2634" s="4"/>
      <c r="G2634" s="9">
        <f>Table5[[#This Row],[Order Quantity]]</f>
        <v>12</v>
      </c>
    </row>
    <row r="2635" spans="1:7" ht="16" hidden="1" x14ac:dyDescent="0.2">
      <c r="A2635" t="s">
        <v>1993</v>
      </c>
      <c r="B2635">
        <v>10</v>
      </c>
      <c r="C2635" s="6">
        <v>12</v>
      </c>
      <c r="D2635" t="s">
        <v>1801</v>
      </c>
      <c r="E2635" t="s">
        <v>1265</v>
      </c>
      <c r="F2635" s="4"/>
      <c r="G2635" s="9">
        <f>Table5[[#This Row],[Order Quantity]]</f>
        <v>12</v>
      </c>
    </row>
    <row r="2636" spans="1:7" ht="16" hidden="1" x14ac:dyDescent="0.2">
      <c r="A2636" t="s">
        <v>2961</v>
      </c>
      <c r="B2636">
        <v>10</v>
      </c>
      <c r="C2636">
        <v>12</v>
      </c>
      <c r="D2636" t="s">
        <v>136</v>
      </c>
      <c r="E2636" t="s">
        <v>2962</v>
      </c>
      <c r="F2636" s="4"/>
      <c r="G2636" s="9">
        <f>Table5[[#This Row],[Order Quantity]]</f>
        <v>12</v>
      </c>
    </row>
    <row r="2637" spans="1:7" ht="16" hidden="1" x14ac:dyDescent="0.2">
      <c r="A2637" t="s">
        <v>6970</v>
      </c>
      <c r="B2637">
        <v>10</v>
      </c>
      <c r="C2637">
        <v>12</v>
      </c>
      <c r="D2637" t="s">
        <v>653</v>
      </c>
      <c r="E2637" t="s">
        <v>2699</v>
      </c>
      <c r="F2637" s="4"/>
      <c r="G2637" s="9">
        <f>Table5[[#This Row],[Order Quantity]]</f>
        <v>12</v>
      </c>
    </row>
    <row r="2638" spans="1:7" ht="16" hidden="1" x14ac:dyDescent="0.2">
      <c r="A2638" t="s">
        <v>643</v>
      </c>
      <c r="B2638">
        <v>9</v>
      </c>
      <c r="C2638">
        <v>12</v>
      </c>
      <c r="D2638" t="s">
        <v>124</v>
      </c>
      <c r="E2638" t="s">
        <v>101</v>
      </c>
      <c r="F2638" s="4"/>
      <c r="G2638" s="9">
        <f>Table5[[#This Row],[Order Quantity]]</f>
        <v>12</v>
      </c>
    </row>
    <row r="2639" spans="1:7" ht="16" hidden="1" x14ac:dyDescent="0.2">
      <c r="A2639" t="s">
        <v>2514</v>
      </c>
      <c r="B2639">
        <v>9</v>
      </c>
      <c r="C2639">
        <v>12</v>
      </c>
      <c r="D2639" t="s">
        <v>2405</v>
      </c>
      <c r="E2639" t="s">
        <v>1246</v>
      </c>
      <c r="F2639" s="4"/>
      <c r="G2639" s="9">
        <f>Table5[[#This Row],[Order Quantity]]</f>
        <v>12</v>
      </c>
    </row>
    <row r="2640" spans="1:7" ht="16" hidden="1" x14ac:dyDescent="0.2">
      <c r="A2640" t="s">
        <v>93</v>
      </c>
      <c r="B2640">
        <v>9</v>
      </c>
      <c r="C2640">
        <v>12</v>
      </c>
      <c r="D2640" t="s">
        <v>388</v>
      </c>
      <c r="E2640" t="s">
        <v>1579</v>
      </c>
      <c r="F2640" s="4"/>
      <c r="G2640" s="9">
        <f>Table5[[#This Row],[Order Quantity]]</f>
        <v>12</v>
      </c>
    </row>
    <row r="2641" spans="1:7" ht="16" hidden="1" x14ac:dyDescent="0.2">
      <c r="A2641" s="1" t="s">
        <v>4189</v>
      </c>
      <c r="B2641" s="1">
        <v>9</v>
      </c>
      <c r="C2641" s="1">
        <v>12</v>
      </c>
      <c r="D2641" s="1" t="s">
        <v>4190</v>
      </c>
      <c r="E2641" s="1" t="s">
        <v>4171</v>
      </c>
      <c r="F2641" s="4"/>
      <c r="G2641" s="9">
        <f>Table5[[#This Row],[Order Quantity]]</f>
        <v>12</v>
      </c>
    </row>
    <row r="2642" spans="1:7" ht="16" hidden="1" x14ac:dyDescent="0.2">
      <c r="A2642" t="s">
        <v>4794</v>
      </c>
      <c r="B2642">
        <v>9</v>
      </c>
      <c r="C2642">
        <v>12</v>
      </c>
      <c r="D2642" t="s">
        <v>533</v>
      </c>
      <c r="E2642" t="s">
        <v>3902</v>
      </c>
      <c r="F2642" s="4"/>
      <c r="G2642" s="9">
        <f>Table5[[#This Row],[Order Quantity]]</f>
        <v>12</v>
      </c>
    </row>
    <row r="2643" spans="1:7" ht="16" hidden="1" x14ac:dyDescent="0.2">
      <c r="A2643" s="1" t="s">
        <v>5513</v>
      </c>
      <c r="B2643" s="1">
        <v>9</v>
      </c>
      <c r="C2643" s="1">
        <v>12</v>
      </c>
      <c r="D2643" s="1" t="s">
        <v>1625</v>
      </c>
      <c r="E2643" s="1" t="s">
        <v>1416</v>
      </c>
      <c r="F2643" s="4"/>
      <c r="G2643" s="9">
        <f>Table5[[#This Row],[Order Quantity]]</f>
        <v>12</v>
      </c>
    </row>
    <row r="2644" spans="1:7" ht="16" hidden="1" x14ac:dyDescent="0.2">
      <c r="A2644" s="1" t="s">
        <v>5854</v>
      </c>
      <c r="B2644" s="1">
        <v>9</v>
      </c>
      <c r="C2644" s="1">
        <v>12</v>
      </c>
      <c r="D2644" s="1" t="s">
        <v>5833</v>
      </c>
      <c r="E2644" s="1" t="s">
        <v>5753</v>
      </c>
      <c r="F2644" s="4"/>
      <c r="G2644" s="9">
        <f>Table5[[#This Row],[Order Quantity]]</f>
        <v>12</v>
      </c>
    </row>
    <row r="2645" spans="1:7" ht="16" hidden="1" x14ac:dyDescent="0.2">
      <c r="A2645" t="s">
        <v>6085</v>
      </c>
      <c r="B2645">
        <v>9</v>
      </c>
      <c r="C2645">
        <v>12</v>
      </c>
      <c r="D2645" t="s">
        <v>455</v>
      </c>
      <c r="E2645" t="s">
        <v>2856</v>
      </c>
      <c r="F2645" s="4"/>
      <c r="G2645" s="9">
        <f>Table5[[#This Row],[Order Quantity]]</f>
        <v>12</v>
      </c>
    </row>
    <row r="2646" spans="1:7" ht="16" hidden="1" x14ac:dyDescent="0.2">
      <c r="A2646" t="s">
        <v>2054</v>
      </c>
      <c r="B2646">
        <v>9</v>
      </c>
      <c r="C2646">
        <v>12</v>
      </c>
      <c r="D2646" t="s">
        <v>346</v>
      </c>
      <c r="E2646" t="s">
        <v>2055</v>
      </c>
      <c r="F2646" s="4"/>
      <c r="G2646" s="9">
        <f>Table5[[#This Row],[Order Quantity]]</f>
        <v>12</v>
      </c>
    </row>
    <row r="2647" spans="1:7" ht="16" hidden="1" x14ac:dyDescent="0.2">
      <c r="A2647" t="s">
        <v>7013</v>
      </c>
      <c r="B2647">
        <v>9</v>
      </c>
      <c r="C2647">
        <v>12</v>
      </c>
      <c r="D2647" t="s">
        <v>97</v>
      </c>
      <c r="E2647" t="s">
        <v>1498</v>
      </c>
      <c r="F2647" s="4"/>
      <c r="G2647" s="9">
        <f>Table5[[#This Row],[Order Quantity]]</f>
        <v>12</v>
      </c>
    </row>
    <row r="2648" spans="1:7" ht="16" hidden="1" x14ac:dyDescent="0.2">
      <c r="A2648" t="s">
        <v>2193</v>
      </c>
      <c r="B2648">
        <v>8</v>
      </c>
      <c r="C2648" s="6">
        <v>12</v>
      </c>
      <c r="D2648" t="s">
        <v>336</v>
      </c>
      <c r="E2648" t="s">
        <v>1326</v>
      </c>
      <c r="F2648" s="4"/>
      <c r="G2648" s="9">
        <f>Table5[[#This Row],[Order Quantity]]</f>
        <v>12</v>
      </c>
    </row>
    <row r="2649" spans="1:7" ht="16" hidden="1" x14ac:dyDescent="0.2">
      <c r="A2649" t="s">
        <v>2597</v>
      </c>
      <c r="B2649">
        <v>8</v>
      </c>
      <c r="C2649">
        <v>12</v>
      </c>
      <c r="D2649" t="s">
        <v>1174</v>
      </c>
      <c r="E2649" t="s">
        <v>1302</v>
      </c>
      <c r="F2649" s="4"/>
      <c r="G2649" s="9">
        <f>Table5[[#This Row],[Order Quantity]]</f>
        <v>12</v>
      </c>
    </row>
    <row r="2650" spans="1:7" ht="16" hidden="1" x14ac:dyDescent="0.2">
      <c r="A2650" t="s">
        <v>2950</v>
      </c>
      <c r="B2650">
        <v>8</v>
      </c>
      <c r="C2650">
        <v>12</v>
      </c>
      <c r="D2650" t="s">
        <v>2951</v>
      </c>
      <c r="E2650" t="s">
        <v>1416</v>
      </c>
      <c r="F2650" s="4"/>
      <c r="G2650" s="9">
        <f>Table5[[#This Row],[Order Quantity]]</f>
        <v>12</v>
      </c>
    </row>
    <row r="2651" spans="1:7" ht="16" hidden="1" x14ac:dyDescent="0.2">
      <c r="A2651" s="1" t="s">
        <v>309</v>
      </c>
      <c r="B2651" s="1">
        <v>8</v>
      </c>
      <c r="C2651" s="1">
        <v>12</v>
      </c>
      <c r="D2651" s="1" t="s">
        <v>1466</v>
      </c>
      <c r="E2651" s="1" t="s">
        <v>309</v>
      </c>
      <c r="F2651" s="4"/>
      <c r="G2651" s="9">
        <f>Table5[[#This Row],[Order Quantity]]</f>
        <v>12</v>
      </c>
    </row>
    <row r="2652" spans="1:7" ht="16" hidden="1" x14ac:dyDescent="0.2">
      <c r="A2652" t="s">
        <v>5622</v>
      </c>
      <c r="B2652">
        <v>8</v>
      </c>
      <c r="C2652">
        <v>12</v>
      </c>
      <c r="D2652" t="s">
        <v>5623</v>
      </c>
      <c r="E2652" t="s">
        <v>1757</v>
      </c>
      <c r="F2652" s="4"/>
      <c r="G2652" s="9">
        <f>Table5[[#This Row],[Order Quantity]]</f>
        <v>12</v>
      </c>
    </row>
    <row r="2653" spans="1:7" ht="16" hidden="1" x14ac:dyDescent="0.2">
      <c r="A2653" t="s">
        <v>498</v>
      </c>
      <c r="B2653">
        <v>7</v>
      </c>
      <c r="C2653">
        <v>12</v>
      </c>
      <c r="D2653" t="s">
        <v>499</v>
      </c>
      <c r="E2653" t="s">
        <v>114</v>
      </c>
      <c r="F2653" s="4"/>
      <c r="G2653" s="9">
        <f>Table5[[#This Row],[Order Quantity]]</f>
        <v>12</v>
      </c>
    </row>
    <row r="2654" spans="1:7" ht="16" hidden="1" x14ac:dyDescent="0.2">
      <c r="A2654" t="s">
        <v>2653</v>
      </c>
      <c r="B2654">
        <v>7</v>
      </c>
      <c r="C2654">
        <v>12</v>
      </c>
      <c r="D2654" t="s">
        <v>701</v>
      </c>
      <c r="E2654" t="s">
        <v>1246</v>
      </c>
      <c r="F2654" s="4"/>
      <c r="G2654" s="9">
        <f>Table5[[#This Row],[Order Quantity]]</f>
        <v>12</v>
      </c>
    </row>
    <row r="2655" spans="1:7" ht="16" hidden="1" x14ac:dyDescent="0.2">
      <c r="A2655" t="s">
        <v>2982</v>
      </c>
      <c r="B2655">
        <v>7</v>
      </c>
      <c r="C2655">
        <v>12</v>
      </c>
      <c r="D2655" t="s">
        <v>2983</v>
      </c>
      <c r="E2655" t="s">
        <v>2776</v>
      </c>
      <c r="F2655" s="4"/>
      <c r="G2655" s="9">
        <f>Table5[[#This Row],[Order Quantity]]</f>
        <v>12</v>
      </c>
    </row>
    <row r="2656" spans="1:7" ht="16" x14ac:dyDescent="0.2">
      <c r="A2656" t="s">
        <v>3944</v>
      </c>
      <c r="B2656">
        <v>7</v>
      </c>
      <c r="C2656" s="6">
        <v>12</v>
      </c>
      <c r="D2656" t="s">
        <v>201</v>
      </c>
      <c r="E2656" t="s">
        <v>3945</v>
      </c>
      <c r="F2656" s="13" t="s">
        <v>7669</v>
      </c>
      <c r="G2656" s="9">
        <f>Table5[[#This Row],[Order Quantity]]</f>
        <v>12</v>
      </c>
    </row>
    <row r="2657" spans="1:7" ht="16" hidden="1" x14ac:dyDescent="0.2">
      <c r="A2657" t="s">
        <v>3971</v>
      </c>
      <c r="B2657">
        <v>7</v>
      </c>
      <c r="C2657">
        <v>12</v>
      </c>
      <c r="D2657" t="s">
        <v>422</v>
      </c>
      <c r="E2657" t="s">
        <v>1677</v>
      </c>
      <c r="F2657" s="4"/>
      <c r="G2657" s="9">
        <f>Table5[[#This Row],[Order Quantity]]</f>
        <v>12</v>
      </c>
    </row>
    <row r="2658" spans="1:7" ht="16" hidden="1" x14ac:dyDescent="0.2">
      <c r="A2658" t="s">
        <v>7420</v>
      </c>
      <c r="B2658">
        <v>7</v>
      </c>
      <c r="C2658">
        <v>12</v>
      </c>
      <c r="D2658" t="s">
        <v>437</v>
      </c>
      <c r="E2658" t="s">
        <v>2513</v>
      </c>
      <c r="F2658" s="4"/>
      <c r="G2658" s="9">
        <f>Table5[[#This Row],[Order Quantity]]</f>
        <v>12</v>
      </c>
    </row>
    <row r="2659" spans="1:7" ht="16" hidden="1" x14ac:dyDescent="0.2">
      <c r="A2659" t="s">
        <v>3835</v>
      </c>
      <c r="B2659">
        <v>6</v>
      </c>
      <c r="C2659">
        <v>12</v>
      </c>
      <c r="D2659" t="s">
        <v>3836</v>
      </c>
      <c r="E2659" t="s">
        <v>1734</v>
      </c>
      <c r="F2659" s="4"/>
      <c r="G2659" s="9">
        <f>Table5[[#This Row],[Order Quantity]]</f>
        <v>12</v>
      </c>
    </row>
    <row r="2660" spans="1:7" ht="16" hidden="1" x14ac:dyDescent="0.2">
      <c r="A2660" t="s">
        <v>2001</v>
      </c>
      <c r="B2660">
        <v>6</v>
      </c>
      <c r="C2660">
        <v>12</v>
      </c>
      <c r="D2660" t="s">
        <v>640</v>
      </c>
      <c r="E2660" t="s">
        <v>1302</v>
      </c>
      <c r="F2660" s="4"/>
      <c r="G2660" s="9">
        <f>Table5[[#This Row],[Order Quantity]]</f>
        <v>12</v>
      </c>
    </row>
    <row r="2661" spans="1:7" ht="16" hidden="1" x14ac:dyDescent="0.2">
      <c r="A2661" t="s">
        <v>6137</v>
      </c>
      <c r="B2661">
        <v>6</v>
      </c>
      <c r="C2661">
        <v>12</v>
      </c>
      <c r="D2661" t="s">
        <v>1515</v>
      </c>
      <c r="E2661" t="s">
        <v>690</v>
      </c>
      <c r="F2661" s="4"/>
      <c r="G2661" s="9">
        <f>Table5[[#This Row],[Order Quantity]]</f>
        <v>12</v>
      </c>
    </row>
    <row r="2662" spans="1:7" ht="16" hidden="1" x14ac:dyDescent="0.2">
      <c r="A2662" t="s">
        <v>107</v>
      </c>
      <c r="B2662">
        <v>5</v>
      </c>
      <c r="C2662">
        <v>12</v>
      </c>
      <c r="D2662" t="s">
        <v>103</v>
      </c>
      <c r="E2662" t="s">
        <v>78</v>
      </c>
      <c r="F2662" s="4"/>
      <c r="G2662" s="9">
        <f>Table5[[#This Row],[Order Quantity]]</f>
        <v>12</v>
      </c>
    </row>
    <row r="2663" spans="1:7" ht="16" hidden="1" x14ac:dyDescent="0.2">
      <c r="A2663" t="s">
        <v>718</v>
      </c>
      <c r="B2663">
        <v>5</v>
      </c>
      <c r="C2663">
        <v>12</v>
      </c>
      <c r="D2663" t="s">
        <v>113</v>
      </c>
      <c r="E2663" t="s">
        <v>114</v>
      </c>
      <c r="F2663" s="4"/>
      <c r="G2663" s="9">
        <f>Table5[[#This Row],[Order Quantity]]</f>
        <v>12</v>
      </c>
    </row>
    <row r="2664" spans="1:7" ht="16" hidden="1" x14ac:dyDescent="0.2">
      <c r="A2664" t="s">
        <v>700</v>
      </c>
      <c r="B2664">
        <v>5</v>
      </c>
      <c r="C2664">
        <v>12</v>
      </c>
      <c r="D2664" t="s">
        <v>262</v>
      </c>
      <c r="E2664" t="s">
        <v>81</v>
      </c>
      <c r="F2664" s="4"/>
      <c r="G2664" s="9">
        <f>Table5[[#This Row],[Order Quantity]]</f>
        <v>12</v>
      </c>
    </row>
    <row r="2665" spans="1:7" ht="16" hidden="1" x14ac:dyDescent="0.2">
      <c r="A2665" t="s">
        <v>3645</v>
      </c>
      <c r="B2665">
        <v>5</v>
      </c>
      <c r="C2665">
        <v>12</v>
      </c>
      <c r="D2665" t="s">
        <v>686</v>
      </c>
      <c r="E2665" t="s">
        <v>1433</v>
      </c>
      <c r="F2665" s="4"/>
      <c r="G2665" s="9">
        <f>Table5[[#This Row],[Order Quantity]]</f>
        <v>12</v>
      </c>
    </row>
    <row r="2666" spans="1:7" ht="16" hidden="1" x14ac:dyDescent="0.2">
      <c r="A2666" s="1" t="s">
        <v>4081</v>
      </c>
      <c r="B2666" s="1">
        <v>5</v>
      </c>
      <c r="C2666" s="1">
        <v>12</v>
      </c>
      <c r="D2666" s="1" t="s">
        <v>103</v>
      </c>
      <c r="E2666" s="1" t="s">
        <v>2092</v>
      </c>
      <c r="F2666" s="4"/>
      <c r="G2666" s="9">
        <f>Table5[[#This Row],[Order Quantity]]</f>
        <v>12</v>
      </c>
    </row>
    <row r="2667" spans="1:7" ht="16" hidden="1" x14ac:dyDescent="0.2">
      <c r="A2667" t="s">
        <v>4402</v>
      </c>
      <c r="B2667">
        <v>5</v>
      </c>
      <c r="C2667">
        <v>12</v>
      </c>
      <c r="D2667" t="s">
        <v>385</v>
      </c>
      <c r="E2667" t="s">
        <v>1594</v>
      </c>
      <c r="F2667" s="4"/>
      <c r="G2667" s="9">
        <f>Table5[[#This Row],[Order Quantity]]</f>
        <v>12</v>
      </c>
    </row>
    <row r="2668" spans="1:7" ht="16" hidden="1" x14ac:dyDescent="0.2">
      <c r="A2668" t="s">
        <v>4541</v>
      </c>
      <c r="B2668">
        <v>5</v>
      </c>
      <c r="C2668">
        <v>12</v>
      </c>
      <c r="D2668" t="s">
        <v>136</v>
      </c>
      <c r="E2668" t="s">
        <v>1858</v>
      </c>
      <c r="F2668" s="4"/>
      <c r="G2668" s="9">
        <f>Table5[[#This Row],[Order Quantity]]</f>
        <v>12</v>
      </c>
    </row>
    <row r="2669" spans="1:7" ht="16" hidden="1" x14ac:dyDescent="0.2">
      <c r="A2669" s="1" t="s">
        <v>4720</v>
      </c>
      <c r="B2669" s="1">
        <v>5</v>
      </c>
      <c r="C2669" s="1">
        <v>12</v>
      </c>
      <c r="D2669" s="1" t="s">
        <v>342</v>
      </c>
      <c r="E2669" s="1" t="s">
        <v>1498</v>
      </c>
      <c r="F2669" s="4"/>
      <c r="G2669" s="9">
        <f>Table5[[#This Row],[Order Quantity]]</f>
        <v>12</v>
      </c>
    </row>
    <row r="2670" spans="1:7" ht="16" hidden="1" x14ac:dyDescent="0.2">
      <c r="A2670" t="s">
        <v>5900</v>
      </c>
      <c r="B2670">
        <v>5</v>
      </c>
      <c r="C2670">
        <v>12</v>
      </c>
      <c r="D2670" t="s">
        <v>103</v>
      </c>
      <c r="E2670" t="s">
        <v>5814</v>
      </c>
      <c r="F2670" s="4"/>
      <c r="G2670" s="9">
        <f>Table5[[#This Row],[Order Quantity]]</f>
        <v>12</v>
      </c>
    </row>
    <row r="2671" spans="1:7" ht="16" hidden="1" x14ac:dyDescent="0.2">
      <c r="A2671" t="s">
        <v>6109</v>
      </c>
      <c r="B2671">
        <v>5</v>
      </c>
      <c r="C2671">
        <v>12</v>
      </c>
      <c r="D2671" t="s">
        <v>1515</v>
      </c>
      <c r="E2671" t="s">
        <v>3172</v>
      </c>
      <c r="F2671" s="4"/>
      <c r="G2671" s="9">
        <f>Table5[[#This Row],[Order Quantity]]</f>
        <v>12</v>
      </c>
    </row>
    <row r="2672" spans="1:7" ht="16" hidden="1" x14ac:dyDescent="0.2">
      <c r="A2672" t="s">
        <v>6242</v>
      </c>
      <c r="B2672">
        <v>5</v>
      </c>
      <c r="C2672">
        <v>12</v>
      </c>
      <c r="D2672" t="s">
        <v>65</v>
      </c>
      <c r="E2672" t="s">
        <v>5366</v>
      </c>
      <c r="F2672" s="4"/>
      <c r="G2672" s="9">
        <f>Table5[[#This Row],[Order Quantity]]</f>
        <v>12</v>
      </c>
    </row>
    <row r="2673" spans="1:7" ht="16" hidden="1" x14ac:dyDescent="0.2">
      <c r="A2673" t="s">
        <v>6484</v>
      </c>
      <c r="B2673">
        <v>5</v>
      </c>
      <c r="C2673">
        <v>12</v>
      </c>
      <c r="D2673" t="s">
        <v>65</v>
      </c>
      <c r="E2673" t="s">
        <v>1340</v>
      </c>
      <c r="F2673" s="4"/>
      <c r="G2673" s="9">
        <f>Table5[[#This Row],[Order Quantity]]</f>
        <v>12</v>
      </c>
    </row>
    <row r="2674" spans="1:7" ht="16" hidden="1" x14ac:dyDescent="0.2">
      <c r="A2674" t="s">
        <v>7419</v>
      </c>
      <c r="B2674">
        <v>5</v>
      </c>
      <c r="C2674">
        <v>12</v>
      </c>
      <c r="D2674" t="s">
        <v>609</v>
      </c>
      <c r="E2674" t="s">
        <v>690</v>
      </c>
      <c r="F2674" s="4"/>
      <c r="G2674" s="9">
        <f>Table5[[#This Row],[Order Quantity]]</f>
        <v>12</v>
      </c>
    </row>
    <row r="2675" spans="1:7" ht="16" hidden="1" x14ac:dyDescent="0.2">
      <c r="A2675" t="s">
        <v>1589</v>
      </c>
      <c r="B2675">
        <v>4</v>
      </c>
      <c r="C2675">
        <v>12</v>
      </c>
      <c r="D2675" t="s">
        <v>129</v>
      </c>
      <c r="E2675" t="s">
        <v>1244</v>
      </c>
      <c r="F2675" s="4"/>
      <c r="G2675" s="9">
        <f>Table5[[#This Row],[Order Quantity]]</f>
        <v>12</v>
      </c>
    </row>
    <row r="2676" spans="1:7" ht="16" hidden="1" x14ac:dyDescent="0.2">
      <c r="A2676" t="s">
        <v>2393</v>
      </c>
      <c r="B2676">
        <v>4</v>
      </c>
      <c r="C2676">
        <v>12</v>
      </c>
      <c r="D2676" t="s">
        <v>333</v>
      </c>
      <c r="E2676" t="s">
        <v>1498</v>
      </c>
      <c r="F2676" s="4"/>
      <c r="G2676" s="9">
        <f>Table5[[#This Row],[Order Quantity]]</f>
        <v>12</v>
      </c>
    </row>
    <row r="2677" spans="1:7" ht="16" hidden="1" x14ac:dyDescent="0.2">
      <c r="A2677" t="s">
        <v>2570</v>
      </c>
      <c r="B2677">
        <v>4</v>
      </c>
      <c r="C2677">
        <v>12</v>
      </c>
      <c r="D2677" t="s">
        <v>2571</v>
      </c>
      <c r="E2677" t="s">
        <v>1547</v>
      </c>
      <c r="F2677" s="4"/>
      <c r="G2677" s="9">
        <f>Table5[[#This Row],[Order Quantity]]</f>
        <v>12</v>
      </c>
    </row>
    <row r="2678" spans="1:7" ht="16" hidden="1" x14ac:dyDescent="0.2">
      <c r="A2678" t="s">
        <v>2492</v>
      </c>
      <c r="B2678">
        <v>4</v>
      </c>
      <c r="C2678">
        <v>12</v>
      </c>
      <c r="D2678" t="s">
        <v>136</v>
      </c>
      <c r="E2678" t="s">
        <v>1246</v>
      </c>
      <c r="F2678" s="4"/>
      <c r="G2678" s="9">
        <f>Table5[[#This Row],[Order Quantity]]</f>
        <v>12</v>
      </c>
    </row>
    <row r="2679" spans="1:7" ht="16" hidden="1" x14ac:dyDescent="0.2">
      <c r="A2679" t="s">
        <v>3230</v>
      </c>
      <c r="B2679">
        <v>4</v>
      </c>
      <c r="C2679">
        <v>12</v>
      </c>
      <c r="D2679" t="s">
        <v>638</v>
      </c>
      <c r="E2679" t="s">
        <v>1302</v>
      </c>
      <c r="F2679" s="4"/>
      <c r="G2679" s="9">
        <f>Table5[[#This Row],[Order Quantity]]</f>
        <v>12</v>
      </c>
    </row>
    <row r="2680" spans="1:7" ht="16" hidden="1" x14ac:dyDescent="0.2">
      <c r="A2680" s="1" t="s">
        <v>4245</v>
      </c>
      <c r="B2680" s="1">
        <v>4</v>
      </c>
      <c r="C2680" s="1">
        <v>12</v>
      </c>
      <c r="D2680" s="1" t="s">
        <v>4258</v>
      </c>
      <c r="E2680" s="1" t="s">
        <v>4144</v>
      </c>
      <c r="F2680" s="4"/>
      <c r="G2680" s="9">
        <f>Table5[[#This Row],[Order Quantity]]</f>
        <v>12</v>
      </c>
    </row>
    <row r="2681" spans="1:7" ht="16" hidden="1" x14ac:dyDescent="0.2">
      <c r="A2681" t="s">
        <v>5025</v>
      </c>
      <c r="B2681">
        <v>4</v>
      </c>
      <c r="C2681">
        <v>12</v>
      </c>
      <c r="D2681" t="s">
        <v>65</v>
      </c>
      <c r="E2681" t="s">
        <v>5024</v>
      </c>
      <c r="F2681" s="4"/>
      <c r="G2681" s="9">
        <f>Table5[[#This Row],[Order Quantity]]</f>
        <v>12</v>
      </c>
    </row>
    <row r="2682" spans="1:7" ht="16" hidden="1" x14ac:dyDescent="0.2">
      <c r="A2682" t="s">
        <v>5403</v>
      </c>
      <c r="B2682">
        <v>4</v>
      </c>
      <c r="C2682">
        <v>12</v>
      </c>
      <c r="D2682" t="s">
        <v>684</v>
      </c>
      <c r="E2682" t="s">
        <v>2812</v>
      </c>
      <c r="F2682" s="4"/>
      <c r="G2682" s="9">
        <f>Table5[[#This Row],[Order Quantity]]</f>
        <v>12</v>
      </c>
    </row>
    <row r="2683" spans="1:7" ht="16" hidden="1" x14ac:dyDescent="0.2">
      <c r="A2683" t="s">
        <v>5440</v>
      </c>
      <c r="B2683">
        <v>4</v>
      </c>
      <c r="C2683">
        <v>12</v>
      </c>
      <c r="D2683" t="s">
        <v>422</v>
      </c>
      <c r="E2683" t="s">
        <v>1421</v>
      </c>
      <c r="F2683" s="4"/>
      <c r="G2683" s="9">
        <f>Table5[[#This Row],[Order Quantity]]</f>
        <v>12</v>
      </c>
    </row>
    <row r="2684" spans="1:7" ht="16" hidden="1" x14ac:dyDescent="0.2">
      <c r="A2684" t="s">
        <v>7462</v>
      </c>
      <c r="B2684">
        <v>4</v>
      </c>
      <c r="C2684">
        <v>12</v>
      </c>
      <c r="D2684" t="s">
        <v>7463</v>
      </c>
      <c r="E2684" t="s">
        <v>3562</v>
      </c>
      <c r="F2684" s="4"/>
      <c r="G2684" s="9">
        <f>Table5[[#This Row],[Order Quantity]]</f>
        <v>12</v>
      </c>
    </row>
    <row r="2685" spans="1:7" ht="16" hidden="1" x14ac:dyDescent="0.2">
      <c r="A2685" t="s">
        <v>7537</v>
      </c>
      <c r="B2685">
        <v>4</v>
      </c>
      <c r="C2685">
        <v>12</v>
      </c>
      <c r="D2685" t="s">
        <v>684</v>
      </c>
      <c r="E2685" t="s">
        <v>1905</v>
      </c>
      <c r="F2685" s="4"/>
      <c r="G2685" s="9">
        <f>Table5[[#This Row],[Order Quantity]]</f>
        <v>12</v>
      </c>
    </row>
    <row r="2686" spans="1:7" ht="16" hidden="1" x14ac:dyDescent="0.2">
      <c r="A2686" s="1" t="s">
        <v>16</v>
      </c>
      <c r="B2686" s="1">
        <v>3</v>
      </c>
      <c r="C2686" s="1">
        <v>12</v>
      </c>
      <c r="D2686" s="1" t="s">
        <v>10</v>
      </c>
      <c r="E2686" t="s">
        <v>11</v>
      </c>
      <c r="F2686" s="4"/>
      <c r="G2686" s="9">
        <f>Table5[[#This Row],[Order Quantity]]</f>
        <v>12</v>
      </c>
    </row>
    <row r="2687" spans="1:7" ht="16" hidden="1" x14ac:dyDescent="0.2">
      <c r="A2687" t="s">
        <v>1499</v>
      </c>
      <c r="B2687">
        <v>3</v>
      </c>
      <c r="C2687" s="6">
        <v>12</v>
      </c>
      <c r="D2687" t="s">
        <v>1500</v>
      </c>
      <c r="E2687" t="s">
        <v>1501</v>
      </c>
      <c r="F2687" s="4"/>
      <c r="G2687" s="9">
        <f>Table5[[#This Row],[Order Quantity]]</f>
        <v>12</v>
      </c>
    </row>
    <row r="2688" spans="1:7" ht="16" hidden="1" x14ac:dyDescent="0.2">
      <c r="A2688" t="s">
        <v>2327</v>
      </c>
      <c r="B2688">
        <v>3</v>
      </c>
      <c r="C2688">
        <v>12</v>
      </c>
      <c r="D2688" t="s">
        <v>888</v>
      </c>
      <c r="E2688" t="s">
        <v>1261</v>
      </c>
      <c r="F2688" s="4"/>
      <c r="G2688" s="9">
        <f>Table5[[#This Row],[Order Quantity]]</f>
        <v>12</v>
      </c>
    </row>
    <row r="2689" spans="1:7" ht="16" hidden="1" x14ac:dyDescent="0.2">
      <c r="A2689" t="s">
        <v>2890</v>
      </c>
      <c r="B2689">
        <v>3</v>
      </c>
      <c r="C2689">
        <v>12</v>
      </c>
      <c r="D2689" t="s">
        <v>113</v>
      </c>
      <c r="E2689" t="s">
        <v>2891</v>
      </c>
      <c r="F2689" s="4"/>
      <c r="G2689" s="9">
        <f>Table5[[#This Row],[Order Quantity]]</f>
        <v>12</v>
      </c>
    </row>
    <row r="2690" spans="1:7" ht="16" hidden="1" x14ac:dyDescent="0.2">
      <c r="A2690" t="s">
        <v>3770</v>
      </c>
      <c r="B2690">
        <v>3</v>
      </c>
      <c r="C2690">
        <v>12</v>
      </c>
      <c r="D2690" t="s">
        <v>3652</v>
      </c>
      <c r="E2690" t="s">
        <v>3112</v>
      </c>
      <c r="F2690" s="4"/>
      <c r="G2690" s="9">
        <f>Table5[[#This Row],[Order Quantity]]</f>
        <v>12</v>
      </c>
    </row>
    <row r="2691" spans="1:7" ht="16" hidden="1" x14ac:dyDescent="0.2">
      <c r="A2691" s="1" t="s">
        <v>4259</v>
      </c>
      <c r="B2691" s="1">
        <v>3</v>
      </c>
      <c r="C2691" s="1">
        <v>12</v>
      </c>
      <c r="D2691" s="1" t="s">
        <v>4260</v>
      </c>
      <c r="E2691" s="1" t="s">
        <v>4144</v>
      </c>
      <c r="F2691" s="4"/>
      <c r="G2691" s="9">
        <f>Table5[[#This Row],[Order Quantity]]</f>
        <v>12</v>
      </c>
    </row>
    <row r="2692" spans="1:7" ht="16" hidden="1" x14ac:dyDescent="0.2">
      <c r="A2692" t="s">
        <v>4338</v>
      </c>
      <c r="B2692">
        <v>3</v>
      </c>
      <c r="C2692">
        <v>12</v>
      </c>
      <c r="D2692" t="s">
        <v>4339</v>
      </c>
      <c r="E2692" t="s">
        <v>4340</v>
      </c>
      <c r="F2692" s="4"/>
      <c r="G2692" s="9">
        <f>Table5[[#This Row],[Order Quantity]]</f>
        <v>12</v>
      </c>
    </row>
    <row r="2693" spans="1:7" ht="16" hidden="1" x14ac:dyDescent="0.2">
      <c r="A2693" t="s">
        <v>5913</v>
      </c>
      <c r="B2693">
        <v>3</v>
      </c>
      <c r="C2693">
        <v>12</v>
      </c>
      <c r="D2693" t="s">
        <v>5766</v>
      </c>
      <c r="E2693" t="s">
        <v>5776</v>
      </c>
      <c r="F2693" s="4"/>
      <c r="G2693" s="9">
        <f>Table5[[#This Row],[Order Quantity]]</f>
        <v>12</v>
      </c>
    </row>
    <row r="2694" spans="1:7" ht="16" hidden="1" x14ac:dyDescent="0.2">
      <c r="A2694" t="s">
        <v>6778</v>
      </c>
      <c r="B2694">
        <v>3</v>
      </c>
      <c r="C2694">
        <v>12</v>
      </c>
      <c r="D2694" t="s">
        <v>6779</v>
      </c>
      <c r="E2694" t="s">
        <v>3345</v>
      </c>
      <c r="F2694" s="4"/>
      <c r="G2694" s="9">
        <f>Table5[[#This Row],[Order Quantity]]</f>
        <v>12</v>
      </c>
    </row>
    <row r="2695" spans="1:7" ht="16" hidden="1" x14ac:dyDescent="0.2">
      <c r="A2695" t="s">
        <v>7433</v>
      </c>
      <c r="B2695">
        <v>3</v>
      </c>
      <c r="C2695">
        <v>12</v>
      </c>
      <c r="D2695" t="s">
        <v>65</v>
      </c>
      <c r="E2695" t="s">
        <v>1179</v>
      </c>
      <c r="F2695" s="4"/>
      <c r="G2695" s="9">
        <f>Table5[[#This Row],[Order Quantity]]</f>
        <v>12</v>
      </c>
    </row>
    <row r="2696" spans="1:7" ht="16" hidden="1" x14ac:dyDescent="0.2">
      <c r="A2696" t="s">
        <v>7606</v>
      </c>
      <c r="B2696">
        <v>3</v>
      </c>
      <c r="C2696">
        <v>12</v>
      </c>
      <c r="D2696" t="s">
        <v>136</v>
      </c>
      <c r="E2696" t="s">
        <v>3172</v>
      </c>
      <c r="F2696" s="4"/>
      <c r="G2696" s="9">
        <f>Table5[[#This Row],[Order Quantity]]</f>
        <v>12</v>
      </c>
    </row>
    <row r="2697" spans="1:7" ht="16" hidden="1" x14ac:dyDescent="0.2">
      <c r="A2697" t="s">
        <v>912</v>
      </c>
      <c r="B2697">
        <v>2</v>
      </c>
      <c r="C2697">
        <v>12</v>
      </c>
      <c r="D2697" t="s">
        <v>77</v>
      </c>
      <c r="E2697" t="s">
        <v>289</v>
      </c>
      <c r="F2697" s="4"/>
      <c r="G2697" s="9">
        <f>Table5[[#This Row],[Order Quantity]]</f>
        <v>12</v>
      </c>
    </row>
    <row r="2698" spans="1:7" ht="16" hidden="1" x14ac:dyDescent="0.2">
      <c r="A2698" t="s">
        <v>986</v>
      </c>
      <c r="B2698">
        <v>2</v>
      </c>
      <c r="C2698">
        <v>12</v>
      </c>
      <c r="D2698" t="s">
        <v>336</v>
      </c>
      <c r="E2698" t="s">
        <v>287</v>
      </c>
      <c r="F2698" s="4"/>
      <c r="G2698" s="9">
        <f>Table5[[#This Row],[Order Quantity]]</f>
        <v>12</v>
      </c>
    </row>
    <row r="2699" spans="1:7" ht="16" hidden="1" x14ac:dyDescent="0.2">
      <c r="A2699" t="s">
        <v>637</v>
      </c>
      <c r="B2699">
        <v>2</v>
      </c>
      <c r="C2699">
        <v>12</v>
      </c>
      <c r="D2699" t="s">
        <v>1992</v>
      </c>
      <c r="E2699" t="s">
        <v>1302</v>
      </c>
      <c r="F2699" s="4"/>
      <c r="G2699" s="9">
        <f>Table5[[#This Row],[Order Quantity]]</f>
        <v>12</v>
      </c>
    </row>
    <row r="2700" spans="1:7" ht="16" hidden="1" x14ac:dyDescent="0.2">
      <c r="A2700" t="s">
        <v>997</v>
      </c>
      <c r="B2700">
        <v>2</v>
      </c>
      <c r="C2700">
        <v>12</v>
      </c>
      <c r="D2700" t="s">
        <v>2031</v>
      </c>
      <c r="E2700" t="s">
        <v>1498</v>
      </c>
      <c r="F2700" s="4"/>
      <c r="G2700" s="9">
        <f>Table5[[#This Row],[Order Quantity]]</f>
        <v>12</v>
      </c>
    </row>
    <row r="2701" spans="1:7" ht="16" hidden="1" x14ac:dyDescent="0.2">
      <c r="A2701" t="s">
        <v>2398</v>
      </c>
      <c r="B2701">
        <v>2</v>
      </c>
      <c r="C2701" s="6">
        <v>12</v>
      </c>
      <c r="D2701" t="s">
        <v>2399</v>
      </c>
      <c r="E2701" t="s">
        <v>2345</v>
      </c>
      <c r="F2701" s="4"/>
      <c r="G2701" s="9">
        <f>Table5[[#This Row],[Order Quantity]]</f>
        <v>12</v>
      </c>
    </row>
    <row r="2702" spans="1:7" ht="16" hidden="1" x14ac:dyDescent="0.2">
      <c r="A2702" t="s">
        <v>2895</v>
      </c>
      <c r="B2702">
        <v>2</v>
      </c>
      <c r="C2702">
        <v>12</v>
      </c>
      <c r="D2702" t="s">
        <v>1523</v>
      </c>
      <c r="E2702" t="s">
        <v>1238</v>
      </c>
      <c r="F2702" s="4"/>
      <c r="G2702" s="9">
        <f>Table5[[#This Row],[Order Quantity]]</f>
        <v>12</v>
      </c>
    </row>
    <row r="2703" spans="1:7" ht="16" hidden="1" x14ac:dyDescent="0.2">
      <c r="A2703" t="s">
        <v>4394</v>
      </c>
      <c r="B2703">
        <v>2</v>
      </c>
      <c r="C2703">
        <v>12</v>
      </c>
      <c r="D2703" t="s">
        <v>113</v>
      </c>
      <c r="E2703" t="s">
        <v>1594</v>
      </c>
      <c r="F2703" s="4"/>
      <c r="G2703" s="9">
        <f>Table5[[#This Row],[Order Quantity]]</f>
        <v>12</v>
      </c>
    </row>
    <row r="2704" spans="1:7" ht="16" hidden="1" x14ac:dyDescent="0.2">
      <c r="A2704" s="1" t="s">
        <v>5006</v>
      </c>
      <c r="B2704" s="1">
        <v>2</v>
      </c>
      <c r="C2704" s="1">
        <v>12</v>
      </c>
      <c r="D2704" s="1" t="s">
        <v>5007</v>
      </c>
      <c r="E2704" s="1" t="s">
        <v>1927</v>
      </c>
      <c r="F2704" s="4"/>
      <c r="G2704" s="9">
        <f>Table5[[#This Row],[Order Quantity]]</f>
        <v>12</v>
      </c>
    </row>
    <row r="2705" spans="1:7" ht="16" hidden="1" x14ac:dyDescent="0.2">
      <c r="A2705" s="1" t="s">
        <v>5008</v>
      </c>
      <c r="B2705" s="1">
        <v>2</v>
      </c>
      <c r="C2705" s="1">
        <v>12</v>
      </c>
      <c r="D2705" s="1" t="s">
        <v>5007</v>
      </c>
      <c r="E2705" s="1" t="s">
        <v>1927</v>
      </c>
      <c r="F2705" s="4"/>
      <c r="G2705" s="9">
        <f>Table5[[#This Row],[Order Quantity]]</f>
        <v>12</v>
      </c>
    </row>
    <row r="2706" spans="1:7" ht="16" hidden="1" x14ac:dyDescent="0.2">
      <c r="A2706" t="s">
        <v>5071</v>
      </c>
      <c r="B2706">
        <v>2</v>
      </c>
      <c r="C2706">
        <v>12</v>
      </c>
      <c r="D2706" t="s">
        <v>5055</v>
      </c>
      <c r="E2706" t="s">
        <v>5065</v>
      </c>
      <c r="F2706" s="4"/>
      <c r="G2706" s="9">
        <f>Table5[[#This Row],[Order Quantity]]</f>
        <v>12</v>
      </c>
    </row>
    <row r="2707" spans="1:7" ht="16" hidden="1" x14ac:dyDescent="0.2">
      <c r="A2707" t="s">
        <v>5072</v>
      </c>
      <c r="B2707">
        <v>2</v>
      </c>
      <c r="C2707">
        <v>12</v>
      </c>
      <c r="D2707" t="s">
        <v>5055</v>
      </c>
      <c r="E2707" t="s">
        <v>5065</v>
      </c>
      <c r="F2707" s="4"/>
      <c r="G2707" s="9">
        <f>Table5[[#This Row],[Order Quantity]]</f>
        <v>12</v>
      </c>
    </row>
    <row r="2708" spans="1:7" ht="16" hidden="1" x14ac:dyDescent="0.2">
      <c r="A2708" t="s">
        <v>5948</v>
      </c>
      <c r="B2708">
        <v>2</v>
      </c>
      <c r="C2708">
        <v>12</v>
      </c>
      <c r="D2708" t="s">
        <v>1028</v>
      </c>
      <c r="E2708" t="s">
        <v>5750</v>
      </c>
      <c r="F2708" s="4"/>
      <c r="G2708" s="9">
        <f>Table5[[#This Row],[Order Quantity]]</f>
        <v>12</v>
      </c>
    </row>
    <row r="2709" spans="1:7" ht="16" hidden="1" x14ac:dyDescent="0.2">
      <c r="A2709" t="s">
        <v>7019</v>
      </c>
      <c r="B2709">
        <v>2</v>
      </c>
      <c r="C2709">
        <v>12</v>
      </c>
      <c r="D2709" t="s">
        <v>65</v>
      </c>
      <c r="E2709" t="s">
        <v>1598</v>
      </c>
      <c r="F2709" s="4"/>
      <c r="G2709" s="9">
        <f>Table5[[#This Row],[Order Quantity]]</f>
        <v>12</v>
      </c>
    </row>
    <row r="2710" spans="1:7" ht="16" hidden="1" x14ac:dyDescent="0.2">
      <c r="A2710" t="s">
        <v>7039</v>
      </c>
      <c r="B2710">
        <v>2</v>
      </c>
      <c r="C2710">
        <v>12</v>
      </c>
      <c r="D2710" t="s">
        <v>262</v>
      </c>
      <c r="E2710" t="s">
        <v>1346</v>
      </c>
      <c r="F2710" s="4"/>
      <c r="G2710" s="9">
        <f>Table5[[#This Row],[Order Quantity]]</f>
        <v>12</v>
      </c>
    </row>
    <row r="2711" spans="1:7" ht="16" hidden="1" x14ac:dyDescent="0.2">
      <c r="A2711" t="s">
        <v>6120</v>
      </c>
      <c r="B2711">
        <v>2</v>
      </c>
      <c r="C2711">
        <v>12</v>
      </c>
      <c r="D2711" t="s">
        <v>684</v>
      </c>
      <c r="E2711" t="s">
        <v>1477</v>
      </c>
      <c r="F2711" s="4"/>
      <c r="G2711" s="9">
        <f>Table5[[#This Row],[Order Quantity]]</f>
        <v>12</v>
      </c>
    </row>
    <row r="2712" spans="1:7" ht="16" hidden="1" x14ac:dyDescent="0.2">
      <c r="A2712" t="s">
        <v>1548</v>
      </c>
      <c r="B2712">
        <v>2</v>
      </c>
      <c r="C2712">
        <v>12</v>
      </c>
      <c r="D2712" t="s">
        <v>136</v>
      </c>
      <c r="E2712" t="s">
        <v>1549</v>
      </c>
      <c r="F2712" s="4"/>
      <c r="G2712" s="9">
        <f>Table5[[#This Row],[Order Quantity]]</f>
        <v>12</v>
      </c>
    </row>
    <row r="2713" spans="1:7" ht="16" hidden="1" x14ac:dyDescent="0.2">
      <c r="A2713" t="s">
        <v>1243</v>
      </c>
      <c r="B2713">
        <v>1</v>
      </c>
      <c r="C2713">
        <v>12</v>
      </c>
      <c r="D2713" t="s">
        <v>129</v>
      </c>
      <c r="E2713" t="s">
        <v>1244</v>
      </c>
      <c r="F2713" s="4"/>
      <c r="G2713" s="9">
        <f>Table5[[#This Row],[Order Quantity]]</f>
        <v>12</v>
      </c>
    </row>
    <row r="2714" spans="1:7" ht="16" hidden="1" x14ac:dyDescent="0.2">
      <c r="A2714" t="s">
        <v>1306</v>
      </c>
      <c r="B2714">
        <v>1</v>
      </c>
      <c r="C2714">
        <v>12</v>
      </c>
      <c r="D2714" t="s">
        <v>193</v>
      </c>
      <c r="E2714" t="s">
        <v>1307</v>
      </c>
      <c r="F2714" s="4"/>
      <c r="G2714" s="9">
        <f>Table5[[#This Row],[Order Quantity]]</f>
        <v>12</v>
      </c>
    </row>
    <row r="2715" spans="1:7" ht="16" hidden="1" x14ac:dyDescent="0.2">
      <c r="A2715" t="s">
        <v>1668</v>
      </c>
      <c r="B2715">
        <v>1</v>
      </c>
      <c r="C2715">
        <v>12</v>
      </c>
      <c r="D2715" t="s">
        <v>129</v>
      </c>
      <c r="E2715" t="s">
        <v>1669</v>
      </c>
      <c r="F2715" s="4"/>
      <c r="G2715" s="9">
        <f>Table5[[#This Row],[Order Quantity]]</f>
        <v>12</v>
      </c>
    </row>
    <row r="2716" spans="1:7" ht="16" hidden="1" x14ac:dyDescent="0.2">
      <c r="A2716" t="s">
        <v>2549</v>
      </c>
      <c r="B2716">
        <v>1</v>
      </c>
      <c r="C2716">
        <v>12</v>
      </c>
      <c r="D2716" t="s">
        <v>854</v>
      </c>
      <c r="E2716" t="s">
        <v>2109</v>
      </c>
      <c r="F2716" s="4"/>
      <c r="G2716" s="9">
        <f>Table5[[#This Row],[Order Quantity]]</f>
        <v>12</v>
      </c>
    </row>
    <row r="2717" spans="1:7" ht="16" hidden="1" x14ac:dyDescent="0.2">
      <c r="A2717" t="s">
        <v>3406</v>
      </c>
      <c r="B2717">
        <v>1</v>
      </c>
      <c r="C2717" s="6">
        <v>12</v>
      </c>
      <c r="D2717" t="s">
        <v>325</v>
      </c>
      <c r="E2717" t="s">
        <v>1462</v>
      </c>
      <c r="F2717" s="4"/>
      <c r="G2717" s="9">
        <f>Table5[[#This Row],[Order Quantity]]</f>
        <v>12</v>
      </c>
    </row>
    <row r="2718" spans="1:7" ht="16" hidden="1" x14ac:dyDescent="0.2">
      <c r="A2718" s="1" t="s">
        <v>4055</v>
      </c>
      <c r="B2718" s="1">
        <v>1</v>
      </c>
      <c r="C2718" s="1">
        <v>12</v>
      </c>
      <c r="D2718" s="1" t="s">
        <v>103</v>
      </c>
      <c r="E2718" s="1" t="s">
        <v>2815</v>
      </c>
      <c r="F2718" s="4"/>
      <c r="G2718" s="9">
        <f>Table5[[#This Row],[Order Quantity]]</f>
        <v>12</v>
      </c>
    </row>
    <row r="2719" spans="1:7" ht="16" hidden="1" x14ac:dyDescent="0.2">
      <c r="A2719" t="s">
        <v>4295</v>
      </c>
      <c r="B2719">
        <v>1</v>
      </c>
      <c r="C2719">
        <v>12</v>
      </c>
      <c r="D2719" t="s">
        <v>437</v>
      </c>
      <c r="E2719" t="s">
        <v>4144</v>
      </c>
      <c r="F2719" s="4"/>
      <c r="G2719" s="9">
        <f>Table5[[#This Row],[Order Quantity]]</f>
        <v>12</v>
      </c>
    </row>
    <row r="2720" spans="1:7" ht="16" hidden="1" x14ac:dyDescent="0.2">
      <c r="A2720" t="s">
        <v>4462</v>
      </c>
      <c r="B2720">
        <v>1</v>
      </c>
      <c r="C2720">
        <v>12</v>
      </c>
      <c r="D2720" t="s">
        <v>4463</v>
      </c>
      <c r="E2720" t="s">
        <v>1605</v>
      </c>
      <c r="F2720" s="4"/>
      <c r="G2720" s="9">
        <f>Table5[[#This Row],[Order Quantity]]</f>
        <v>12</v>
      </c>
    </row>
    <row r="2721" spans="1:7" ht="16" hidden="1" x14ac:dyDescent="0.2">
      <c r="A2721" t="s">
        <v>4490</v>
      </c>
      <c r="B2721">
        <v>1</v>
      </c>
      <c r="C2721">
        <v>12</v>
      </c>
      <c r="D2721" t="s">
        <v>4491</v>
      </c>
      <c r="E2721" t="s">
        <v>1498</v>
      </c>
      <c r="F2721" s="4"/>
      <c r="G2721" s="9">
        <f>Table5[[#This Row],[Order Quantity]]</f>
        <v>12</v>
      </c>
    </row>
    <row r="2722" spans="1:7" ht="16" hidden="1" x14ac:dyDescent="0.2">
      <c r="A2722" t="s">
        <v>4618</v>
      </c>
      <c r="B2722">
        <v>1</v>
      </c>
      <c r="C2722">
        <v>12</v>
      </c>
      <c r="D2722" t="s">
        <v>2532</v>
      </c>
      <c r="E2722" t="s">
        <v>3985</v>
      </c>
      <c r="F2722" s="4"/>
      <c r="G2722" s="9">
        <f>Table5[[#This Row],[Order Quantity]]</f>
        <v>12</v>
      </c>
    </row>
    <row r="2723" spans="1:7" ht="16" hidden="1" x14ac:dyDescent="0.2">
      <c r="A2723" t="s">
        <v>4642</v>
      </c>
      <c r="B2723">
        <v>1</v>
      </c>
      <c r="C2723">
        <v>12</v>
      </c>
      <c r="D2723" t="s">
        <v>4643</v>
      </c>
      <c r="E2723" t="s">
        <v>3985</v>
      </c>
      <c r="F2723" s="4"/>
      <c r="G2723" s="9">
        <f>Table5[[#This Row],[Order Quantity]]</f>
        <v>12</v>
      </c>
    </row>
    <row r="2724" spans="1:7" ht="16" hidden="1" x14ac:dyDescent="0.2">
      <c r="A2724" t="s">
        <v>4664</v>
      </c>
      <c r="B2724">
        <v>1</v>
      </c>
      <c r="C2724">
        <v>12</v>
      </c>
      <c r="D2724" t="s">
        <v>4643</v>
      </c>
      <c r="E2724" t="s">
        <v>3985</v>
      </c>
      <c r="F2724" s="4"/>
      <c r="G2724" s="9">
        <f>Table5[[#This Row],[Order Quantity]]</f>
        <v>12</v>
      </c>
    </row>
    <row r="2725" spans="1:7" ht="16" hidden="1" x14ac:dyDescent="0.2">
      <c r="A2725" s="1" t="s">
        <v>4680</v>
      </c>
      <c r="B2725" s="1">
        <v>1</v>
      </c>
      <c r="C2725" s="1">
        <v>12</v>
      </c>
      <c r="D2725" s="1" t="s">
        <v>4681</v>
      </c>
      <c r="E2725" s="1" t="s">
        <v>1980</v>
      </c>
      <c r="F2725" s="4"/>
      <c r="G2725" s="9">
        <f>Table5[[#This Row],[Order Quantity]]</f>
        <v>12</v>
      </c>
    </row>
    <row r="2726" spans="1:7" ht="16" hidden="1" x14ac:dyDescent="0.2">
      <c r="A2726" s="1" t="s">
        <v>1786</v>
      </c>
      <c r="B2726" s="1">
        <v>1</v>
      </c>
      <c r="C2726" s="1">
        <v>12</v>
      </c>
      <c r="D2726" s="1" t="s">
        <v>56</v>
      </c>
      <c r="E2726" s="1" t="s">
        <v>1336</v>
      </c>
      <c r="F2726" s="4"/>
      <c r="G2726" s="9">
        <f>Table5[[#This Row],[Order Quantity]]</f>
        <v>12</v>
      </c>
    </row>
    <row r="2727" spans="1:7" ht="16" hidden="1" x14ac:dyDescent="0.2">
      <c r="A2727" t="s">
        <v>5248</v>
      </c>
      <c r="B2727">
        <v>1</v>
      </c>
      <c r="C2727" s="6">
        <v>12</v>
      </c>
      <c r="D2727" t="s">
        <v>267</v>
      </c>
      <c r="E2727" t="s">
        <v>698</v>
      </c>
      <c r="F2727" s="4"/>
      <c r="G2727" s="9">
        <f>Table5[[#This Row],[Order Quantity]]</f>
        <v>12</v>
      </c>
    </row>
    <row r="2728" spans="1:7" ht="16" hidden="1" x14ac:dyDescent="0.2">
      <c r="A2728" t="s">
        <v>5901</v>
      </c>
      <c r="B2728">
        <v>1</v>
      </c>
      <c r="C2728">
        <v>12</v>
      </c>
      <c r="D2728" t="s">
        <v>1028</v>
      </c>
      <c r="E2728" t="s">
        <v>5902</v>
      </c>
      <c r="F2728" s="4"/>
      <c r="G2728" s="9">
        <f>Table5[[#This Row],[Order Quantity]]</f>
        <v>12</v>
      </c>
    </row>
    <row r="2729" spans="1:7" ht="16" hidden="1" x14ac:dyDescent="0.2">
      <c r="A2729" t="s">
        <v>5960</v>
      </c>
      <c r="B2729">
        <v>1</v>
      </c>
      <c r="C2729">
        <v>12</v>
      </c>
      <c r="D2729" t="s">
        <v>5758</v>
      </c>
      <c r="E2729" t="s">
        <v>5796</v>
      </c>
      <c r="F2729" s="4"/>
      <c r="G2729" s="9">
        <f>Table5[[#This Row],[Order Quantity]]</f>
        <v>12</v>
      </c>
    </row>
    <row r="2730" spans="1:7" ht="16" hidden="1" x14ac:dyDescent="0.2">
      <c r="A2730" t="s">
        <v>6856</v>
      </c>
      <c r="B2730">
        <v>1</v>
      </c>
      <c r="C2730">
        <v>12</v>
      </c>
      <c r="D2730" t="s">
        <v>6857</v>
      </c>
      <c r="E2730" t="s">
        <v>1566</v>
      </c>
      <c r="F2730" s="4"/>
      <c r="G2730" s="9">
        <f>Table5[[#This Row],[Order Quantity]]</f>
        <v>12</v>
      </c>
    </row>
    <row r="2731" spans="1:7" ht="16" hidden="1" x14ac:dyDescent="0.2">
      <c r="A2731" t="s">
        <v>2712</v>
      </c>
      <c r="B2731">
        <v>11</v>
      </c>
      <c r="C2731">
        <v>11</v>
      </c>
      <c r="D2731" t="s">
        <v>2713</v>
      </c>
      <c r="E2731" t="s">
        <v>1579</v>
      </c>
      <c r="F2731" s="4"/>
      <c r="G2731" s="9">
        <f>Table5[[#This Row],[Order Quantity]]</f>
        <v>11</v>
      </c>
    </row>
    <row r="2732" spans="1:7" ht="16" hidden="1" x14ac:dyDescent="0.2">
      <c r="A2732" t="s">
        <v>3384</v>
      </c>
      <c r="B2732">
        <v>11</v>
      </c>
      <c r="C2732">
        <v>11</v>
      </c>
      <c r="D2732" t="s">
        <v>3385</v>
      </c>
      <c r="E2732" t="s">
        <v>1908</v>
      </c>
      <c r="F2732" s="4"/>
      <c r="G2732" s="9">
        <f>Table5[[#This Row],[Order Quantity]]</f>
        <v>11</v>
      </c>
    </row>
    <row r="2733" spans="1:7" ht="16" hidden="1" x14ac:dyDescent="0.2">
      <c r="A2733" t="s">
        <v>3623</v>
      </c>
      <c r="B2733">
        <v>11</v>
      </c>
      <c r="C2733">
        <v>11</v>
      </c>
      <c r="D2733" t="s">
        <v>1845</v>
      </c>
      <c r="E2733" t="s">
        <v>1846</v>
      </c>
      <c r="F2733" s="4"/>
      <c r="G2733" s="9">
        <f>Table5[[#This Row],[Order Quantity]]</f>
        <v>11</v>
      </c>
    </row>
    <row r="2734" spans="1:7" ht="16" hidden="1" x14ac:dyDescent="0.2">
      <c r="A2734" s="1" t="s">
        <v>4183</v>
      </c>
      <c r="B2734" s="1">
        <v>11</v>
      </c>
      <c r="C2734" s="1">
        <v>11</v>
      </c>
      <c r="D2734" s="1" t="s">
        <v>1750</v>
      </c>
      <c r="E2734" s="1" t="s">
        <v>4171</v>
      </c>
      <c r="F2734" s="4"/>
      <c r="G2734" s="9">
        <f>Table5[[#This Row],[Order Quantity]]</f>
        <v>11</v>
      </c>
    </row>
    <row r="2735" spans="1:7" ht="16" hidden="1" x14ac:dyDescent="0.2">
      <c r="A2735" s="1" t="s">
        <v>4785</v>
      </c>
      <c r="B2735" s="1">
        <v>11</v>
      </c>
      <c r="C2735" s="1">
        <v>11</v>
      </c>
      <c r="D2735" s="1" t="s">
        <v>989</v>
      </c>
      <c r="E2735" s="1" t="s">
        <v>3902</v>
      </c>
      <c r="F2735" s="4"/>
      <c r="G2735" s="9">
        <f>Table5[[#This Row],[Order Quantity]]</f>
        <v>11</v>
      </c>
    </row>
    <row r="2736" spans="1:7" ht="16" hidden="1" x14ac:dyDescent="0.2">
      <c r="A2736" t="s">
        <v>5620</v>
      </c>
      <c r="B2736">
        <v>11</v>
      </c>
      <c r="C2736">
        <v>11</v>
      </c>
      <c r="D2736" t="s">
        <v>5621</v>
      </c>
      <c r="E2736" t="s">
        <v>1416</v>
      </c>
      <c r="F2736" s="4"/>
      <c r="G2736" s="9">
        <f>Table5[[#This Row],[Order Quantity]]</f>
        <v>11</v>
      </c>
    </row>
    <row r="2737" spans="1:7" ht="16" hidden="1" x14ac:dyDescent="0.2">
      <c r="A2737" t="s">
        <v>3952</v>
      </c>
      <c r="B2737">
        <v>11</v>
      </c>
      <c r="C2737">
        <v>11</v>
      </c>
      <c r="D2737" t="s">
        <v>697</v>
      </c>
      <c r="E2737" t="s">
        <v>1687</v>
      </c>
      <c r="F2737" s="4"/>
      <c r="G2737" s="9">
        <f>Table5[[#This Row],[Order Quantity]]</f>
        <v>11</v>
      </c>
    </row>
    <row r="2738" spans="1:7" ht="16" hidden="1" x14ac:dyDescent="0.2">
      <c r="A2738" t="s">
        <v>1661</v>
      </c>
      <c r="B2738">
        <v>11</v>
      </c>
      <c r="C2738">
        <v>11</v>
      </c>
      <c r="D2738" t="s">
        <v>859</v>
      </c>
      <c r="E2738" t="s">
        <v>1416</v>
      </c>
      <c r="F2738" s="4"/>
      <c r="G2738" s="9">
        <f>Table5[[#This Row],[Order Quantity]]</f>
        <v>11</v>
      </c>
    </row>
    <row r="2739" spans="1:7" ht="16" hidden="1" x14ac:dyDescent="0.2">
      <c r="A2739" t="s">
        <v>6975</v>
      </c>
      <c r="B2739">
        <v>11</v>
      </c>
      <c r="C2739">
        <v>11</v>
      </c>
      <c r="D2739" t="s">
        <v>346</v>
      </c>
      <c r="E2739" t="s">
        <v>2055</v>
      </c>
      <c r="F2739" s="4"/>
      <c r="G2739" s="9">
        <f>Table5[[#This Row],[Order Quantity]]</f>
        <v>11</v>
      </c>
    </row>
    <row r="2740" spans="1:7" ht="16" hidden="1" x14ac:dyDescent="0.2">
      <c r="A2740" t="s">
        <v>866</v>
      </c>
      <c r="B2740">
        <v>10</v>
      </c>
      <c r="C2740">
        <v>11</v>
      </c>
      <c r="D2740" t="s">
        <v>867</v>
      </c>
      <c r="E2740" t="s">
        <v>654</v>
      </c>
      <c r="F2740" s="4"/>
      <c r="G2740" s="9">
        <f>Table5[[#This Row],[Order Quantity]]</f>
        <v>11</v>
      </c>
    </row>
    <row r="2741" spans="1:7" ht="16" hidden="1" x14ac:dyDescent="0.2">
      <c r="A2741" t="s">
        <v>1624</v>
      </c>
      <c r="B2741">
        <v>10</v>
      </c>
      <c r="C2741">
        <v>11</v>
      </c>
      <c r="D2741" t="s">
        <v>1625</v>
      </c>
      <c r="E2741" t="s">
        <v>1416</v>
      </c>
      <c r="F2741" s="4"/>
      <c r="G2741" s="9">
        <f>Table5[[#This Row],[Order Quantity]]</f>
        <v>11</v>
      </c>
    </row>
    <row r="2742" spans="1:7" ht="16" hidden="1" x14ac:dyDescent="0.2">
      <c r="A2742" t="s">
        <v>2020</v>
      </c>
      <c r="B2742">
        <v>10</v>
      </c>
      <c r="C2742">
        <v>11</v>
      </c>
      <c r="D2742" t="s">
        <v>262</v>
      </c>
      <c r="E2742" t="s">
        <v>2022</v>
      </c>
      <c r="F2742" s="4"/>
      <c r="G2742" s="9">
        <f>Table5[[#This Row],[Order Quantity]]</f>
        <v>11</v>
      </c>
    </row>
    <row r="2743" spans="1:7" ht="16" hidden="1" x14ac:dyDescent="0.2">
      <c r="A2743" t="s">
        <v>2513</v>
      </c>
      <c r="B2743">
        <v>10</v>
      </c>
      <c r="C2743">
        <v>11</v>
      </c>
      <c r="D2743" t="s">
        <v>437</v>
      </c>
      <c r="E2743" t="s">
        <v>2513</v>
      </c>
      <c r="F2743" s="4"/>
      <c r="G2743" s="9">
        <f>Table5[[#This Row],[Order Quantity]]</f>
        <v>11</v>
      </c>
    </row>
    <row r="2744" spans="1:7" ht="16" hidden="1" x14ac:dyDescent="0.2">
      <c r="A2744" t="s">
        <v>4788</v>
      </c>
      <c r="B2744">
        <v>10</v>
      </c>
      <c r="C2744">
        <v>11</v>
      </c>
      <c r="D2744" t="s">
        <v>97</v>
      </c>
      <c r="E2744" t="s">
        <v>3604</v>
      </c>
      <c r="F2744" s="4"/>
      <c r="G2744" s="9">
        <f>Table5[[#This Row],[Order Quantity]]</f>
        <v>11</v>
      </c>
    </row>
    <row r="2745" spans="1:7" ht="16" hidden="1" x14ac:dyDescent="0.2">
      <c r="A2745" s="1" t="s">
        <v>5599</v>
      </c>
      <c r="B2745" s="1">
        <v>10</v>
      </c>
      <c r="C2745" s="1">
        <v>11</v>
      </c>
      <c r="D2745" s="1" t="s">
        <v>5600</v>
      </c>
      <c r="E2745" s="1" t="s">
        <v>1757</v>
      </c>
      <c r="F2745" s="4"/>
      <c r="G2745" s="9">
        <f>Table5[[#This Row],[Order Quantity]]</f>
        <v>11</v>
      </c>
    </row>
    <row r="2746" spans="1:7" ht="16" hidden="1" x14ac:dyDescent="0.2">
      <c r="A2746" s="1" t="s">
        <v>5603</v>
      </c>
      <c r="B2746" s="1">
        <v>10</v>
      </c>
      <c r="C2746" s="1">
        <v>11</v>
      </c>
      <c r="D2746" s="1" t="s">
        <v>5604</v>
      </c>
      <c r="E2746" s="1" t="s">
        <v>1908</v>
      </c>
      <c r="F2746" s="4"/>
      <c r="G2746" s="9">
        <f>Table5[[#This Row],[Order Quantity]]</f>
        <v>11</v>
      </c>
    </row>
    <row r="2747" spans="1:7" ht="16" hidden="1" x14ac:dyDescent="0.2">
      <c r="A2747" t="s">
        <v>5624</v>
      </c>
      <c r="B2747">
        <v>9</v>
      </c>
      <c r="C2747">
        <v>11</v>
      </c>
      <c r="D2747" t="s">
        <v>5511</v>
      </c>
      <c r="E2747" t="s">
        <v>2432</v>
      </c>
      <c r="F2747" s="4"/>
      <c r="G2747" s="9">
        <f>Table5[[#This Row],[Order Quantity]]</f>
        <v>11</v>
      </c>
    </row>
    <row r="2748" spans="1:7" ht="16" hidden="1" x14ac:dyDescent="0.2">
      <c r="A2748" t="s">
        <v>6976</v>
      </c>
      <c r="B2748">
        <v>9</v>
      </c>
      <c r="C2748">
        <v>11</v>
      </c>
      <c r="D2748" t="s">
        <v>4476</v>
      </c>
      <c r="E2748" t="s">
        <v>1655</v>
      </c>
      <c r="F2748" s="4"/>
      <c r="G2748" s="9">
        <f>Table5[[#This Row],[Order Quantity]]</f>
        <v>11</v>
      </c>
    </row>
    <row r="2749" spans="1:7" ht="16" hidden="1" x14ac:dyDescent="0.2">
      <c r="A2749" t="s">
        <v>735</v>
      </c>
      <c r="B2749">
        <v>8</v>
      </c>
      <c r="C2749">
        <v>11</v>
      </c>
      <c r="D2749" t="s">
        <v>1561</v>
      </c>
      <c r="E2749" t="s">
        <v>1579</v>
      </c>
      <c r="F2749" s="4"/>
      <c r="G2749" s="9">
        <f>Table5[[#This Row],[Order Quantity]]</f>
        <v>11</v>
      </c>
    </row>
    <row r="2750" spans="1:7" ht="16" hidden="1" x14ac:dyDescent="0.2">
      <c r="A2750" s="1" t="s">
        <v>4214</v>
      </c>
      <c r="B2750" s="1">
        <v>8</v>
      </c>
      <c r="C2750" s="1">
        <v>11</v>
      </c>
      <c r="D2750" s="1" t="s">
        <v>47</v>
      </c>
      <c r="E2750" s="1" t="s">
        <v>4165</v>
      </c>
      <c r="F2750" s="4"/>
      <c r="G2750" s="9">
        <f>Table5[[#This Row],[Order Quantity]]</f>
        <v>11</v>
      </c>
    </row>
    <row r="2751" spans="1:7" ht="16" hidden="1" x14ac:dyDescent="0.2">
      <c r="A2751" s="1" t="s">
        <v>4423</v>
      </c>
      <c r="B2751" s="1">
        <v>8</v>
      </c>
      <c r="C2751" s="1">
        <v>11</v>
      </c>
      <c r="D2751" s="1" t="s">
        <v>262</v>
      </c>
      <c r="E2751" s="1" t="s">
        <v>1655</v>
      </c>
      <c r="F2751" s="4"/>
      <c r="G2751" s="9">
        <f>Table5[[#This Row],[Order Quantity]]</f>
        <v>11</v>
      </c>
    </row>
    <row r="2752" spans="1:7" ht="16" hidden="1" x14ac:dyDescent="0.2">
      <c r="A2752" t="s">
        <v>5106</v>
      </c>
      <c r="B2752">
        <v>8</v>
      </c>
      <c r="C2752">
        <v>11</v>
      </c>
      <c r="D2752" t="s">
        <v>5107</v>
      </c>
      <c r="E2752" t="s">
        <v>5024</v>
      </c>
      <c r="F2752" s="4"/>
      <c r="G2752" s="9">
        <f>Table5[[#This Row],[Order Quantity]]</f>
        <v>11</v>
      </c>
    </row>
    <row r="2753" spans="1:7" ht="16" hidden="1" x14ac:dyDescent="0.2">
      <c r="A2753" t="s">
        <v>2932</v>
      </c>
      <c r="B2753">
        <v>8</v>
      </c>
      <c r="C2753">
        <v>11</v>
      </c>
      <c r="D2753" t="s">
        <v>6280</v>
      </c>
      <c r="E2753" t="s">
        <v>2932</v>
      </c>
      <c r="F2753" s="4"/>
      <c r="G2753" s="9">
        <f>Table5[[#This Row],[Order Quantity]]</f>
        <v>11</v>
      </c>
    </row>
    <row r="2754" spans="1:7" ht="16" hidden="1" x14ac:dyDescent="0.2">
      <c r="A2754" t="s">
        <v>1241</v>
      </c>
      <c r="B2754">
        <v>7</v>
      </c>
      <c r="C2754">
        <v>11</v>
      </c>
      <c r="D2754" t="s">
        <v>71</v>
      </c>
      <c r="E2754" t="s">
        <v>1242</v>
      </c>
      <c r="F2754" s="4"/>
      <c r="G2754" s="9">
        <f>Table5[[#This Row],[Order Quantity]]</f>
        <v>11</v>
      </c>
    </row>
    <row r="2755" spans="1:7" ht="16" hidden="1" x14ac:dyDescent="0.2">
      <c r="A2755" t="s">
        <v>4977</v>
      </c>
      <c r="B2755">
        <v>7</v>
      </c>
      <c r="C2755">
        <v>11</v>
      </c>
      <c r="D2755" t="s">
        <v>65</v>
      </c>
      <c r="E2755" t="s">
        <v>4579</v>
      </c>
      <c r="F2755" s="4"/>
      <c r="G2755" s="9">
        <f>Table5[[#This Row],[Order Quantity]]</f>
        <v>11</v>
      </c>
    </row>
    <row r="2756" spans="1:7" ht="16" hidden="1" x14ac:dyDescent="0.2">
      <c r="A2756" t="s">
        <v>5395</v>
      </c>
      <c r="B2756">
        <v>7</v>
      </c>
      <c r="C2756">
        <v>11</v>
      </c>
      <c r="D2756" t="s">
        <v>136</v>
      </c>
      <c r="E2756" t="s">
        <v>1559</v>
      </c>
      <c r="F2756" s="4"/>
      <c r="G2756" s="9">
        <f>Table5[[#This Row],[Order Quantity]]</f>
        <v>11</v>
      </c>
    </row>
    <row r="2757" spans="1:7" ht="16" hidden="1" x14ac:dyDescent="0.2">
      <c r="A2757" t="s">
        <v>2199</v>
      </c>
      <c r="B2757">
        <v>6</v>
      </c>
      <c r="C2757">
        <v>11</v>
      </c>
      <c r="D2757" t="s">
        <v>2200</v>
      </c>
      <c r="E2757" t="s">
        <v>1416</v>
      </c>
      <c r="F2757" s="4"/>
      <c r="G2757" s="9">
        <f>Table5[[#This Row],[Order Quantity]]</f>
        <v>11</v>
      </c>
    </row>
    <row r="2758" spans="1:7" ht="16" hidden="1" x14ac:dyDescent="0.2">
      <c r="A2758" t="s">
        <v>2767</v>
      </c>
      <c r="B2758">
        <v>6</v>
      </c>
      <c r="C2758">
        <v>11</v>
      </c>
      <c r="D2758" t="s">
        <v>888</v>
      </c>
      <c r="E2758" t="s">
        <v>2568</v>
      </c>
      <c r="F2758" s="4"/>
      <c r="G2758" s="9">
        <f>Table5[[#This Row],[Order Quantity]]</f>
        <v>11</v>
      </c>
    </row>
    <row r="2759" spans="1:7" ht="16" hidden="1" x14ac:dyDescent="0.2">
      <c r="A2759" t="s">
        <v>2826</v>
      </c>
      <c r="B2759">
        <v>6</v>
      </c>
      <c r="C2759">
        <v>11</v>
      </c>
      <c r="D2759" t="s">
        <v>1571</v>
      </c>
      <c r="E2759" t="s">
        <v>1240</v>
      </c>
      <c r="F2759" s="4"/>
      <c r="G2759" s="9">
        <f>Table5[[#This Row],[Order Quantity]]</f>
        <v>11</v>
      </c>
    </row>
    <row r="2760" spans="1:7" ht="16" hidden="1" x14ac:dyDescent="0.2">
      <c r="A2760" t="s">
        <v>2882</v>
      </c>
      <c r="B2760">
        <v>6</v>
      </c>
      <c r="C2760">
        <v>11</v>
      </c>
      <c r="D2760" t="s">
        <v>1083</v>
      </c>
      <c r="E2760" t="s">
        <v>1559</v>
      </c>
      <c r="F2760" s="4"/>
      <c r="G2760" s="9">
        <f>Table5[[#This Row],[Order Quantity]]</f>
        <v>11</v>
      </c>
    </row>
    <row r="2761" spans="1:7" ht="16" hidden="1" x14ac:dyDescent="0.2">
      <c r="A2761" t="s">
        <v>3077</v>
      </c>
      <c r="B2761">
        <v>6</v>
      </c>
      <c r="C2761">
        <v>11</v>
      </c>
      <c r="D2761" t="s">
        <v>555</v>
      </c>
      <c r="E2761" t="s">
        <v>1084</v>
      </c>
      <c r="F2761" s="4"/>
      <c r="G2761" s="9">
        <f>Table5[[#This Row],[Order Quantity]]</f>
        <v>11</v>
      </c>
    </row>
    <row r="2762" spans="1:7" ht="16" hidden="1" x14ac:dyDescent="0.2">
      <c r="A2762" t="s">
        <v>3402</v>
      </c>
      <c r="B2762">
        <v>6</v>
      </c>
      <c r="C2762">
        <v>11</v>
      </c>
      <c r="D2762" t="s">
        <v>150</v>
      </c>
      <c r="E2762" t="s">
        <v>1812</v>
      </c>
      <c r="F2762" s="4"/>
      <c r="G2762" s="9">
        <f>Table5[[#This Row],[Order Quantity]]</f>
        <v>11</v>
      </c>
    </row>
    <row r="2763" spans="1:7" ht="16" hidden="1" x14ac:dyDescent="0.2">
      <c r="A2763" t="s">
        <v>3921</v>
      </c>
      <c r="B2763">
        <v>6</v>
      </c>
      <c r="C2763">
        <v>11</v>
      </c>
      <c r="D2763" t="s">
        <v>1083</v>
      </c>
      <c r="E2763" t="s">
        <v>1559</v>
      </c>
      <c r="F2763" s="4"/>
      <c r="G2763" s="9">
        <f>Table5[[#This Row],[Order Quantity]]</f>
        <v>11</v>
      </c>
    </row>
    <row r="2764" spans="1:7" ht="16" hidden="1" x14ac:dyDescent="0.2">
      <c r="A2764" t="s">
        <v>4856</v>
      </c>
      <c r="B2764">
        <v>6</v>
      </c>
      <c r="C2764">
        <v>11</v>
      </c>
      <c r="D2764" t="s">
        <v>65</v>
      </c>
      <c r="E2764" t="s">
        <v>4579</v>
      </c>
      <c r="F2764" s="4"/>
      <c r="G2764" s="9">
        <f>Table5[[#This Row],[Order Quantity]]</f>
        <v>11</v>
      </c>
    </row>
    <row r="2765" spans="1:7" ht="16" hidden="1" x14ac:dyDescent="0.2">
      <c r="A2765" t="s">
        <v>639</v>
      </c>
      <c r="B2765">
        <v>6</v>
      </c>
      <c r="C2765">
        <v>11</v>
      </c>
      <c r="D2765" t="s">
        <v>640</v>
      </c>
      <c r="E2765" t="s">
        <v>1302</v>
      </c>
      <c r="F2765" s="4"/>
      <c r="G2765" s="9">
        <f>Table5[[#This Row],[Order Quantity]]</f>
        <v>11</v>
      </c>
    </row>
    <row r="2766" spans="1:7" ht="16" hidden="1" x14ac:dyDescent="0.2">
      <c r="A2766" t="s">
        <v>1792</v>
      </c>
      <c r="B2766">
        <v>6</v>
      </c>
      <c r="C2766">
        <v>11</v>
      </c>
      <c r="D2766" t="s">
        <v>6168</v>
      </c>
      <c r="E2766" t="s">
        <v>1380</v>
      </c>
      <c r="F2766" s="4"/>
      <c r="G2766" s="9">
        <f>Table5[[#This Row],[Order Quantity]]</f>
        <v>11</v>
      </c>
    </row>
    <row r="2767" spans="1:7" ht="16" hidden="1" x14ac:dyDescent="0.2">
      <c r="A2767" t="s">
        <v>1792</v>
      </c>
      <c r="B2767">
        <v>6</v>
      </c>
      <c r="C2767">
        <v>11</v>
      </c>
      <c r="D2767" t="s">
        <v>684</v>
      </c>
      <c r="E2767" t="s">
        <v>1380</v>
      </c>
      <c r="F2767" s="4"/>
      <c r="G2767" s="9">
        <f>Table5[[#This Row],[Order Quantity]]</f>
        <v>11</v>
      </c>
    </row>
    <row r="2768" spans="1:7" ht="16" hidden="1" x14ac:dyDescent="0.2">
      <c r="A2768" t="s">
        <v>4781</v>
      </c>
      <c r="B2768">
        <v>6</v>
      </c>
      <c r="C2768">
        <v>11</v>
      </c>
      <c r="D2768" t="s">
        <v>65</v>
      </c>
      <c r="E2768" t="s">
        <v>4781</v>
      </c>
      <c r="F2768" s="4"/>
      <c r="G2768" s="9">
        <f>Table5[[#This Row],[Order Quantity]]</f>
        <v>11</v>
      </c>
    </row>
    <row r="2769" spans="1:7" ht="16" hidden="1" x14ac:dyDescent="0.2">
      <c r="A2769" t="s">
        <v>6279</v>
      </c>
      <c r="B2769">
        <v>6</v>
      </c>
      <c r="C2769">
        <v>11</v>
      </c>
      <c r="D2769" t="s">
        <v>65</v>
      </c>
      <c r="E2769" t="s">
        <v>6083</v>
      </c>
      <c r="F2769" s="4"/>
      <c r="G2769" s="9">
        <f>Table5[[#This Row],[Order Quantity]]</f>
        <v>11</v>
      </c>
    </row>
    <row r="2770" spans="1:7" ht="16" hidden="1" x14ac:dyDescent="0.2">
      <c r="A2770" t="s">
        <v>6336</v>
      </c>
      <c r="B2770">
        <v>6</v>
      </c>
      <c r="C2770" s="6">
        <v>11</v>
      </c>
      <c r="D2770" t="s">
        <v>6337</v>
      </c>
      <c r="E2770" t="s">
        <v>2928</v>
      </c>
      <c r="F2770" s="4"/>
      <c r="G2770" s="9">
        <f>Table5[[#This Row],[Order Quantity]]</f>
        <v>11</v>
      </c>
    </row>
    <row r="2771" spans="1:7" ht="16" hidden="1" x14ac:dyDescent="0.2">
      <c r="A2771" t="s">
        <v>2043</v>
      </c>
      <c r="B2771">
        <v>5</v>
      </c>
      <c r="C2771">
        <v>11</v>
      </c>
      <c r="D2771" t="s">
        <v>136</v>
      </c>
      <c r="E2771" t="s">
        <v>1549</v>
      </c>
      <c r="F2771" s="4"/>
      <c r="G2771" s="9">
        <f>Table5[[#This Row],[Order Quantity]]</f>
        <v>11</v>
      </c>
    </row>
    <row r="2772" spans="1:7" ht="16" hidden="1" x14ac:dyDescent="0.2">
      <c r="A2772" t="s">
        <v>3332</v>
      </c>
      <c r="B2772">
        <v>5</v>
      </c>
      <c r="C2772">
        <v>11</v>
      </c>
      <c r="D2772" t="s">
        <v>97</v>
      </c>
      <c r="E2772" t="s">
        <v>2907</v>
      </c>
      <c r="F2772" s="4"/>
      <c r="G2772" s="9">
        <f>Table5[[#This Row],[Order Quantity]]</f>
        <v>11</v>
      </c>
    </row>
    <row r="2773" spans="1:7" ht="16" hidden="1" x14ac:dyDescent="0.2">
      <c r="A2773" t="s">
        <v>4452</v>
      </c>
      <c r="B2773">
        <v>5</v>
      </c>
      <c r="C2773">
        <v>11</v>
      </c>
      <c r="D2773" t="s">
        <v>201</v>
      </c>
      <c r="E2773" t="s">
        <v>1927</v>
      </c>
      <c r="F2773" s="4"/>
      <c r="G2773" s="9">
        <f>Table5[[#This Row],[Order Quantity]]</f>
        <v>11</v>
      </c>
    </row>
    <row r="2774" spans="1:7" ht="16" hidden="1" x14ac:dyDescent="0.2">
      <c r="A2774" t="s">
        <v>5785</v>
      </c>
      <c r="B2774">
        <v>5</v>
      </c>
      <c r="C2774">
        <v>11</v>
      </c>
      <c r="D2774" t="s">
        <v>5766</v>
      </c>
      <c r="E2774" t="s">
        <v>5776</v>
      </c>
      <c r="F2774" s="4"/>
      <c r="G2774" s="9">
        <f>Table5[[#This Row],[Order Quantity]]</f>
        <v>11</v>
      </c>
    </row>
    <row r="2775" spans="1:7" ht="16" hidden="1" x14ac:dyDescent="0.2">
      <c r="A2775" t="s">
        <v>1997</v>
      </c>
      <c r="B2775">
        <v>4</v>
      </c>
      <c r="C2775">
        <v>11</v>
      </c>
      <c r="D2775" t="s">
        <v>1998</v>
      </c>
      <c r="E2775" t="s">
        <v>1999</v>
      </c>
      <c r="F2775" s="4"/>
      <c r="G2775" s="9">
        <f>Table5[[#This Row],[Order Quantity]]</f>
        <v>11</v>
      </c>
    </row>
    <row r="2776" spans="1:7" ht="16" hidden="1" x14ac:dyDescent="0.2">
      <c r="A2776" t="s">
        <v>2974</v>
      </c>
      <c r="B2776">
        <v>4</v>
      </c>
      <c r="C2776">
        <v>11</v>
      </c>
      <c r="D2776" t="s">
        <v>136</v>
      </c>
      <c r="E2776" t="s">
        <v>1766</v>
      </c>
      <c r="F2776" s="4"/>
      <c r="G2776" s="9">
        <f>Table5[[#This Row],[Order Quantity]]</f>
        <v>11</v>
      </c>
    </row>
    <row r="2777" spans="1:7" ht="16" hidden="1" x14ac:dyDescent="0.2">
      <c r="A2777" t="s">
        <v>2977</v>
      </c>
      <c r="B2777">
        <v>4</v>
      </c>
      <c r="C2777">
        <v>11</v>
      </c>
      <c r="D2777" t="s">
        <v>2577</v>
      </c>
      <c r="E2777" t="s">
        <v>2978</v>
      </c>
      <c r="F2777" s="4"/>
      <c r="G2777" s="9">
        <f>Table5[[#This Row],[Order Quantity]]</f>
        <v>11</v>
      </c>
    </row>
    <row r="2778" spans="1:7" ht="16" hidden="1" x14ac:dyDescent="0.2">
      <c r="A2778" t="s">
        <v>3858</v>
      </c>
      <c r="B2778">
        <v>4</v>
      </c>
      <c r="C2778">
        <v>11</v>
      </c>
      <c r="D2778" t="s">
        <v>609</v>
      </c>
      <c r="E2778" t="s">
        <v>3858</v>
      </c>
      <c r="F2778" s="4"/>
      <c r="G2778" s="9">
        <f>Table5[[#This Row],[Order Quantity]]</f>
        <v>11</v>
      </c>
    </row>
    <row r="2779" spans="1:7" ht="16" hidden="1" x14ac:dyDescent="0.2">
      <c r="A2779" s="1" t="s">
        <v>4429</v>
      </c>
      <c r="B2779" s="1">
        <v>4</v>
      </c>
      <c r="C2779" s="1">
        <v>11</v>
      </c>
      <c r="D2779" s="1" t="s">
        <v>136</v>
      </c>
      <c r="E2779" s="1" t="s">
        <v>2089</v>
      </c>
      <c r="F2779" s="4"/>
      <c r="G2779" s="9">
        <f>Table5[[#This Row],[Order Quantity]]</f>
        <v>11</v>
      </c>
    </row>
    <row r="2780" spans="1:7" ht="16" hidden="1" x14ac:dyDescent="0.2">
      <c r="A2780" s="1" t="s">
        <v>5612</v>
      </c>
      <c r="B2780" s="1">
        <v>4</v>
      </c>
      <c r="C2780" s="1">
        <v>11</v>
      </c>
      <c r="D2780" s="1" t="s">
        <v>5602</v>
      </c>
      <c r="E2780" s="1" t="s">
        <v>1416</v>
      </c>
      <c r="F2780" s="4"/>
      <c r="G2780" s="9">
        <f>Table5[[#This Row],[Order Quantity]]</f>
        <v>11</v>
      </c>
    </row>
    <row r="2781" spans="1:7" ht="16" hidden="1" x14ac:dyDescent="0.2">
      <c r="A2781" t="s">
        <v>6264</v>
      </c>
      <c r="B2781">
        <v>4</v>
      </c>
      <c r="C2781">
        <v>11</v>
      </c>
      <c r="D2781" t="s">
        <v>65</v>
      </c>
      <c r="E2781" t="s">
        <v>6265</v>
      </c>
      <c r="F2781" s="4"/>
      <c r="G2781" s="9">
        <f>Table5[[#This Row],[Order Quantity]]</f>
        <v>11</v>
      </c>
    </row>
    <row r="2782" spans="1:7" ht="16" hidden="1" x14ac:dyDescent="0.2">
      <c r="A2782" t="s">
        <v>6601</v>
      </c>
      <c r="B2782">
        <v>4</v>
      </c>
      <c r="C2782">
        <v>11</v>
      </c>
      <c r="D2782" t="s">
        <v>1404</v>
      </c>
      <c r="E2782" t="s">
        <v>165</v>
      </c>
      <c r="F2782" s="4"/>
      <c r="G2782" s="9">
        <f>Table5[[#This Row],[Order Quantity]]</f>
        <v>11</v>
      </c>
    </row>
    <row r="2783" spans="1:7" ht="16" hidden="1" x14ac:dyDescent="0.2">
      <c r="A2783" t="s">
        <v>7408</v>
      </c>
      <c r="B2783">
        <v>4</v>
      </c>
      <c r="C2783">
        <v>11</v>
      </c>
      <c r="D2783" t="s">
        <v>136</v>
      </c>
      <c r="E2783" t="s">
        <v>1285</v>
      </c>
      <c r="F2783" s="4"/>
      <c r="G2783" s="9">
        <f>Table5[[#This Row],[Order Quantity]]</f>
        <v>11</v>
      </c>
    </row>
    <row r="2784" spans="1:7" ht="16" hidden="1" x14ac:dyDescent="0.2">
      <c r="A2784" t="s">
        <v>7448</v>
      </c>
      <c r="B2784">
        <v>4</v>
      </c>
      <c r="C2784">
        <v>11</v>
      </c>
      <c r="D2784" t="s">
        <v>136</v>
      </c>
      <c r="E2784" t="s">
        <v>1549</v>
      </c>
      <c r="F2784" s="4"/>
      <c r="G2784" s="9">
        <f>Table5[[#This Row],[Order Quantity]]</f>
        <v>11</v>
      </c>
    </row>
    <row r="2785" spans="1:7" ht="16" hidden="1" x14ac:dyDescent="0.2">
      <c r="A2785" t="s">
        <v>135</v>
      </c>
      <c r="B2785">
        <v>3</v>
      </c>
      <c r="C2785">
        <v>11</v>
      </c>
      <c r="D2785" t="s">
        <v>136</v>
      </c>
      <c r="E2785" t="s">
        <v>137</v>
      </c>
      <c r="F2785" s="4"/>
      <c r="G2785" s="9">
        <f>Table5[[#This Row],[Order Quantity]]</f>
        <v>11</v>
      </c>
    </row>
    <row r="2786" spans="1:7" ht="16" hidden="1" x14ac:dyDescent="0.2">
      <c r="A2786" t="s">
        <v>1222</v>
      </c>
      <c r="B2786">
        <v>3</v>
      </c>
      <c r="C2786">
        <v>11</v>
      </c>
      <c r="D2786" t="s">
        <v>422</v>
      </c>
      <c r="E2786" t="s">
        <v>81</v>
      </c>
      <c r="F2786" s="4"/>
      <c r="G2786" s="9">
        <f>Table5[[#This Row],[Order Quantity]]</f>
        <v>11</v>
      </c>
    </row>
    <row r="2787" spans="1:7" ht="16" hidden="1" x14ac:dyDescent="0.2">
      <c r="A2787" t="s">
        <v>2236</v>
      </c>
      <c r="B2787">
        <v>3</v>
      </c>
      <c r="C2787">
        <v>11</v>
      </c>
      <c r="D2787" t="s">
        <v>854</v>
      </c>
      <c r="E2787" t="s">
        <v>2237</v>
      </c>
      <c r="F2787" s="4"/>
      <c r="G2787" s="9">
        <f>Table5[[#This Row],[Order Quantity]]</f>
        <v>11</v>
      </c>
    </row>
    <row r="2788" spans="1:7" ht="16" hidden="1" x14ac:dyDescent="0.2">
      <c r="A2788" t="s">
        <v>3076</v>
      </c>
      <c r="B2788">
        <v>3</v>
      </c>
      <c r="C2788">
        <v>11</v>
      </c>
      <c r="D2788" t="s">
        <v>97</v>
      </c>
      <c r="E2788" t="s">
        <v>2128</v>
      </c>
      <c r="F2788" s="4"/>
      <c r="G2788" s="9">
        <f>Table5[[#This Row],[Order Quantity]]</f>
        <v>11</v>
      </c>
    </row>
    <row r="2789" spans="1:7" ht="16" hidden="1" x14ac:dyDescent="0.2">
      <c r="A2789" s="1" t="s">
        <v>4142</v>
      </c>
      <c r="B2789" s="1">
        <v>3</v>
      </c>
      <c r="C2789" s="1">
        <v>11</v>
      </c>
      <c r="D2789" s="1" t="s">
        <v>2886</v>
      </c>
      <c r="E2789" s="1" t="s">
        <v>2458</v>
      </c>
      <c r="F2789" s="4"/>
      <c r="G2789" s="9">
        <f>Table5[[#This Row],[Order Quantity]]</f>
        <v>11</v>
      </c>
    </row>
    <row r="2790" spans="1:7" ht="16" hidden="1" x14ac:dyDescent="0.2">
      <c r="A2790" s="1" t="s">
        <v>5164</v>
      </c>
      <c r="B2790" s="1">
        <v>3</v>
      </c>
      <c r="C2790" s="1">
        <v>11</v>
      </c>
      <c r="D2790" s="1" t="s">
        <v>5112</v>
      </c>
      <c r="E2790" s="1" t="s">
        <v>5024</v>
      </c>
      <c r="F2790" s="4"/>
      <c r="G2790" s="9">
        <f>Table5[[#This Row],[Order Quantity]]</f>
        <v>11</v>
      </c>
    </row>
    <row r="2791" spans="1:7" ht="16" hidden="1" x14ac:dyDescent="0.2">
      <c r="A2791" t="s">
        <v>6330</v>
      </c>
      <c r="B2791">
        <v>3</v>
      </c>
      <c r="C2791">
        <v>11</v>
      </c>
      <c r="D2791" t="s">
        <v>422</v>
      </c>
      <c r="E2791" t="s">
        <v>1677</v>
      </c>
      <c r="F2791" s="4"/>
      <c r="G2791" s="9">
        <f>Table5[[#This Row],[Order Quantity]]</f>
        <v>11</v>
      </c>
    </row>
    <row r="2792" spans="1:7" ht="16" hidden="1" x14ac:dyDescent="0.2">
      <c r="A2792" t="s">
        <v>6457</v>
      </c>
      <c r="B2792">
        <v>3</v>
      </c>
      <c r="C2792">
        <v>11</v>
      </c>
      <c r="D2792" t="s">
        <v>136</v>
      </c>
      <c r="E2792" t="s">
        <v>1752</v>
      </c>
      <c r="F2792" s="4"/>
      <c r="G2792" s="9">
        <f>Table5[[#This Row],[Order Quantity]]</f>
        <v>11</v>
      </c>
    </row>
    <row r="2793" spans="1:7" ht="16" hidden="1" x14ac:dyDescent="0.2">
      <c r="A2793" t="s">
        <v>6678</v>
      </c>
      <c r="B2793">
        <v>3</v>
      </c>
      <c r="C2793">
        <v>11</v>
      </c>
      <c r="D2793" t="s">
        <v>136</v>
      </c>
      <c r="E2793" t="s">
        <v>1236</v>
      </c>
      <c r="F2793" s="4"/>
      <c r="G2793" s="9">
        <f>Table5[[#This Row],[Order Quantity]]</f>
        <v>11</v>
      </c>
    </row>
    <row r="2794" spans="1:7" ht="16" hidden="1" x14ac:dyDescent="0.2">
      <c r="A2794" t="s">
        <v>416</v>
      </c>
      <c r="B2794">
        <v>2</v>
      </c>
      <c r="C2794">
        <v>11</v>
      </c>
      <c r="D2794" t="s">
        <v>417</v>
      </c>
      <c r="E2794" t="s">
        <v>179</v>
      </c>
      <c r="F2794" s="4"/>
      <c r="G2794" s="9">
        <f>Table5[[#This Row],[Order Quantity]]</f>
        <v>11</v>
      </c>
    </row>
    <row r="2795" spans="1:7" ht="16" hidden="1" x14ac:dyDescent="0.2">
      <c r="A2795" t="s">
        <v>1232</v>
      </c>
      <c r="B2795">
        <v>2</v>
      </c>
      <c r="C2795">
        <v>11</v>
      </c>
      <c r="D2795" t="s">
        <v>422</v>
      </c>
      <c r="E2795" t="s">
        <v>443</v>
      </c>
      <c r="F2795" s="4"/>
      <c r="G2795" s="9">
        <f>Table5[[#This Row],[Order Quantity]]</f>
        <v>11</v>
      </c>
    </row>
    <row r="2796" spans="1:7" ht="16" hidden="1" x14ac:dyDescent="0.2">
      <c r="A2796" t="s">
        <v>1969</v>
      </c>
      <c r="B2796">
        <v>2</v>
      </c>
      <c r="C2796">
        <v>11</v>
      </c>
      <c r="D2796" t="s">
        <v>1970</v>
      </c>
      <c r="E2796" t="s">
        <v>1456</v>
      </c>
      <c r="F2796" s="4"/>
      <c r="G2796" s="9">
        <f>Table5[[#This Row],[Order Quantity]]</f>
        <v>11</v>
      </c>
    </row>
    <row r="2797" spans="1:7" ht="16" hidden="1" x14ac:dyDescent="0.2">
      <c r="A2797" t="s">
        <v>2779</v>
      </c>
      <c r="B2797">
        <v>2</v>
      </c>
      <c r="C2797">
        <v>11</v>
      </c>
      <c r="D2797" t="s">
        <v>265</v>
      </c>
      <c r="E2797" t="s">
        <v>2780</v>
      </c>
      <c r="F2797" s="4"/>
      <c r="G2797" s="9">
        <f>Table5[[#This Row],[Order Quantity]]</f>
        <v>11</v>
      </c>
    </row>
    <row r="2798" spans="1:7" ht="16" hidden="1" x14ac:dyDescent="0.2">
      <c r="A2798" t="s">
        <v>2957</v>
      </c>
      <c r="B2798">
        <v>2</v>
      </c>
      <c r="C2798">
        <v>11</v>
      </c>
      <c r="D2798" t="s">
        <v>65</v>
      </c>
      <c r="E2798" t="s">
        <v>1939</v>
      </c>
      <c r="F2798" s="4"/>
      <c r="G2798" s="9">
        <f>Table5[[#This Row],[Order Quantity]]</f>
        <v>11</v>
      </c>
    </row>
    <row r="2799" spans="1:7" ht="16" hidden="1" x14ac:dyDescent="0.2">
      <c r="A2799" t="s">
        <v>2958</v>
      </c>
      <c r="B2799">
        <v>2</v>
      </c>
      <c r="C2799">
        <v>11</v>
      </c>
      <c r="D2799" t="s">
        <v>65</v>
      </c>
      <c r="E2799" t="s">
        <v>1939</v>
      </c>
      <c r="F2799" s="4"/>
      <c r="G2799" s="9">
        <f>Table5[[#This Row],[Order Quantity]]</f>
        <v>11</v>
      </c>
    </row>
    <row r="2800" spans="1:7" ht="16" hidden="1" x14ac:dyDescent="0.2">
      <c r="A2800" t="s">
        <v>3534</v>
      </c>
      <c r="B2800">
        <v>2</v>
      </c>
      <c r="C2800">
        <v>11</v>
      </c>
      <c r="D2800" t="s">
        <v>3535</v>
      </c>
      <c r="E2800" t="s">
        <v>2646</v>
      </c>
      <c r="F2800" s="4"/>
      <c r="G2800" s="9">
        <f>Table5[[#This Row],[Order Quantity]]</f>
        <v>11</v>
      </c>
    </row>
    <row r="2801" spans="1:7" ht="16" hidden="1" x14ac:dyDescent="0.2">
      <c r="A2801" t="s">
        <v>3695</v>
      </c>
      <c r="B2801">
        <v>2</v>
      </c>
      <c r="C2801">
        <v>11</v>
      </c>
      <c r="D2801" t="s">
        <v>385</v>
      </c>
      <c r="E2801" t="s">
        <v>2082</v>
      </c>
      <c r="F2801" s="4"/>
      <c r="G2801" s="9">
        <f>Table5[[#This Row],[Order Quantity]]</f>
        <v>11</v>
      </c>
    </row>
    <row r="2802" spans="1:7" ht="16" hidden="1" x14ac:dyDescent="0.2">
      <c r="A2802" t="s">
        <v>3696</v>
      </c>
      <c r="B2802">
        <v>2</v>
      </c>
      <c r="C2802">
        <v>11</v>
      </c>
      <c r="D2802" t="s">
        <v>262</v>
      </c>
      <c r="E2802" t="s">
        <v>1521</v>
      </c>
      <c r="F2802" s="4"/>
      <c r="G2802" s="9">
        <f>Table5[[#This Row],[Order Quantity]]</f>
        <v>11</v>
      </c>
    </row>
    <row r="2803" spans="1:7" ht="16" hidden="1" x14ac:dyDescent="0.2">
      <c r="A2803" t="s">
        <v>3772</v>
      </c>
      <c r="B2803">
        <v>2</v>
      </c>
      <c r="C2803">
        <v>11</v>
      </c>
      <c r="D2803" t="s">
        <v>3773</v>
      </c>
      <c r="E2803" t="s">
        <v>1521</v>
      </c>
      <c r="F2803" s="4"/>
      <c r="G2803" s="9">
        <f>Table5[[#This Row],[Order Quantity]]</f>
        <v>11</v>
      </c>
    </row>
    <row r="2804" spans="1:7" ht="16" hidden="1" x14ac:dyDescent="0.2">
      <c r="A2804" t="s">
        <v>4259</v>
      </c>
      <c r="B2804">
        <v>2</v>
      </c>
      <c r="C2804">
        <v>11</v>
      </c>
      <c r="D2804" t="s">
        <v>129</v>
      </c>
      <c r="E2804" t="s">
        <v>2341</v>
      </c>
      <c r="F2804" s="4"/>
      <c r="G2804" s="9">
        <f>Table5[[#This Row],[Order Quantity]]</f>
        <v>11</v>
      </c>
    </row>
    <row r="2805" spans="1:7" ht="16" hidden="1" x14ac:dyDescent="0.2">
      <c r="A2805" t="s">
        <v>6648</v>
      </c>
      <c r="B2805">
        <v>2</v>
      </c>
      <c r="C2805">
        <v>11</v>
      </c>
      <c r="D2805" t="s">
        <v>3730</v>
      </c>
      <c r="E2805" t="s">
        <v>1285</v>
      </c>
      <c r="F2805" s="4"/>
      <c r="G2805" s="9">
        <f>Table5[[#This Row],[Order Quantity]]</f>
        <v>11</v>
      </c>
    </row>
    <row r="2806" spans="1:7" ht="16" hidden="1" x14ac:dyDescent="0.2">
      <c r="A2806" s="1" t="s">
        <v>6641</v>
      </c>
      <c r="B2806" s="1">
        <v>2</v>
      </c>
      <c r="C2806" s="5">
        <v>11</v>
      </c>
      <c r="D2806" s="1" t="s">
        <v>129</v>
      </c>
      <c r="E2806" s="1" t="s">
        <v>3092</v>
      </c>
      <c r="F2806" s="4"/>
      <c r="G2806" s="9">
        <f>Table5[[#This Row],[Order Quantity]]</f>
        <v>11</v>
      </c>
    </row>
    <row r="2807" spans="1:7" ht="16" hidden="1" x14ac:dyDescent="0.2">
      <c r="A2807" s="1" t="s">
        <v>6141</v>
      </c>
      <c r="B2807" s="1">
        <v>2</v>
      </c>
      <c r="C2807" s="5">
        <v>11</v>
      </c>
      <c r="D2807" s="1" t="s">
        <v>7392</v>
      </c>
      <c r="E2807" s="1" t="s">
        <v>1377</v>
      </c>
      <c r="F2807" s="4"/>
      <c r="G2807" s="9">
        <f>Table5[[#This Row],[Order Quantity]]</f>
        <v>11</v>
      </c>
    </row>
    <row r="2808" spans="1:7" ht="16" hidden="1" x14ac:dyDescent="0.2">
      <c r="A2808" s="1" t="s">
        <v>7396</v>
      </c>
      <c r="B2808" s="1">
        <v>2</v>
      </c>
      <c r="C2808" s="1">
        <v>11</v>
      </c>
      <c r="D2808" s="1" t="s">
        <v>1515</v>
      </c>
      <c r="E2808" s="1" t="s">
        <v>1285</v>
      </c>
      <c r="F2808" s="4"/>
      <c r="G2808" s="9">
        <f>Table5[[#This Row],[Order Quantity]]</f>
        <v>11</v>
      </c>
    </row>
    <row r="2809" spans="1:7" ht="16" hidden="1" x14ac:dyDescent="0.2">
      <c r="A2809" t="s">
        <v>1735</v>
      </c>
      <c r="B2809">
        <v>1</v>
      </c>
      <c r="C2809">
        <v>11</v>
      </c>
      <c r="D2809" t="s">
        <v>571</v>
      </c>
      <c r="E2809" t="s">
        <v>1521</v>
      </c>
      <c r="F2809" s="4"/>
      <c r="G2809" s="9">
        <f>Table5[[#This Row],[Order Quantity]]</f>
        <v>11</v>
      </c>
    </row>
    <row r="2810" spans="1:7" ht="16" hidden="1" x14ac:dyDescent="0.2">
      <c r="A2810" t="s">
        <v>3185</v>
      </c>
      <c r="B2810">
        <v>1</v>
      </c>
      <c r="C2810">
        <v>11</v>
      </c>
      <c r="D2810" t="s">
        <v>136</v>
      </c>
      <c r="E2810" t="s">
        <v>2625</v>
      </c>
      <c r="F2810" s="4"/>
      <c r="G2810" s="9">
        <f>Table5[[#This Row],[Order Quantity]]</f>
        <v>11</v>
      </c>
    </row>
    <row r="2811" spans="1:7" ht="16" hidden="1" x14ac:dyDescent="0.2">
      <c r="A2811" s="1" t="s">
        <v>4687</v>
      </c>
      <c r="B2811" s="1">
        <v>1</v>
      </c>
      <c r="C2811" s="1">
        <v>11</v>
      </c>
      <c r="D2811" s="1" t="s">
        <v>4688</v>
      </c>
      <c r="E2811" s="1" t="s">
        <v>4689</v>
      </c>
      <c r="F2811" s="4"/>
      <c r="G2811" s="9">
        <f>Table5[[#This Row],[Order Quantity]]</f>
        <v>11</v>
      </c>
    </row>
    <row r="2812" spans="1:7" ht="16" hidden="1" x14ac:dyDescent="0.2">
      <c r="A2812" t="s">
        <v>5335</v>
      </c>
      <c r="B2812">
        <v>1</v>
      </c>
      <c r="C2812" s="6">
        <v>10.84</v>
      </c>
      <c r="D2812" t="s">
        <v>1556</v>
      </c>
      <c r="E2812" t="s">
        <v>3178</v>
      </c>
      <c r="F2812" s="4"/>
      <c r="G2812" s="9">
        <f>Table5[[#This Row],[Order Quantity]]</f>
        <v>10.84</v>
      </c>
    </row>
    <row r="2813" spans="1:7" ht="16" hidden="1" x14ac:dyDescent="0.2">
      <c r="A2813" s="1" t="s">
        <v>4085</v>
      </c>
      <c r="B2813" s="1">
        <v>3</v>
      </c>
      <c r="C2813" s="5">
        <v>10.54</v>
      </c>
      <c r="D2813" s="1" t="s">
        <v>684</v>
      </c>
      <c r="E2813" s="1" t="s">
        <v>4086</v>
      </c>
      <c r="F2813" s="4"/>
      <c r="G2813" s="9">
        <f>Table5[[#This Row],[Order Quantity]]</f>
        <v>10.54</v>
      </c>
    </row>
    <row r="2814" spans="1:7" ht="16" hidden="1" x14ac:dyDescent="0.2">
      <c r="A2814" t="s">
        <v>6061</v>
      </c>
      <c r="B2814">
        <v>10</v>
      </c>
      <c r="C2814">
        <v>10.36</v>
      </c>
      <c r="D2814" t="s">
        <v>684</v>
      </c>
      <c r="E2814" t="s">
        <v>1477</v>
      </c>
      <c r="F2814" s="4"/>
      <c r="G2814" s="9">
        <f>Table5[[#This Row],[Order Quantity]]</f>
        <v>10.36</v>
      </c>
    </row>
    <row r="2815" spans="1:7" ht="16" hidden="1" x14ac:dyDescent="0.2">
      <c r="A2815" t="s">
        <v>5198</v>
      </c>
      <c r="B2815">
        <v>1</v>
      </c>
      <c r="C2815" s="6">
        <v>10.23</v>
      </c>
      <c r="D2815" t="s">
        <v>684</v>
      </c>
      <c r="E2815" t="s">
        <v>4086</v>
      </c>
      <c r="F2815" s="4"/>
      <c r="G2815" s="9">
        <f>Table5[[#This Row],[Order Quantity]]</f>
        <v>10.23</v>
      </c>
    </row>
    <row r="2816" spans="1:7" ht="16" hidden="1" x14ac:dyDescent="0.2">
      <c r="A2816" t="s">
        <v>1844</v>
      </c>
      <c r="B2816">
        <v>10</v>
      </c>
      <c r="C2816">
        <v>10</v>
      </c>
      <c r="D2816" t="s">
        <v>1845</v>
      </c>
      <c r="E2816" t="s">
        <v>1846</v>
      </c>
      <c r="F2816" s="4"/>
      <c r="G2816" s="9">
        <f>Table5[[#This Row],[Order Quantity]]</f>
        <v>10</v>
      </c>
    </row>
    <row r="2817" spans="1:7" ht="16" hidden="1" x14ac:dyDescent="0.2">
      <c r="A2817" t="s">
        <v>3097</v>
      </c>
      <c r="B2817">
        <v>10</v>
      </c>
      <c r="C2817">
        <v>10</v>
      </c>
      <c r="D2817" t="s">
        <v>296</v>
      </c>
      <c r="E2817" t="s">
        <v>1908</v>
      </c>
      <c r="F2817" s="4"/>
      <c r="G2817" s="9">
        <f>Table5[[#This Row],[Order Quantity]]</f>
        <v>10</v>
      </c>
    </row>
    <row r="2818" spans="1:7" ht="16" hidden="1" x14ac:dyDescent="0.2">
      <c r="A2818" t="s">
        <v>3590</v>
      </c>
      <c r="B2818">
        <v>10</v>
      </c>
      <c r="C2818">
        <v>10</v>
      </c>
      <c r="D2818" t="s">
        <v>3385</v>
      </c>
      <c r="E2818" t="s">
        <v>1908</v>
      </c>
      <c r="F2818" s="4"/>
      <c r="G2818" s="9">
        <f>Table5[[#This Row],[Order Quantity]]</f>
        <v>10</v>
      </c>
    </row>
    <row r="2819" spans="1:7" ht="16" hidden="1" x14ac:dyDescent="0.2">
      <c r="A2819" s="1" t="s">
        <v>4379</v>
      </c>
      <c r="B2819" s="1">
        <v>10</v>
      </c>
      <c r="C2819" s="1">
        <v>10</v>
      </c>
      <c r="D2819" s="1" t="s">
        <v>4367</v>
      </c>
      <c r="E2819" s="1" t="s">
        <v>1257</v>
      </c>
      <c r="F2819" s="4"/>
      <c r="G2819" s="9">
        <f>Table5[[#This Row],[Order Quantity]]</f>
        <v>10</v>
      </c>
    </row>
    <row r="2820" spans="1:7" ht="16" hidden="1" x14ac:dyDescent="0.2">
      <c r="A2820" t="s">
        <v>5298</v>
      </c>
      <c r="B2820">
        <v>10</v>
      </c>
      <c r="C2820">
        <v>10</v>
      </c>
      <c r="D2820" t="s">
        <v>1451</v>
      </c>
      <c r="E2820" t="s">
        <v>3145</v>
      </c>
      <c r="F2820" s="4"/>
      <c r="G2820" s="9">
        <f>Table5[[#This Row],[Order Quantity]]</f>
        <v>10</v>
      </c>
    </row>
    <row r="2821" spans="1:7" ht="16" hidden="1" x14ac:dyDescent="0.2">
      <c r="A2821" t="s">
        <v>5770</v>
      </c>
      <c r="B2821">
        <v>10</v>
      </c>
      <c r="C2821">
        <v>10</v>
      </c>
      <c r="D2821" t="s">
        <v>934</v>
      </c>
      <c r="E2821" t="s">
        <v>5771</v>
      </c>
      <c r="F2821" s="4"/>
      <c r="G2821" s="9">
        <f>Table5[[#This Row],[Order Quantity]]</f>
        <v>10</v>
      </c>
    </row>
    <row r="2822" spans="1:7" ht="16" hidden="1" x14ac:dyDescent="0.2">
      <c r="A2822" t="s">
        <v>6929</v>
      </c>
      <c r="B2822">
        <v>10</v>
      </c>
      <c r="C2822">
        <v>10</v>
      </c>
      <c r="D2822" t="s">
        <v>6930</v>
      </c>
      <c r="E2822" t="s">
        <v>1605</v>
      </c>
      <c r="F2822" s="4"/>
      <c r="G2822" s="9">
        <f>Table5[[#This Row],[Order Quantity]]</f>
        <v>10</v>
      </c>
    </row>
    <row r="2823" spans="1:7" ht="16" hidden="1" x14ac:dyDescent="0.2">
      <c r="A2823" t="s">
        <v>2105</v>
      </c>
      <c r="B2823">
        <v>9</v>
      </c>
      <c r="C2823">
        <v>10</v>
      </c>
      <c r="D2823" t="s">
        <v>1651</v>
      </c>
      <c r="E2823" t="s">
        <v>2066</v>
      </c>
      <c r="F2823" s="4"/>
      <c r="G2823" s="9">
        <f>Table5[[#This Row],[Order Quantity]]</f>
        <v>10</v>
      </c>
    </row>
    <row r="2824" spans="1:7" ht="16" hidden="1" x14ac:dyDescent="0.2">
      <c r="A2824" t="s">
        <v>3049</v>
      </c>
      <c r="B2824">
        <v>9</v>
      </c>
      <c r="C2824">
        <v>10</v>
      </c>
      <c r="D2824" t="s">
        <v>136</v>
      </c>
      <c r="E2824" t="s">
        <v>723</v>
      </c>
      <c r="F2824" s="4"/>
      <c r="G2824" s="9">
        <f>Table5[[#This Row],[Order Quantity]]</f>
        <v>10</v>
      </c>
    </row>
    <row r="2825" spans="1:7" ht="16" hidden="1" x14ac:dyDescent="0.2">
      <c r="A2825" t="s">
        <v>5129</v>
      </c>
      <c r="B2825">
        <v>9</v>
      </c>
      <c r="C2825">
        <v>10</v>
      </c>
      <c r="D2825" t="s">
        <v>2167</v>
      </c>
      <c r="E2825" t="s">
        <v>5029</v>
      </c>
      <c r="F2825" s="4"/>
      <c r="G2825" s="9">
        <f>Table5[[#This Row],[Order Quantity]]</f>
        <v>10</v>
      </c>
    </row>
    <row r="2826" spans="1:7" ht="16" hidden="1" x14ac:dyDescent="0.2">
      <c r="A2826" t="s">
        <v>6718</v>
      </c>
      <c r="B2826">
        <v>9</v>
      </c>
      <c r="C2826">
        <v>10</v>
      </c>
      <c r="D2826" t="s">
        <v>328</v>
      </c>
      <c r="E2826" t="s">
        <v>2196</v>
      </c>
      <c r="F2826" s="4"/>
      <c r="G2826" s="9">
        <f>Table5[[#This Row],[Order Quantity]]</f>
        <v>10</v>
      </c>
    </row>
    <row r="2827" spans="1:7" ht="16" hidden="1" x14ac:dyDescent="0.2">
      <c r="A2827" t="s">
        <v>930</v>
      </c>
      <c r="B2827">
        <v>8</v>
      </c>
      <c r="C2827">
        <v>10</v>
      </c>
      <c r="D2827" t="s">
        <v>77</v>
      </c>
      <c r="E2827" t="s">
        <v>78</v>
      </c>
      <c r="F2827" s="4"/>
      <c r="G2827" s="9">
        <f>Table5[[#This Row],[Order Quantity]]</f>
        <v>10</v>
      </c>
    </row>
    <row r="2828" spans="1:7" ht="16" hidden="1" x14ac:dyDescent="0.2">
      <c r="A2828" t="s">
        <v>969</v>
      </c>
      <c r="B2828">
        <v>8</v>
      </c>
      <c r="C2828">
        <v>10</v>
      </c>
      <c r="D2828" t="s">
        <v>430</v>
      </c>
      <c r="E2828" t="s">
        <v>3020</v>
      </c>
      <c r="F2828" s="4"/>
      <c r="G2828" s="9">
        <f>Table5[[#This Row],[Order Quantity]]</f>
        <v>10</v>
      </c>
    </row>
    <row r="2829" spans="1:7" ht="16" hidden="1" x14ac:dyDescent="0.2">
      <c r="A2829" t="s">
        <v>1126</v>
      </c>
      <c r="B2829">
        <v>8</v>
      </c>
      <c r="C2829">
        <v>10</v>
      </c>
      <c r="D2829" t="s">
        <v>77</v>
      </c>
      <c r="E2829" t="s">
        <v>1302</v>
      </c>
      <c r="F2829" s="4"/>
      <c r="G2829" s="9">
        <f>Table5[[#This Row],[Order Quantity]]</f>
        <v>10</v>
      </c>
    </row>
    <row r="2830" spans="1:7" ht="16" hidden="1" x14ac:dyDescent="0.2">
      <c r="A2830" t="s">
        <v>298</v>
      </c>
      <c r="B2830">
        <v>8</v>
      </c>
      <c r="C2830">
        <v>10</v>
      </c>
      <c r="D2830" t="s">
        <v>697</v>
      </c>
      <c r="E2830" t="s">
        <v>1336</v>
      </c>
      <c r="F2830" s="4"/>
      <c r="G2830" s="9">
        <f>Table5[[#This Row],[Order Quantity]]</f>
        <v>10</v>
      </c>
    </row>
    <row r="2831" spans="1:7" ht="16" hidden="1" x14ac:dyDescent="0.2">
      <c r="A2831" t="s">
        <v>5111</v>
      </c>
      <c r="B2831">
        <v>8</v>
      </c>
      <c r="C2831">
        <v>10</v>
      </c>
      <c r="D2831" t="s">
        <v>5112</v>
      </c>
      <c r="E2831" t="s">
        <v>5079</v>
      </c>
      <c r="F2831" s="4"/>
      <c r="G2831" s="9">
        <f>Table5[[#This Row],[Order Quantity]]</f>
        <v>10</v>
      </c>
    </row>
    <row r="2832" spans="1:7" ht="16" hidden="1" x14ac:dyDescent="0.2">
      <c r="A2832" t="s">
        <v>6345</v>
      </c>
      <c r="B2832">
        <v>8</v>
      </c>
      <c r="C2832">
        <v>10</v>
      </c>
      <c r="D2832" t="s">
        <v>265</v>
      </c>
      <c r="E2832" t="s">
        <v>1084</v>
      </c>
      <c r="F2832" s="4"/>
      <c r="G2832" s="9">
        <f>Table5[[#This Row],[Order Quantity]]</f>
        <v>10</v>
      </c>
    </row>
    <row r="2833" spans="1:7" ht="16" hidden="1" x14ac:dyDescent="0.2">
      <c r="A2833" t="s">
        <v>6661</v>
      </c>
      <c r="B2833">
        <v>8</v>
      </c>
      <c r="C2833">
        <v>10</v>
      </c>
      <c r="D2833" t="s">
        <v>6662</v>
      </c>
      <c r="E2833" t="s">
        <v>1660</v>
      </c>
      <c r="F2833" s="4"/>
      <c r="G2833" s="9">
        <f>Table5[[#This Row],[Order Quantity]]</f>
        <v>10</v>
      </c>
    </row>
    <row r="2834" spans="1:7" ht="16" hidden="1" x14ac:dyDescent="0.2">
      <c r="A2834" t="s">
        <v>678</v>
      </c>
      <c r="B2834">
        <v>7</v>
      </c>
      <c r="C2834">
        <v>10</v>
      </c>
      <c r="D2834" t="s">
        <v>113</v>
      </c>
      <c r="E2834" t="s">
        <v>114</v>
      </c>
      <c r="F2834" s="4"/>
      <c r="G2834" s="9">
        <f>Table5[[#This Row],[Order Quantity]]</f>
        <v>10</v>
      </c>
    </row>
    <row r="2835" spans="1:7" ht="16" hidden="1" x14ac:dyDescent="0.2">
      <c r="A2835" t="s">
        <v>462</v>
      </c>
      <c r="B2835">
        <v>7</v>
      </c>
      <c r="C2835" s="6">
        <v>10</v>
      </c>
      <c r="D2835" t="s">
        <v>778</v>
      </c>
      <c r="E2835" t="s">
        <v>231</v>
      </c>
      <c r="F2835" s="4"/>
      <c r="G2835" s="9">
        <f>Table5[[#This Row],[Order Quantity]]</f>
        <v>10</v>
      </c>
    </row>
    <row r="2836" spans="1:7" ht="16" hidden="1" x14ac:dyDescent="0.2">
      <c r="A2836" t="s">
        <v>1922</v>
      </c>
      <c r="B2836">
        <v>7</v>
      </c>
      <c r="C2836">
        <v>10</v>
      </c>
      <c r="D2836" t="s">
        <v>65</v>
      </c>
      <c r="E2836" t="s">
        <v>1815</v>
      </c>
      <c r="F2836" s="4"/>
      <c r="G2836" s="9">
        <f>Table5[[#This Row],[Order Quantity]]</f>
        <v>10</v>
      </c>
    </row>
    <row r="2837" spans="1:7" ht="16" hidden="1" x14ac:dyDescent="0.2">
      <c r="A2837" t="s">
        <v>2171</v>
      </c>
      <c r="B2837">
        <v>7</v>
      </c>
      <c r="C2837">
        <v>10</v>
      </c>
      <c r="D2837" t="s">
        <v>160</v>
      </c>
      <c r="E2837" t="s">
        <v>1849</v>
      </c>
      <c r="F2837" s="4"/>
      <c r="G2837" s="9">
        <f>Table5[[#This Row],[Order Quantity]]</f>
        <v>10</v>
      </c>
    </row>
    <row r="2838" spans="1:7" ht="16" hidden="1" x14ac:dyDescent="0.2">
      <c r="A2838" t="s">
        <v>309</v>
      </c>
      <c r="B2838">
        <v>7</v>
      </c>
      <c r="C2838">
        <v>10</v>
      </c>
      <c r="D2838" t="s">
        <v>1466</v>
      </c>
      <c r="E2838" t="s">
        <v>309</v>
      </c>
      <c r="F2838" s="4"/>
      <c r="G2838" s="9">
        <f>Table5[[#This Row],[Order Quantity]]</f>
        <v>10</v>
      </c>
    </row>
    <row r="2839" spans="1:7" ht="16" hidden="1" x14ac:dyDescent="0.2">
      <c r="A2839" t="s">
        <v>6524</v>
      </c>
      <c r="B2839">
        <v>7</v>
      </c>
      <c r="C2839">
        <v>10</v>
      </c>
      <c r="D2839" t="s">
        <v>77</v>
      </c>
      <c r="E2839" t="s">
        <v>1302</v>
      </c>
      <c r="F2839" s="4"/>
      <c r="G2839" s="9">
        <f>Table5[[#This Row],[Order Quantity]]</f>
        <v>10</v>
      </c>
    </row>
    <row r="2840" spans="1:7" ht="16" hidden="1" x14ac:dyDescent="0.2">
      <c r="A2840" t="s">
        <v>3023</v>
      </c>
      <c r="B2840">
        <v>6</v>
      </c>
      <c r="C2840">
        <v>10</v>
      </c>
      <c r="D2840" t="s">
        <v>2964</v>
      </c>
      <c r="E2840" t="s">
        <v>2965</v>
      </c>
      <c r="F2840" s="4"/>
      <c r="G2840" s="9">
        <f>Table5[[#This Row],[Order Quantity]]</f>
        <v>10</v>
      </c>
    </row>
    <row r="2841" spans="1:7" ht="16" hidden="1" x14ac:dyDescent="0.2">
      <c r="A2841" t="s">
        <v>3220</v>
      </c>
      <c r="B2841">
        <v>6</v>
      </c>
      <c r="C2841" s="6">
        <v>10</v>
      </c>
      <c r="D2841" t="s">
        <v>3221</v>
      </c>
      <c r="E2841" t="s">
        <v>2005</v>
      </c>
      <c r="F2841" s="4"/>
      <c r="G2841" s="9">
        <f>Table5[[#This Row],[Order Quantity]]</f>
        <v>10</v>
      </c>
    </row>
    <row r="2842" spans="1:7" ht="16" hidden="1" x14ac:dyDescent="0.2">
      <c r="A2842" t="s">
        <v>6514</v>
      </c>
      <c r="B2842">
        <v>6</v>
      </c>
      <c r="C2842">
        <v>10</v>
      </c>
      <c r="D2842" t="s">
        <v>77</v>
      </c>
      <c r="E2842" t="s">
        <v>1302</v>
      </c>
      <c r="F2842" s="4"/>
      <c r="G2842" s="9">
        <f>Table5[[#This Row],[Order Quantity]]</f>
        <v>10</v>
      </c>
    </row>
    <row r="2843" spans="1:7" ht="16" hidden="1" x14ac:dyDescent="0.2">
      <c r="A2843" t="s">
        <v>6653</v>
      </c>
      <c r="B2843">
        <v>6</v>
      </c>
      <c r="C2843">
        <v>10</v>
      </c>
      <c r="D2843" t="s">
        <v>6654</v>
      </c>
      <c r="E2843" t="s">
        <v>2163</v>
      </c>
      <c r="F2843" s="4"/>
      <c r="G2843" s="9">
        <f>Table5[[#This Row],[Order Quantity]]</f>
        <v>10</v>
      </c>
    </row>
    <row r="2844" spans="1:7" ht="16" hidden="1" x14ac:dyDescent="0.2">
      <c r="A2844" t="s">
        <v>7522</v>
      </c>
      <c r="B2844">
        <v>6</v>
      </c>
      <c r="C2844">
        <v>10</v>
      </c>
      <c r="D2844" t="s">
        <v>7480</v>
      </c>
      <c r="E2844" t="s">
        <v>2235</v>
      </c>
      <c r="F2844" s="4"/>
      <c r="G2844" s="9">
        <f>Table5[[#This Row],[Order Quantity]]</f>
        <v>10</v>
      </c>
    </row>
    <row r="2845" spans="1:7" ht="16" hidden="1" x14ac:dyDescent="0.2">
      <c r="A2845" t="s">
        <v>518</v>
      </c>
      <c r="B2845">
        <v>5</v>
      </c>
      <c r="C2845">
        <v>10</v>
      </c>
      <c r="D2845" t="s">
        <v>519</v>
      </c>
      <c r="E2845" t="s">
        <v>214</v>
      </c>
      <c r="F2845" s="4"/>
      <c r="G2845" s="9">
        <f>Table5[[#This Row],[Order Quantity]]</f>
        <v>10</v>
      </c>
    </row>
    <row r="2846" spans="1:7" ht="16" hidden="1" x14ac:dyDescent="0.2">
      <c r="A2846" t="s">
        <v>570</v>
      </c>
      <c r="B2846">
        <v>5</v>
      </c>
      <c r="C2846">
        <v>10</v>
      </c>
      <c r="D2846" t="s">
        <v>571</v>
      </c>
      <c r="E2846" t="s">
        <v>81</v>
      </c>
      <c r="F2846" s="4"/>
      <c r="G2846" s="9">
        <f>Table5[[#This Row],[Order Quantity]]</f>
        <v>10</v>
      </c>
    </row>
    <row r="2847" spans="1:7" ht="16" hidden="1" x14ac:dyDescent="0.2">
      <c r="A2847" t="s">
        <v>716</v>
      </c>
      <c r="B2847">
        <v>5</v>
      </c>
      <c r="C2847">
        <v>10</v>
      </c>
      <c r="D2847" t="s">
        <v>717</v>
      </c>
      <c r="E2847" t="s">
        <v>95</v>
      </c>
      <c r="F2847" s="4"/>
      <c r="G2847" s="9">
        <f>Table5[[#This Row],[Order Quantity]]</f>
        <v>10</v>
      </c>
    </row>
    <row r="2848" spans="1:7" ht="16" hidden="1" x14ac:dyDescent="0.2">
      <c r="A2848" t="s">
        <v>2006</v>
      </c>
      <c r="B2848">
        <v>5</v>
      </c>
      <c r="C2848">
        <v>10</v>
      </c>
      <c r="D2848" t="s">
        <v>1139</v>
      </c>
      <c r="E2848" t="s">
        <v>874</v>
      </c>
      <c r="F2848" s="4"/>
      <c r="G2848" s="9">
        <f>Table5[[#This Row],[Order Quantity]]</f>
        <v>10</v>
      </c>
    </row>
    <row r="2849" spans="1:7" ht="16" hidden="1" x14ac:dyDescent="0.2">
      <c r="A2849" t="s">
        <v>2777</v>
      </c>
      <c r="B2849">
        <v>5</v>
      </c>
      <c r="C2849">
        <v>10</v>
      </c>
      <c r="D2849" t="s">
        <v>2778</v>
      </c>
      <c r="E2849" t="s">
        <v>1439</v>
      </c>
      <c r="F2849" s="4"/>
      <c r="G2849" s="9">
        <f>Table5[[#This Row],[Order Quantity]]</f>
        <v>10</v>
      </c>
    </row>
    <row r="2850" spans="1:7" ht="16" hidden="1" x14ac:dyDescent="0.2">
      <c r="A2850" t="s">
        <v>3026</v>
      </c>
      <c r="B2850">
        <v>5</v>
      </c>
      <c r="C2850">
        <v>10</v>
      </c>
      <c r="D2850" t="s">
        <v>47</v>
      </c>
      <c r="E2850" t="s">
        <v>2699</v>
      </c>
      <c r="F2850" s="4"/>
      <c r="G2850" s="9">
        <f>Table5[[#This Row],[Order Quantity]]</f>
        <v>10</v>
      </c>
    </row>
    <row r="2851" spans="1:7" ht="16" hidden="1" x14ac:dyDescent="0.2">
      <c r="A2851" t="s">
        <v>3261</v>
      </c>
      <c r="B2851">
        <v>5</v>
      </c>
      <c r="C2851">
        <v>10</v>
      </c>
      <c r="D2851" t="s">
        <v>385</v>
      </c>
      <c r="E2851" t="s">
        <v>2288</v>
      </c>
      <c r="F2851" s="4"/>
      <c r="G2851" s="9">
        <f>Table5[[#This Row],[Order Quantity]]</f>
        <v>10</v>
      </c>
    </row>
    <row r="2852" spans="1:7" ht="16" hidden="1" x14ac:dyDescent="0.2">
      <c r="A2852" s="1" t="s">
        <v>4433</v>
      </c>
      <c r="B2852" s="1">
        <v>5</v>
      </c>
      <c r="C2852" s="1">
        <v>10</v>
      </c>
      <c r="D2852" s="1" t="s">
        <v>136</v>
      </c>
      <c r="E2852" s="1" t="s">
        <v>1677</v>
      </c>
      <c r="F2852" s="4"/>
      <c r="G2852" s="9">
        <f>Table5[[#This Row],[Order Quantity]]</f>
        <v>10</v>
      </c>
    </row>
    <row r="2853" spans="1:7" ht="16" hidden="1" x14ac:dyDescent="0.2">
      <c r="A2853" s="1" t="s">
        <v>4724</v>
      </c>
      <c r="B2853" s="1">
        <v>5</v>
      </c>
      <c r="C2853" s="1">
        <v>10</v>
      </c>
      <c r="D2853" s="1" t="s">
        <v>4725</v>
      </c>
      <c r="E2853" s="1" t="s">
        <v>2338</v>
      </c>
      <c r="F2853" s="4"/>
      <c r="G2853" s="9">
        <f>Table5[[#This Row],[Order Quantity]]</f>
        <v>10</v>
      </c>
    </row>
    <row r="2854" spans="1:7" ht="16" hidden="1" x14ac:dyDescent="0.2">
      <c r="A2854" t="s">
        <v>2882</v>
      </c>
      <c r="B2854">
        <v>5</v>
      </c>
      <c r="C2854">
        <v>10</v>
      </c>
      <c r="D2854" t="s">
        <v>1083</v>
      </c>
      <c r="E2854" t="s">
        <v>1559</v>
      </c>
      <c r="F2854" s="4"/>
      <c r="G2854" s="9">
        <f>Table5[[#This Row],[Order Quantity]]</f>
        <v>10</v>
      </c>
    </row>
    <row r="2855" spans="1:7" ht="16" hidden="1" x14ac:dyDescent="0.2">
      <c r="A2855" t="s">
        <v>5448</v>
      </c>
      <c r="B2855">
        <v>5</v>
      </c>
      <c r="C2855">
        <v>10</v>
      </c>
      <c r="D2855" t="s">
        <v>136</v>
      </c>
      <c r="E2855" t="s">
        <v>3123</v>
      </c>
      <c r="F2855" s="4"/>
      <c r="G2855" s="9">
        <f>Table5[[#This Row],[Order Quantity]]</f>
        <v>10</v>
      </c>
    </row>
    <row r="2856" spans="1:7" ht="16" hidden="1" x14ac:dyDescent="0.2">
      <c r="A2856" t="s">
        <v>5924</v>
      </c>
      <c r="B2856">
        <v>5</v>
      </c>
      <c r="C2856">
        <v>10</v>
      </c>
      <c r="D2856" t="s">
        <v>513</v>
      </c>
      <c r="E2856" t="s">
        <v>2092</v>
      </c>
      <c r="F2856" s="4"/>
      <c r="G2856" s="9">
        <f>Table5[[#This Row],[Order Quantity]]</f>
        <v>10</v>
      </c>
    </row>
    <row r="2857" spans="1:7" ht="16" hidden="1" x14ac:dyDescent="0.2">
      <c r="A2857" t="s">
        <v>6398</v>
      </c>
      <c r="B2857">
        <v>5</v>
      </c>
      <c r="C2857">
        <v>10</v>
      </c>
      <c r="D2857" t="s">
        <v>422</v>
      </c>
      <c r="E2857" t="s">
        <v>1285</v>
      </c>
      <c r="F2857" s="4"/>
      <c r="G2857" s="9">
        <f>Table5[[#This Row],[Order Quantity]]</f>
        <v>10</v>
      </c>
    </row>
    <row r="2858" spans="1:7" ht="16" hidden="1" x14ac:dyDescent="0.2">
      <c r="A2858" t="s">
        <v>6598</v>
      </c>
      <c r="B2858">
        <v>5</v>
      </c>
      <c r="C2858" s="6">
        <v>10</v>
      </c>
      <c r="D2858" t="s">
        <v>6599</v>
      </c>
      <c r="E2858" t="s">
        <v>3178</v>
      </c>
      <c r="F2858" s="4"/>
      <c r="G2858" s="9">
        <f>Table5[[#This Row],[Order Quantity]]</f>
        <v>10</v>
      </c>
    </row>
    <row r="2859" spans="1:7" ht="16" hidden="1" x14ac:dyDescent="0.2">
      <c r="A2859" t="s">
        <v>6717</v>
      </c>
      <c r="B2859">
        <v>5</v>
      </c>
      <c r="C2859">
        <v>10</v>
      </c>
      <c r="D2859" t="s">
        <v>422</v>
      </c>
      <c r="E2859" t="s">
        <v>1246</v>
      </c>
      <c r="F2859" s="4"/>
      <c r="G2859" s="9">
        <f>Table5[[#This Row],[Order Quantity]]</f>
        <v>10</v>
      </c>
    </row>
    <row r="2860" spans="1:7" ht="16" hidden="1" x14ac:dyDescent="0.2">
      <c r="A2860" t="s">
        <v>7450</v>
      </c>
      <c r="B2860">
        <v>5</v>
      </c>
      <c r="C2860">
        <v>10</v>
      </c>
      <c r="D2860" t="s">
        <v>136</v>
      </c>
      <c r="E2860" t="s">
        <v>1336</v>
      </c>
      <c r="F2860" s="4"/>
      <c r="G2860" s="9">
        <f>Table5[[#This Row],[Order Quantity]]</f>
        <v>10</v>
      </c>
    </row>
    <row r="2861" spans="1:7" ht="16" hidden="1" x14ac:dyDescent="0.2">
      <c r="A2861" t="s">
        <v>7536</v>
      </c>
      <c r="B2861">
        <v>5</v>
      </c>
      <c r="C2861">
        <v>10</v>
      </c>
      <c r="D2861" t="s">
        <v>6045</v>
      </c>
      <c r="E2861" t="s">
        <v>1343</v>
      </c>
      <c r="F2861" s="4"/>
      <c r="G2861" s="9">
        <f>Table5[[#This Row],[Order Quantity]]</f>
        <v>10</v>
      </c>
    </row>
    <row r="2862" spans="1:7" ht="16" hidden="1" x14ac:dyDescent="0.2">
      <c r="A2862" t="s">
        <v>840</v>
      </c>
      <c r="B2862">
        <v>4</v>
      </c>
      <c r="C2862">
        <v>10</v>
      </c>
      <c r="D2862" t="s">
        <v>841</v>
      </c>
      <c r="E2862" t="s">
        <v>620</v>
      </c>
      <c r="F2862" s="4"/>
      <c r="G2862" s="9">
        <f>Table5[[#This Row],[Order Quantity]]</f>
        <v>10</v>
      </c>
    </row>
    <row r="2863" spans="1:7" ht="16" hidden="1" x14ac:dyDescent="0.2">
      <c r="A2863" t="s">
        <v>2988</v>
      </c>
      <c r="B2863">
        <v>4</v>
      </c>
      <c r="C2863">
        <v>10</v>
      </c>
      <c r="D2863" t="s">
        <v>136</v>
      </c>
      <c r="E2863" t="s">
        <v>1549</v>
      </c>
      <c r="F2863" s="4"/>
      <c r="G2863" s="9">
        <f>Table5[[#This Row],[Order Quantity]]</f>
        <v>10</v>
      </c>
    </row>
    <row r="2864" spans="1:7" ht="16" hidden="1" x14ac:dyDescent="0.2">
      <c r="A2864" t="s">
        <v>2985</v>
      </c>
      <c r="B2864">
        <v>4</v>
      </c>
      <c r="C2864">
        <v>10</v>
      </c>
      <c r="D2864" t="s">
        <v>1314</v>
      </c>
      <c r="E2864" t="s">
        <v>671</v>
      </c>
      <c r="F2864" s="4"/>
      <c r="G2864" s="9">
        <f>Table5[[#This Row],[Order Quantity]]</f>
        <v>10</v>
      </c>
    </row>
    <row r="2865" spans="1:7" ht="16" hidden="1" x14ac:dyDescent="0.2">
      <c r="A2865" t="s">
        <v>3644</v>
      </c>
      <c r="B2865">
        <v>4</v>
      </c>
      <c r="C2865">
        <v>10</v>
      </c>
      <c r="D2865" t="s">
        <v>897</v>
      </c>
      <c r="E2865" t="s">
        <v>1927</v>
      </c>
      <c r="F2865" s="4"/>
      <c r="G2865" s="9">
        <f>Table5[[#This Row],[Order Quantity]]</f>
        <v>10</v>
      </c>
    </row>
    <row r="2866" spans="1:7" ht="16" hidden="1" x14ac:dyDescent="0.2">
      <c r="A2866" s="1" t="s">
        <v>4067</v>
      </c>
      <c r="B2866" s="1">
        <v>4</v>
      </c>
      <c r="C2866" s="1">
        <v>10</v>
      </c>
      <c r="D2866" s="1" t="s">
        <v>2675</v>
      </c>
      <c r="E2866" s="1" t="s">
        <v>1302</v>
      </c>
      <c r="F2866" s="4"/>
      <c r="G2866" s="9">
        <f>Table5[[#This Row],[Order Quantity]]</f>
        <v>10</v>
      </c>
    </row>
    <row r="2867" spans="1:7" ht="16" hidden="1" x14ac:dyDescent="0.2">
      <c r="A2867" t="s">
        <v>5926</v>
      </c>
      <c r="B2867">
        <v>4</v>
      </c>
      <c r="C2867">
        <v>10</v>
      </c>
      <c r="D2867" t="s">
        <v>934</v>
      </c>
      <c r="E2867" t="s">
        <v>5746</v>
      </c>
      <c r="F2867" s="4"/>
      <c r="G2867" s="9">
        <f>Table5[[#This Row],[Order Quantity]]</f>
        <v>10</v>
      </c>
    </row>
    <row r="2868" spans="1:7" ht="16" hidden="1" x14ac:dyDescent="0.2">
      <c r="A2868" t="s">
        <v>6099</v>
      </c>
      <c r="B2868">
        <v>4</v>
      </c>
      <c r="C2868">
        <v>10</v>
      </c>
      <c r="D2868" t="s">
        <v>3038</v>
      </c>
      <c r="E2868" t="s">
        <v>3172</v>
      </c>
      <c r="F2868" s="4"/>
      <c r="G2868" s="9">
        <f>Table5[[#This Row],[Order Quantity]]</f>
        <v>10</v>
      </c>
    </row>
    <row r="2869" spans="1:7" ht="16" hidden="1" x14ac:dyDescent="0.2">
      <c r="A2869" t="s">
        <v>6207</v>
      </c>
      <c r="B2869">
        <v>4</v>
      </c>
      <c r="C2869">
        <v>10</v>
      </c>
      <c r="D2869" t="s">
        <v>1515</v>
      </c>
      <c r="E2869" t="s">
        <v>3562</v>
      </c>
      <c r="F2869" s="4"/>
      <c r="G2869" s="9">
        <f>Table5[[#This Row],[Order Quantity]]</f>
        <v>10</v>
      </c>
    </row>
    <row r="2870" spans="1:7" ht="16" hidden="1" x14ac:dyDescent="0.2">
      <c r="A2870" t="s">
        <v>6375</v>
      </c>
      <c r="B2870">
        <v>4</v>
      </c>
      <c r="C2870">
        <v>10</v>
      </c>
      <c r="D2870" t="s">
        <v>385</v>
      </c>
      <c r="E2870" t="s">
        <v>1257</v>
      </c>
      <c r="F2870" s="4"/>
      <c r="G2870" s="9">
        <f>Table5[[#This Row],[Order Quantity]]</f>
        <v>10</v>
      </c>
    </row>
    <row r="2871" spans="1:7" ht="16" hidden="1" x14ac:dyDescent="0.2">
      <c r="A2871" t="s">
        <v>6736</v>
      </c>
      <c r="B2871">
        <v>4</v>
      </c>
      <c r="C2871">
        <v>10</v>
      </c>
      <c r="D2871" t="s">
        <v>65</v>
      </c>
      <c r="E2871" t="s">
        <v>1481</v>
      </c>
      <c r="F2871" s="4"/>
      <c r="G2871" s="9">
        <f>Table5[[#This Row],[Order Quantity]]</f>
        <v>10</v>
      </c>
    </row>
    <row r="2872" spans="1:7" ht="16" hidden="1" x14ac:dyDescent="0.2">
      <c r="A2872" t="s">
        <v>7009</v>
      </c>
      <c r="B2872">
        <v>4</v>
      </c>
      <c r="C2872">
        <v>10</v>
      </c>
      <c r="D2872" t="s">
        <v>7010</v>
      </c>
      <c r="E2872" t="s">
        <v>7011</v>
      </c>
      <c r="F2872" s="4"/>
      <c r="G2872" s="9">
        <f>Table5[[#This Row],[Order Quantity]]</f>
        <v>10</v>
      </c>
    </row>
    <row r="2873" spans="1:7" ht="16" hidden="1" x14ac:dyDescent="0.2">
      <c r="A2873" t="s">
        <v>855</v>
      </c>
      <c r="B2873">
        <v>3</v>
      </c>
      <c r="C2873">
        <v>10</v>
      </c>
      <c r="D2873" t="s">
        <v>856</v>
      </c>
      <c r="E2873" t="s">
        <v>857</v>
      </c>
      <c r="F2873" s="4"/>
      <c r="G2873" s="9">
        <f>Table5[[#This Row],[Order Quantity]]</f>
        <v>10</v>
      </c>
    </row>
    <row r="2874" spans="1:7" ht="16" hidden="1" x14ac:dyDescent="0.2">
      <c r="A2874" t="s">
        <v>881</v>
      </c>
      <c r="B2874">
        <v>3</v>
      </c>
      <c r="C2874" s="6">
        <v>10</v>
      </c>
      <c r="D2874" t="s">
        <v>136</v>
      </c>
      <c r="E2874" t="s">
        <v>231</v>
      </c>
      <c r="F2874" s="4"/>
      <c r="G2874" s="9">
        <f>Table5[[#This Row],[Order Quantity]]</f>
        <v>10</v>
      </c>
    </row>
    <row r="2875" spans="1:7" ht="16" hidden="1" x14ac:dyDescent="0.2">
      <c r="A2875" t="s">
        <v>911</v>
      </c>
      <c r="B2875">
        <v>3</v>
      </c>
      <c r="C2875">
        <v>10</v>
      </c>
      <c r="D2875" t="s">
        <v>482</v>
      </c>
      <c r="E2875" t="s">
        <v>101</v>
      </c>
      <c r="F2875" s="4"/>
      <c r="G2875" s="9">
        <f>Table5[[#This Row],[Order Quantity]]</f>
        <v>10</v>
      </c>
    </row>
    <row r="2876" spans="1:7" ht="16" hidden="1" x14ac:dyDescent="0.2">
      <c r="A2876" t="s">
        <v>1332</v>
      </c>
      <c r="B2876">
        <v>3</v>
      </c>
      <c r="C2876">
        <v>10</v>
      </c>
      <c r="D2876" t="s">
        <v>559</v>
      </c>
      <c r="E2876" t="s">
        <v>1333</v>
      </c>
      <c r="F2876" s="4"/>
      <c r="G2876" s="9">
        <f>Table5[[#This Row],[Order Quantity]]</f>
        <v>10</v>
      </c>
    </row>
    <row r="2877" spans="1:7" ht="16" hidden="1" x14ac:dyDescent="0.2">
      <c r="A2877" t="s">
        <v>1567</v>
      </c>
      <c r="B2877">
        <v>3</v>
      </c>
      <c r="C2877">
        <v>10</v>
      </c>
      <c r="D2877" t="s">
        <v>1568</v>
      </c>
      <c r="E2877" t="s">
        <v>1569</v>
      </c>
      <c r="F2877" s="4"/>
      <c r="G2877" s="9">
        <f>Table5[[#This Row],[Order Quantity]]</f>
        <v>10</v>
      </c>
    </row>
    <row r="2878" spans="1:7" ht="16" hidden="1" x14ac:dyDescent="0.2">
      <c r="A2878" t="s">
        <v>215</v>
      </c>
      <c r="B2878">
        <v>3</v>
      </c>
      <c r="C2878">
        <v>10</v>
      </c>
      <c r="D2878" t="s">
        <v>216</v>
      </c>
      <c r="E2878" t="s">
        <v>1739</v>
      </c>
      <c r="F2878" s="4"/>
      <c r="G2878" s="9">
        <f>Table5[[#This Row],[Order Quantity]]</f>
        <v>10</v>
      </c>
    </row>
    <row r="2879" spans="1:7" ht="16" hidden="1" x14ac:dyDescent="0.2">
      <c r="A2879" t="s">
        <v>884</v>
      </c>
      <c r="B2879">
        <v>3</v>
      </c>
      <c r="C2879">
        <v>10</v>
      </c>
      <c r="D2879" t="s">
        <v>385</v>
      </c>
      <c r="E2879" t="s">
        <v>2082</v>
      </c>
      <c r="F2879" s="4"/>
      <c r="G2879" s="9">
        <f>Table5[[#This Row],[Order Quantity]]</f>
        <v>10</v>
      </c>
    </row>
    <row r="2880" spans="1:7" ht="16" hidden="1" x14ac:dyDescent="0.2">
      <c r="A2880" t="s">
        <v>2116</v>
      </c>
      <c r="B2880">
        <v>3</v>
      </c>
      <c r="C2880">
        <v>10</v>
      </c>
      <c r="D2880" t="s">
        <v>2117</v>
      </c>
      <c r="E2880" t="s">
        <v>1996</v>
      </c>
      <c r="F2880" s="4"/>
      <c r="G2880" s="9">
        <f>Table5[[#This Row],[Order Quantity]]</f>
        <v>10</v>
      </c>
    </row>
    <row r="2881" spans="1:7" ht="16" hidden="1" x14ac:dyDescent="0.2">
      <c r="A2881" t="s">
        <v>2612</v>
      </c>
      <c r="B2881">
        <v>3</v>
      </c>
      <c r="C2881">
        <v>10</v>
      </c>
      <c r="D2881" t="s">
        <v>2613</v>
      </c>
      <c r="E2881" t="s">
        <v>1618</v>
      </c>
      <c r="F2881" s="4"/>
      <c r="G2881" s="9">
        <f>Table5[[#This Row],[Order Quantity]]</f>
        <v>10</v>
      </c>
    </row>
    <row r="2882" spans="1:7" ht="16" hidden="1" x14ac:dyDescent="0.2">
      <c r="A2882" t="s">
        <v>3036</v>
      </c>
      <c r="B2882">
        <v>3</v>
      </c>
      <c r="C2882">
        <v>10</v>
      </c>
      <c r="D2882" t="s">
        <v>262</v>
      </c>
      <c r="E2882" t="s">
        <v>2458</v>
      </c>
      <c r="F2882" s="4"/>
      <c r="G2882" s="9">
        <f>Table5[[#This Row],[Order Quantity]]</f>
        <v>10</v>
      </c>
    </row>
    <row r="2883" spans="1:7" ht="16" hidden="1" x14ac:dyDescent="0.2">
      <c r="A2883" t="s">
        <v>3686</v>
      </c>
      <c r="B2883">
        <v>3</v>
      </c>
      <c r="C2883">
        <v>10</v>
      </c>
      <c r="D2883" t="s">
        <v>3687</v>
      </c>
      <c r="E2883" t="s">
        <v>1331</v>
      </c>
      <c r="F2883" s="4"/>
      <c r="G2883" s="9">
        <f>Table5[[#This Row],[Order Quantity]]</f>
        <v>10</v>
      </c>
    </row>
    <row r="2884" spans="1:7" ht="16" hidden="1" x14ac:dyDescent="0.2">
      <c r="A2884" t="s">
        <v>4364</v>
      </c>
      <c r="B2884">
        <v>3</v>
      </c>
      <c r="C2884">
        <v>10</v>
      </c>
      <c r="D2884" t="s">
        <v>113</v>
      </c>
      <c r="E2884" t="s">
        <v>1752</v>
      </c>
      <c r="F2884" s="4"/>
      <c r="G2884" s="9">
        <f>Table5[[#This Row],[Order Quantity]]</f>
        <v>10</v>
      </c>
    </row>
    <row r="2885" spans="1:7" ht="16" hidden="1" x14ac:dyDescent="0.2">
      <c r="A2885" s="1" t="s">
        <v>4627</v>
      </c>
      <c r="B2885" s="1">
        <v>3</v>
      </c>
      <c r="C2885" s="1">
        <v>10</v>
      </c>
      <c r="D2885" s="1" t="s">
        <v>4628</v>
      </c>
      <c r="E2885" s="1" t="s">
        <v>1498</v>
      </c>
      <c r="F2885" s="4"/>
      <c r="G2885" s="9">
        <f>Table5[[#This Row],[Order Quantity]]</f>
        <v>10</v>
      </c>
    </row>
    <row r="2886" spans="1:7" ht="16" hidden="1" x14ac:dyDescent="0.2">
      <c r="A2886" s="1" t="s">
        <v>4683</v>
      </c>
      <c r="B2886" s="1">
        <v>3</v>
      </c>
      <c r="C2886" s="1">
        <v>10</v>
      </c>
      <c r="D2886" s="1" t="s">
        <v>4684</v>
      </c>
      <c r="E2886" s="1" t="s">
        <v>3985</v>
      </c>
      <c r="F2886" s="4"/>
      <c r="G2886" s="9">
        <f>Table5[[#This Row],[Order Quantity]]</f>
        <v>10</v>
      </c>
    </row>
    <row r="2887" spans="1:7" ht="16" hidden="1" x14ac:dyDescent="0.2">
      <c r="A2887" t="s">
        <v>5409</v>
      </c>
      <c r="B2887">
        <v>3</v>
      </c>
      <c r="C2887">
        <v>10</v>
      </c>
      <c r="D2887" t="s">
        <v>136</v>
      </c>
      <c r="E2887" t="s">
        <v>5410</v>
      </c>
      <c r="F2887" s="4"/>
      <c r="G2887" s="9">
        <f>Table5[[#This Row],[Order Quantity]]</f>
        <v>10</v>
      </c>
    </row>
    <row r="2888" spans="1:7" ht="16" hidden="1" x14ac:dyDescent="0.2">
      <c r="A2888" t="s">
        <v>5422</v>
      </c>
      <c r="B2888">
        <v>3</v>
      </c>
      <c r="C2888">
        <v>10</v>
      </c>
      <c r="D2888" t="s">
        <v>684</v>
      </c>
      <c r="E2888" t="s">
        <v>2281</v>
      </c>
      <c r="F2888" s="4"/>
      <c r="G2888" s="9">
        <f>Table5[[#This Row],[Order Quantity]]</f>
        <v>10</v>
      </c>
    </row>
    <row r="2889" spans="1:7" ht="16" hidden="1" x14ac:dyDescent="0.2">
      <c r="A2889" t="s">
        <v>5452</v>
      </c>
      <c r="B2889">
        <v>3</v>
      </c>
      <c r="C2889">
        <v>10</v>
      </c>
      <c r="D2889" t="s">
        <v>136</v>
      </c>
      <c r="E2889" t="s">
        <v>5355</v>
      </c>
      <c r="F2889" s="4"/>
      <c r="G2889" s="9">
        <f>Table5[[#This Row],[Order Quantity]]</f>
        <v>10</v>
      </c>
    </row>
    <row r="2890" spans="1:7" ht="16" hidden="1" x14ac:dyDescent="0.2">
      <c r="A2890" t="s">
        <v>6974</v>
      </c>
      <c r="B2890">
        <v>3</v>
      </c>
      <c r="C2890">
        <v>10</v>
      </c>
      <c r="D2890" t="s">
        <v>4326</v>
      </c>
      <c r="E2890" t="s">
        <v>2731</v>
      </c>
      <c r="F2890" s="4"/>
      <c r="G2890" s="9">
        <f>Table5[[#This Row],[Order Quantity]]</f>
        <v>10</v>
      </c>
    </row>
    <row r="2891" spans="1:7" ht="16" hidden="1" x14ac:dyDescent="0.2">
      <c r="A2891" t="s">
        <v>7060</v>
      </c>
      <c r="B2891">
        <v>3</v>
      </c>
      <c r="C2891">
        <v>10</v>
      </c>
      <c r="D2891" t="s">
        <v>2264</v>
      </c>
      <c r="E2891" t="s">
        <v>4340</v>
      </c>
      <c r="F2891" s="4"/>
      <c r="G2891" s="9">
        <f>Table5[[#This Row],[Order Quantity]]</f>
        <v>10</v>
      </c>
    </row>
    <row r="2892" spans="1:7" ht="16" hidden="1" x14ac:dyDescent="0.2">
      <c r="A2892" t="s">
        <v>7126</v>
      </c>
      <c r="B2892">
        <v>3</v>
      </c>
      <c r="C2892">
        <v>10</v>
      </c>
      <c r="D2892" t="s">
        <v>3961</v>
      </c>
      <c r="E2892" t="s">
        <v>1357</v>
      </c>
      <c r="F2892" s="4"/>
      <c r="G2892" s="9">
        <f>Table5[[#This Row],[Order Quantity]]</f>
        <v>10</v>
      </c>
    </row>
    <row r="2893" spans="1:7" ht="16" hidden="1" x14ac:dyDescent="0.2">
      <c r="A2893" t="s">
        <v>2665</v>
      </c>
      <c r="B2893">
        <v>3</v>
      </c>
      <c r="C2893">
        <v>10</v>
      </c>
      <c r="D2893" t="s">
        <v>609</v>
      </c>
      <c r="E2893" t="s">
        <v>2665</v>
      </c>
      <c r="F2893" s="4"/>
      <c r="G2893" s="9">
        <f>Table5[[#This Row],[Order Quantity]]</f>
        <v>10</v>
      </c>
    </row>
    <row r="2894" spans="1:7" ht="16" hidden="1" x14ac:dyDescent="0.2">
      <c r="A2894" t="s">
        <v>872</v>
      </c>
      <c r="B2894">
        <v>2</v>
      </c>
      <c r="C2894">
        <v>10</v>
      </c>
      <c r="D2894" t="s">
        <v>873</v>
      </c>
      <c r="E2894" t="s">
        <v>865</v>
      </c>
      <c r="F2894" s="4"/>
      <c r="G2894" s="9">
        <f>Table5[[#This Row],[Order Quantity]]</f>
        <v>10</v>
      </c>
    </row>
    <row r="2895" spans="1:7" ht="16" hidden="1" x14ac:dyDescent="0.2">
      <c r="A2895" t="s">
        <v>1162</v>
      </c>
      <c r="B2895">
        <v>2</v>
      </c>
      <c r="C2895">
        <v>10</v>
      </c>
      <c r="D2895" t="s">
        <v>65</v>
      </c>
      <c r="E2895" t="s">
        <v>1163</v>
      </c>
      <c r="F2895" s="4"/>
      <c r="G2895" s="9">
        <f>Table5[[#This Row],[Order Quantity]]</f>
        <v>10</v>
      </c>
    </row>
    <row r="2896" spans="1:7" ht="16" hidden="1" x14ac:dyDescent="0.2">
      <c r="A2896" t="s">
        <v>1166</v>
      </c>
      <c r="B2896">
        <v>2</v>
      </c>
      <c r="C2896">
        <v>10</v>
      </c>
      <c r="D2896" t="s">
        <v>65</v>
      </c>
      <c r="E2896" t="s">
        <v>1163</v>
      </c>
      <c r="F2896" s="4"/>
      <c r="G2896" s="9">
        <f>Table5[[#This Row],[Order Quantity]]</f>
        <v>10</v>
      </c>
    </row>
    <row r="2897" spans="1:7" ht="16" hidden="1" x14ac:dyDescent="0.2">
      <c r="A2897" t="s">
        <v>1291</v>
      </c>
      <c r="B2897">
        <v>2</v>
      </c>
      <c r="C2897">
        <v>10</v>
      </c>
      <c r="D2897" t="s">
        <v>1292</v>
      </c>
      <c r="E2897" t="s">
        <v>1293</v>
      </c>
      <c r="F2897" s="4"/>
      <c r="G2897" s="9">
        <f>Table5[[#This Row],[Order Quantity]]</f>
        <v>10</v>
      </c>
    </row>
    <row r="2898" spans="1:7" ht="16" hidden="1" x14ac:dyDescent="0.2">
      <c r="A2898" t="s">
        <v>1601</v>
      </c>
      <c r="B2898">
        <v>2</v>
      </c>
      <c r="C2898">
        <v>10</v>
      </c>
      <c r="D2898" t="s">
        <v>113</v>
      </c>
      <c r="E2898" t="s">
        <v>1240</v>
      </c>
      <c r="F2898" s="4"/>
      <c r="G2898" s="9">
        <f>Table5[[#This Row],[Order Quantity]]</f>
        <v>10</v>
      </c>
    </row>
    <row r="2899" spans="1:7" ht="16" hidden="1" x14ac:dyDescent="0.2">
      <c r="A2899" t="s">
        <v>1617</v>
      </c>
      <c r="B2899">
        <v>2</v>
      </c>
      <c r="C2899">
        <v>10</v>
      </c>
      <c r="D2899" t="s">
        <v>333</v>
      </c>
      <c r="E2899" t="s">
        <v>1618</v>
      </c>
      <c r="F2899" s="4"/>
      <c r="G2899" s="9">
        <f>Table5[[#This Row],[Order Quantity]]</f>
        <v>10</v>
      </c>
    </row>
    <row r="2900" spans="1:7" ht="16" hidden="1" x14ac:dyDescent="0.2">
      <c r="A2900" t="s">
        <v>2498</v>
      </c>
      <c r="B2900">
        <v>2</v>
      </c>
      <c r="C2900" s="6">
        <v>10</v>
      </c>
      <c r="D2900" t="s">
        <v>2499</v>
      </c>
      <c r="E2900" t="s">
        <v>1377</v>
      </c>
      <c r="F2900" s="4"/>
      <c r="G2900" s="9">
        <f>Table5[[#This Row],[Order Quantity]]</f>
        <v>10</v>
      </c>
    </row>
    <row r="2901" spans="1:7" ht="16" hidden="1" x14ac:dyDescent="0.2">
      <c r="A2901" t="s">
        <v>2638</v>
      </c>
      <c r="B2901">
        <v>2</v>
      </c>
      <c r="C2901">
        <v>10</v>
      </c>
      <c r="D2901" t="s">
        <v>2639</v>
      </c>
      <c r="E2901" t="s">
        <v>2640</v>
      </c>
      <c r="F2901" s="4"/>
      <c r="G2901" s="9">
        <f>Table5[[#This Row],[Order Quantity]]</f>
        <v>10</v>
      </c>
    </row>
    <row r="2902" spans="1:7" ht="16" hidden="1" x14ac:dyDescent="0.2">
      <c r="A2902" t="s">
        <v>2932</v>
      </c>
      <c r="B2902">
        <v>2</v>
      </c>
      <c r="C2902">
        <v>10</v>
      </c>
      <c r="D2902" t="s">
        <v>533</v>
      </c>
      <c r="E2902" t="s">
        <v>2932</v>
      </c>
      <c r="F2902" s="4"/>
      <c r="G2902" s="9">
        <f>Table5[[#This Row],[Order Quantity]]</f>
        <v>10</v>
      </c>
    </row>
    <row r="2903" spans="1:7" ht="16" hidden="1" x14ac:dyDescent="0.2">
      <c r="A2903" t="s">
        <v>3258</v>
      </c>
      <c r="B2903">
        <v>2</v>
      </c>
      <c r="C2903">
        <v>10</v>
      </c>
      <c r="D2903" t="s">
        <v>187</v>
      </c>
      <c r="E2903" t="s">
        <v>2978</v>
      </c>
      <c r="F2903" s="4"/>
      <c r="G2903" s="9">
        <f>Table5[[#This Row],[Order Quantity]]</f>
        <v>10</v>
      </c>
    </row>
    <row r="2904" spans="1:7" ht="16" hidden="1" x14ac:dyDescent="0.2">
      <c r="A2904" t="s">
        <v>3341</v>
      </c>
      <c r="B2904">
        <v>2</v>
      </c>
      <c r="C2904">
        <v>10</v>
      </c>
      <c r="D2904" t="s">
        <v>3342</v>
      </c>
      <c r="E2904" t="s">
        <v>3126</v>
      </c>
      <c r="F2904" s="4"/>
      <c r="G2904" s="9">
        <f>Table5[[#This Row],[Order Quantity]]</f>
        <v>10</v>
      </c>
    </row>
    <row r="2905" spans="1:7" ht="16" hidden="1" x14ac:dyDescent="0.2">
      <c r="A2905" t="s">
        <v>3942</v>
      </c>
      <c r="B2905">
        <v>2</v>
      </c>
      <c r="C2905">
        <v>10</v>
      </c>
      <c r="D2905" t="s">
        <v>171</v>
      </c>
      <c r="E2905" t="s">
        <v>1336</v>
      </c>
      <c r="F2905" s="4"/>
      <c r="G2905" s="9">
        <f>Table5[[#This Row],[Order Quantity]]</f>
        <v>10</v>
      </c>
    </row>
    <row r="2906" spans="1:7" ht="16" hidden="1" x14ac:dyDescent="0.2">
      <c r="A2906" s="1" t="s">
        <v>4057</v>
      </c>
      <c r="B2906" s="1">
        <v>2</v>
      </c>
      <c r="C2906" s="1">
        <v>10</v>
      </c>
      <c r="D2906" s="1" t="s">
        <v>2675</v>
      </c>
      <c r="E2906" s="1" t="s">
        <v>1302</v>
      </c>
      <c r="F2906" s="4"/>
      <c r="G2906" s="9">
        <f>Table5[[#This Row],[Order Quantity]]</f>
        <v>10</v>
      </c>
    </row>
    <row r="2907" spans="1:7" ht="16" hidden="1" x14ac:dyDescent="0.2">
      <c r="A2907" s="1" t="s">
        <v>4419</v>
      </c>
      <c r="B2907" s="1">
        <v>2</v>
      </c>
      <c r="C2907" s="1">
        <v>10</v>
      </c>
      <c r="D2907" s="1" t="s">
        <v>136</v>
      </c>
      <c r="E2907" s="1" t="s">
        <v>1521</v>
      </c>
      <c r="F2907" s="4"/>
      <c r="G2907" s="9">
        <f>Table5[[#This Row],[Order Quantity]]</f>
        <v>10</v>
      </c>
    </row>
    <row r="2908" spans="1:7" ht="16" hidden="1" x14ac:dyDescent="0.2">
      <c r="A2908" s="1" t="s">
        <v>3967</v>
      </c>
      <c r="B2908" s="1">
        <v>2</v>
      </c>
      <c r="C2908" s="1">
        <v>10</v>
      </c>
      <c r="D2908" s="1" t="s">
        <v>136</v>
      </c>
      <c r="E2908" s="1" t="s">
        <v>1521</v>
      </c>
      <c r="F2908" s="4"/>
      <c r="G2908" s="9">
        <f>Table5[[#This Row],[Order Quantity]]</f>
        <v>10</v>
      </c>
    </row>
    <row r="2909" spans="1:7" ht="16" hidden="1" x14ac:dyDescent="0.2">
      <c r="A2909" t="s">
        <v>4450</v>
      </c>
      <c r="B2909">
        <v>2</v>
      </c>
      <c r="C2909">
        <v>10</v>
      </c>
      <c r="D2909" t="s">
        <v>136</v>
      </c>
      <c r="E2909" t="s">
        <v>2383</v>
      </c>
      <c r="F2909" s="4"/>
      <c r="G2909" s="9">
        <f>Table5[[#This Row],[Order Quantity]]</f>
        <v>10</v>
      </c>
    </row>
    <row r="2910" spans="1:7" ht="16" hidden="1" x14ac:dyDescent="0.2">
      <c r="A2910" t="s">
        <v>4808</v>
      </c>
      <c r="B2910">
        <v>2</v>
      </c>
      <c r="C2910">
        <v>10</v>
      </c>
      <c r="D2910" t="s">
        <v>113</v>
      </c>
      <c r="E2910" t="s">
        <v>2812</v>
      </c>
      <c r="F2910" s="4"/>
      <c r="G2910" s="9">
        <f>Table5[[#This Row],[Order Quantity]]</f>
        <v>10</v>
      </c>
    </row>
    <row r="2911" spans="1:7" ht="16" hidden="1" x14ac:dyDescent="0.2">
      <c r="A2911" t="s">
        <v>5068</v>
      </c>
      <c r="B2911">
        <v>2</v>
      </c>
      <c r="C2911">
        <v>10</v>
      </c>
      <c r="D2911" t="s">
        <v>65</v>
      </c>
      <c r="E2911" t="s">
        <v>5069</v>
      </c>
      <c r="F2911" s="4"/>
      <c r="G2911" s="9">
        <f>Table5[[#This Row],[Order Quantity]]</f>
        <v>10</v>
      </c>
    </row>
    <row r="2912" spans="1:7" ht="16" hidden="1" x14ac:dyDescent="0.2">
      <c r="A2912" t="s">
        <v>5357</v>
      </c>
      <c r="B2912">
        <v>2</v>
      </c>
      <c r="C2912">
        <v>10</v>
      </c>
      <c r="D2912" t="s">
        <v>684</v>
      </c>
      <c r="E2912" t="s">
        <v>1361</v>
      </c>
      <c r="F2912" s="4"/>
      <c r="G2912" s="9">
        <f>Table5[[#This Row],[Order Quantity]]</f>
        <v>10</v>
      </c>
    </row>
    <row r="2913" spans="1:7" ht="16" hidden="1" x14ac:dyDescent="0.2">
      <c r="A2913" t="s">
        <v>5375</v>
      </c>
      <c r="B2913">
        <v>2</v>
      </c>
      <c r="C2913">
        <v>10</v>
      </c>
      <c r="D2913" t="s">
        <v>136</v>
      </c>
      <c r="E2913" t="s">
        <v>3910</v>
      </c>
      <c r="F2913" s="4"/>
      <c r="G2913" s="9">
        <f>Table5[[#This Row],[Order Quantity]]</f>
        <v>10</v>
      </c>
    </row>
    <row r="2914" spans="1:7" ht="16" hidden="1" x14ac:dyDescent="0.2">
      <c r="A2914" t="s">
        <v>5755</v>
      </c>
      <c r="B2914">
        <v>2</v>
      </c>
      <c r="C2914">
        <v>10</v>
      </c>
      <c r="D2914" t="s">
        <v>5157</v>
      </c>
      <c r="E2914" t="s">
        <v>5756</v>
      </c>
      <c r="F2914" s="4"/>
      <c r="G2914" s="9">
        <f>Table5[[#This Row],[Order Quantity]]</f>
        <v>10</v>
      </c>
    </row>
    <row r="2915" spans="1:7" ht="16" hidden="1" x14ac:dyDescent="0.2">
      <c r="A2915" t="s">
        <v>5914</v>
      </c>
      <c r="B2915">
        <v>2</v>
      </c>
      <c r="C2915">
        <v>10</v>
      </c>
      <c r="D2915" t="s">
        <v>934</v>
      </c>
      <c r="E2915" t="s">
        <v>5779</v>
      </c>
      <c r="F2915" s="4"/>
      <c r="G2915" s="9">
        <f>Table5[[#This Row],[Order Quantity]]</f>
        <v>10</v>
      </c>
    </row>
    <row r="2916" spans="1:7" ht="16" hidden="1" x14ac:dyDescent="0.2">
      <c r="A2916" t="s">
        <v>1179</v>
      </c>
      <c r="B2916">
        <v>2</v>
      </c>
      <c r="C2916">
        <v>10</v>
      </c>
      <c r="D2916" t="s">
        <v>65</v>
      </c>
      <c r="E2916" t="s">
        <v>1179</v>
      </c>
      <c r="F2916" s="4"/>
      <c r="G2916" s="9">
        <f>Table5[[#This Row],[Order Quantity]]</f>
        <v>10</v>
      </c>
    </row>
    <row r="2917" spans="1:7" ht="16" hidden="1" x14ac:dyDescent="0.2">
      <c r="A2917" t="s">
        <v>7025</v>
      </c>
      <c r="B2917">
        <v>2</v>
      </c>
      <c r="C2917" s="6">
        <v>10</v>
      </c>
      <c r="D2917" t="s">
        <v>1982</v>
      </c>
      <c r="E2917" t="s">
        <v>1502</v>
      </c>
      <c r="F2917" s="4"/>
      <c r="G2917" s="9">
        <f>Table5[[#This Row],[Order Quantity]]</f>
        <v>10</v>
      </c>
    </row>
    <row r="2918" spans="1:7" ht="16" x14ac:dyDescent="0.2">
      <c r="A2918" t="s">
        <v>7036</v>
      </c>
      <c r="B2918">
        <v>2</v>
      </c>
      <c r="C2918" s="6">
        <v>10</v>
      </c>
      <c r="D2918" t="s">
        <v>136</v>
      </c>
      <c r="E2918" t="s">
        <v>2516</v>
      </c>
      <c r="F2918" s="13" t="s">
        <v>7669</v>
      </c>
      <c r="G2918" s="9">
        <f>Table5[[#This Row],[Order Quantity]]</f>
        <v>10</v>
      </c>
    </row>
    <row r="2919" spans="1:7" ht="16" hidden="1" x14ac:dyDescent="0.2">
      <c r="A2919" t="s">
        <v>7313</v>
      </c>
      <c r="B2919">
        <v>2</v>
      </c>
      <c r="C2919">
        <v>10</v>
      </c>
      <c r="D2919" t="s">
        <v>7314</v>
      </c>
      <c r="E2919" t="s">
        <v>4810</v>
      </c>
      <c r="F2919" s="4"/>
      <c r="G2919" s="9">
        <f>Table5[[#This Row],[Order Quantity]]</f>
        <v>10</v>
      </c>
    </row>
    <row r="2920" spans="1:7" ht="16" hidden="1" x14ac:dyDescent="0.2">
      <c r="A2920" s="1" t="s">
        <v>7368</v>
      </c>
      <c r="B2920" s="1">
        <v>2</v>
      </c>
      <c r="C2920" s="1">
        <v>10</v>
      </c>
      <c r="D2920" s="1" t="s">
        <v>310</v>
      </c>
      <c r="E2920" s="1" t="s">
        <v>1261</v>
      </c>
      <c r="F2920" s="4"/>
      <c r="G2920" s="9">
        <f>Table5[[#This Row],[Order Quantity]]</f>
        <v>10</v>
      </c>
    </row>
    <row r="2921" spans="1:7" ht="16" hidden="1" x14ac:dyDescent="0.2">
      <c r="A2921" t="s">
        <v>7447</v>
      </c>
      <c r="B2921">
        <v>2</v>
      </c>
      <c r="C2921">
        <v>10</v>
      </c>
      <c r="D2921" t="s">
        <v>136</v>
      </c>
      <c r="E2921" t="s">
        <v>1361</v>
      </c>
      <c r="F2921" s="4"/>
      <c r="G2921" s="9">
        <f>Table5[[#This Row],[Order Quantity]]</f>
        <v>10</v>
      </c>
    </row>
    <row r="2922" spans="1:7" ht="16" hidden="1" x14ac:dyDescent="0.2">
      <c r="A2922" s="1" t="s">
        <v>44</v>
      </c>
      <c r="B2922" s="1">
        <v>1</v>
      </c>
      <c r="C2922" s="1">
        <v>10</v>
      </c>
      <c r="D2922" s="1" t="s">
        <v>36</v>
      </c>
      <c r="E2922" t="s">
        <v>37</v>
      </c>
      <c r="F2922" s="4"/>
      <c r="G2922" s="9">
        <f>Table5[[#This Row],[Order Quantity]]</f>
        <v>10</v>
      </c>
    </row>
    <row r="2923" spans="1:7" ht="16" hidden="1" x14ac:dyDescent="0.2">
      <c r="A2923" t="s">
        <v>552</v>
      </c>
      <c r="B2923">
        <v>1</v>
      </c>
      <c r="C2923">
        <v>10</v>
      </c>
      <c r="D2923" t="s">
        <v>553</v>
      </c>
      <c r="E2923" t="s">
        <v>66</v>
      </c>
      <c r="F2923" s="4"/>
      <c r="G2923" s="9">
        <f>Table5[[#This Row],[Order Quantity]]</f>
        <v>10</v>
      </c>
    </row>
    <row r="2924" spans="1:7" ht="16" hidden="1" x14ac:dyDescent="0.2">
      <c r="A2924" t="s">
        <v>770</v>
      </c>
      <c r="B2924">
        <v>1</v>
      </c>
      <c r="C2924">
        <v>10</v>
      </c>
      <c r="D2924" t="s">
        <v>771</v>
      </c>
      <c r="E2924" t="s">
        <v>81</v>
      </c>
      <c r="F2924" s="4"/>
      <c r="G2924" s="9">
        <f>Table5[[#This Row],[Order Quantity]]</f>
        <v>10</v>
      </c>
    </row>
    <row r="2925" spans="1:7" ht="16" hidden="1" x14ac:dyDescent="0.2">
      <c r="A2925" t="s">
        <v>913</v>
      </c>
      <c r="B2925">
        <v>1</v>
      </c>
      <c r="C2925">
        <v>10</v>
      </c>
      <c r="D2925" t="s">
        <v>914</v>
      </c>
      <c r="E2925" t="s">
        <v>630</v>
      </c>
      <c r="F2925" s="4"/>
      <c r="G2925" s="9">
        <f>Table5[[#This Row],[Order Quantity]]</f>
        <v>10</v>
      </c>
    </row>
    <row r="2926" spans="1:7" ht="16" hidden="1" x14ac:dyDescent="0.2">
      <c r="A2926" t="s">
        <v>949</v>
      </c>
      <c r="B2926">
        <v>1</v>
      </c>
      <c r="C2926">
        <v>10</v>
      </c>
      <c r="D2926" t="s">
        <v>300</v>
      </c>
      <c r="E2926" t="s">
        <v>72</v>
      </c>
      <c r="F2926" s="4"/>
      <c r="G2926" s="9">
        <f>Table5[[#This Row],[Order Quantity]]</f>
        <v>10</v>
      </c>
    </row>
    <row r="2927" spans="1:7" ht="16" hidden="1" x14ac:dyDescent="0.2">
      <c r="A2927" t="s">
        <v>1365</v>
      </c>
      <c r="B2927">
        <v>1</v>
      </c>
      <c r="C2927">
        <v>10</v>
      </c>
      <c r="D2927" t="s">
        <v>697</v>
      </c>
      <c r="E2927" t="s">
        <v>1366</v>
      </c>
      <c r="F2927" s="4"/>
      <c r="G2927" s="9">
        <f>Table5[[#This Row],[Order Quantity]]</f>
        <v>10</v>
      </c>
    </row>
    <row r="2928" spans="1:7" ht="16" hidden="1" x14ac:dyDescent="0.2">
      <c r="A2928" t="s">
        <v>1375</v>
      </c>
      <c r="B2928">
        <v>1</v>
      </c>
      <c r="C2928">
        <v>10</v>
      </c>
      <c r="D2928" t="s">
        <v>65</v>
      </c>
      <c r="E2928" t="s">
        <v>1375</v>
      </c>
      <c r="F2928" s="4"/>
      <c r="G2928" s="9">
        <f>Table5[[#This Row],[Order Quantity]]</f>
        <v>10</v>
      </c>
    </row>
    <row r="2929" spans="1:7" ht="16" hidden="1" x14ac:dyDescent="0.2">
      <c r="A2929" t="s">
        <v>1381</v>
      </c>
      <c r="B2929">
        <v>1</v>
      </c>
      <c r="C2929" s="6">
        <v>10</v>
      </c>
      <c r="D2929" t="s">
        <v>1144</v>
      </c>
      <c r="E2929" t="s">
        <v>1377</v>
      </c>
      <c r="F2929" s="4"/>
      <c r="G2929" s="9">
        <f>Table5[[#This Row],[Order Quantity]]</f>
        <v>10</v>
      </c>
    </row>
    <row r="2930" spans="1:7" ht="16" hidden="1" x14ac:dyDescent="0.2">
      <c r="A2930" t="s">
        <v>1587</v>
      </c>
      <c r="B2930">
        <v>1</v>
      </c>
      <c r="C2930">
        <v>10</v>
      </c>
      <c r="D2930" t="s">
        <v>28</v>
      </c>
      <c r="E2930" t="s">
        <v>1588</v>
      </c>
      <c r="F2930" s="4"/>
      <c r="G2930" s="9">
        <f>Table5[[#This Row],[Order Quantity]]</f>
        <v>10</v>
      </c>
    </row>
    <row r="2931" spans="1:7" ht="16" hidden="1" x14ac:dyDescent="0.2">
      <c r="A2931" t="s">
        <v>1787</v>
      </c>
      <c r="B2931">
        <v>1</v>
      </c>
      <c r="C2931">
        <v>10</v>
      </c>
      <c r="D2931" t="s">
        <v>77</v>
      </c>
      <c r="E2931" t="s">
        <v>1788</v>
      </c>
      <c r="F2931" s="4"/>
      <c r="G2931" s="9">
        <f>Table5[[#This Row],[Order Quantity]]</f>
        <v>10</v>
      </c>
    </row>
    <row r="2932" spans="1:7" ht="16" hidden="1" x14ac:dyDescent="0.2">
      <c r="A2932" t="s">
        <v>2001</v>
      </c>
      <c r="B2932">
        <v>1</v>
      </c>
      <c r="C2932">
        <v>10</v>
      </c>
      <c r="D2932" t="s">
        <v>640</v>
      </c>
      <c r="E2932" t="s">
        <v>1302</v>
      </c>
      <c r="F2932" s="4"/>
      <c r="G2932" s="9">
        <f>Table5[[#This Row],[Order Quantity]]</f>
        <v>10</v>
      </c>
    </row>
    <row r="2933" spans="1:7" ht="16" hidden="1" x14ac:dyDescent="0.2">
      <c r="A2933" t="s">
        <v>2047</v>
      </c>
      <c r="B2933">
        <v>1</v>
      </c>
      <c r="C2933">
        <v>10</v>
      </c>
      <c r="D2933" t="s">
        <v>344</v>
      </c>
      <c r="E2933" t="s">
        <v>1416</v>
      </c>
      <c r="F2933" s="4"/>
      <c r="G2933" s="9">
        <f>Table5[[#This Row],[Order Quantity]]</f>
        <v>10</v>
      </c>
    </row>
    <row r="2934" spans="1:7" ht="16" hidden="1" x14ac:dyDescent="0.2">
      <c r="A2934" t="s">
        <v>2094</v>
      </c>
      <c r="B2934">
        <v>1</v>
      </c>
      <c r="C2934">
        <v>10</v>
      </c>
      <c r="D2934" t="s">
        <v>65</v>
      </c>
      <c r="E2934" t="s">
        <v>2095</v>
      </c>
      <c r="F2934" s="4"/>
      <c r="G2934" s="9">
        <f>Table5[[#This Row],[Order Quantity]]</f>
        <v>10</v>
      </c>
    </row>
    <row r="2935" spans="1:7" ht="16" hidden="1" x14ac:dyDescent="0.2">
      <c r="A2935" t="s">
        <v>2139</v>
      </c>
      <c r="B2935">
        <v>1</v>
      </c>
      <c r="C2935" s="6">
        <v>10</v>
      </c>
      <c r="D2935" t="s">
        <v>422</v>
      </c>
      <c r="E2935" t="s">
        <v>1789</v>
      </c>
      <c r="F2935" s="4"/>
      <c r="G2935" s="9">
        <f>Table5[[#This Row],[Order Quantity]]</f>
        <v>10</v>
      </c>
    </row>
    <row r="2936" spans="1:7" ht="16" hidden="1" x14ac:dyDescent="0.2">
      <c r="A2936" t="s">
        <v>2152</v>
      </c>
      <c r="B2936">
        <v>1</v>
      </c>
      <c r="C2936">
        <v>10</v>
      </c>
      <c r="D2936" t="s">
        <v>533</v>
      </c>
      <c r="E2936" t="s">
        <v>1935</v>
      </c>
      <c r="F2936" s="4"/>
      <c r="G2936" s="9">
        <f>Table5[[#This Row],[Order Quantity]]</f>
        <v>10</v>
      </c>
    </row>
    <row r="2937" spans="1:7" ht="16" hidden="1" x14ac:dyDescent="0.2">
      <c r="A2937" t="s">
        <v>2156</v>
      </c>
      <c r="B2937">
        <v>1</v>
      </c>
      <c r="C2937">
        <v>10</v>
      </c>
      <c r="D2937" t="s">
        <v>2157</v>
      </c>
      <c r="E2937" t="s">
        <v>1416</v>
      </c>
      <c r="F2937" s="4"/>
      <c r="G2937" s="9">
        <f>Table5[[#This Row],[Order Quantity]]</f>
        <v>10</v>
      </c>
    </row>
    <row r="2938" spans="1:7" ht="16" hidden="1" x14ac:dyDescent="0.2">
      <c r="A2938" t="s">
        <v>2294</v>
      </c>
      <c r="B2938">
        <v>1</v>
      </c>
      <c r="C2938">
        <v>10</v>
      </c>
      <c r="D2938" t="s">
        <v>296</v>
      </c>
      <c r="E2938" t="s">
        <v>1236</v>
      </c>
      <c r="F2938" s="4"/>
      <c r="G2938" s="9">
        <f>Table5[[#This Row],[Order Quantity]]</f>
        <v>10</v>
      </c>
    </row>
    <row r="2939" spans="1:7" ht="16" hidden="1" x14ac:dyDescent="0.2">
      <c r="A2939" t="s">
        <v>2304</v>
      </c>
      <c r="B2939">
        <v>1</v>
      </c>
      <c r="C2939">
        <v>10</v>
      </c>
      <c r="D2939" t="s">
        <v>65</v>
      </c>
      <c r="E2939" t="s">
        <v>1757</v>
      </c>
      <c r="F2939" s="4"/>
      <c r="G2939" s="9">
        <f>Table5[[#This Row],[Order Quantity]]</f>
        <v>10</v>
      </c>
    </row>
    <row r="2940" spans="1:7" ht="16" hidden="1" x14ac:dyDescent="0.2">
      <c r="A2940" t="s">
        <v>2553</v>
      </c>
      <c r="B2940">
        <v>1</v>
      </c>
      <c r="C2940">
        <v>10</v>
      </c>
      <c r="D2940" t="s">
        <v>2554</v>
      </c>
      <c r="E2940" t="s">
        <v>1594</v>
      </c>
      <c r="F2940" s="4"/>
      <c r="G2940" s="9">
        <f>Table5[[#This Row],[Order Quantity]]</f>
        <v>10</v>
      </c>
    </row>
    <row r="2941" spans="1:7" ht="16" hidden="1" x14ac:dyDescent="0.2">
      <c r="A2941" t="s">
        <v>2593</v>
      </c>
      <c r="B2941">
        <v>1</v>
      </c>
      <c r="C2941">
        <v>10</v>
      </c>
      <c r="D2941" t="s">
        <v>697</v>
      </c>
      <c r="E2941" t="s">
        <v>2082</v>
      </c>
      <c r="F2941" s="4"/>
      <c r="G2941" s="9">
        <f>Table5[[#This Row],[Order Quantity]]</f>
        <v>10</v>
      </c>
    </row>
    <row r="2942" spans="1:7" ht="16" hidden="1" x14ac:dyDescent="0.2">
      <c r="A2942" t="s">
        <v>2970</v>
      </c>
      <c r="B2942">
        <v>1</v>
      </c>
      <c r="C2942">
        <v>10</v>
      </c>
      <c r="D2942" t="s">
        <v>318</v>
      </c>
      <c r="E2942" t="s">
        <v>1416</v>
      </c>
      <c r="F2942" s="4"/>
      <c r="G2942" s="9">
        <f>Table5[[#This Row],[Order Quantity]]</f>
        <v>10</v>
      </c>
    </row>
    <row r="2943" spans="1:7" ht="16" hidden="1" x14ac:dyDescent="0.2">
      <c r="A2943" t="s">
        <v>3087</v>
      </c>
      <c r="B2943">
        <v>1</v>
      </c>
      <c r="C2943">
        <v>10</v>
      </c>
      <c r="D2943" t="s">
        <v>136</v>
      </c>
      <c r="E2943" t="s">
        <v>1655</v>
      </c>
      <c r="F2943" s="4"/>
      <c r="G2943" s="9">
        <f>Table5[[#This Row],[Order Quantity]]</f>
        <v>10</v>
      </c>
    </row>
    <row r="2944" spans="1:7" ht="16" hidden="1" x14ac:dyDescent="0.2">
      <c r="A2944" t="s">
        <v>3374</v>
      </c>
      <c r="B2944">
        <v>1</v>
      </c>
      <c r="C2944">
        <v>10</v>
      </c>
      <c r="D2944" t="s">
        <v>136</v>
      </c>
      <c r="E2944" t="s">
        <v>3375</v>
      </c>
      <c r="F2944" s="4"/>
      <c r="G2944" s="9">
        <f>Table5[[#This Row],[Order Quantity]]</f>
        <v>10</v>
      </c>
    </row>
    <row r="2945" spans="1:7" ht="16" hidden="1" x14ac:dyDescent="0.2">
      <c r="A2945" t="s">
        <v>3511</v>
      </c>
      <c r="B2945">
        <v>1</v>
      </c>
      <c r="C2945">
        <v>10</v>
      </c>
      <c r="D2945" t="s">
        <v>411</v>
      </c>
      <c r="E2945" t="s">
        <v>1293</v>
      </c>
      <c r="F2945" s="4"/>
      <c r="G2945" s="9">
        <f>Table5[[#This Row],[Order Quantity]]</f>
        <v>10</v>
      </c>
    </row>
    <row r="2946" spans="1:7" ht="16" hidden="1" x14ac:dyDescent="0.2">
      <c r="A2946" t="s">
        <v>3679</v>
      </c>
      <c r="B2946">
        <v>1</v>
      </c>
      <c r="C2946">
        <v>10</v>
      </c>
      <c r="D2946" t="s">
        <v>344</v>
      </c>
      <c r="E2946" t="s">
        <v>1331</v>
      </c>
      <c r="F2946" s="4"/>
      <c r="G2946" s="9">
        <f>Table5[[#This Row],[Order Quantity]]</f>
        <v>10</v>
      </c>
    </row>
    <row r="2947" spans="1:7" ht="16" hidden="1" x14ac:dyDescent="0.2">
      <c r="A2947" t="s">
        <v>3987</v>
      </c>
      <c r="B2947">
        <v>1</v>
      </c>
      <c r="C2947">
        <v>10</v>
      </c>
      <c r="D2947" t="s">
        <v>3974</v>
      </c>
      <c r="E2947" t="s">
        <v>3975</v>
      </c>
      <c r="F2947" s="4"/>
      <c r="G2947" s="9">
        <f>Table5[[#This Row],[Order Quantity]]</f>
        <v>10</v>
      </c>
    </row>
    <row r="2948" spans="1:7" ht="16" hidden="1" x14ac:dyDescent="0.2">
      <c r="A2948" s="1" t="s">
        <v>4261</v>
      </c>
      <c r="B2948" s="1">
        <v>1</v>
      </c>
      <c r="C2948" s="1">
        <v>10</v>
      </c>
      <c r="D2948" s="1" t="s">
        <v>201</v>
      </c>
      <c r="E2948" s="1" t="s">
        <v>4144</v>
      </c>
      <c r="F2948" s="4"/>
      <c r="G2948" s="9">
        <f>Table5[[#This Row],[Order Quantity]]</f>
        <v>10</v>
      </c>
    </row>
    <row r="2949" spans="1:7" ht="16" hidden="1" x14ac:dyDescent="0.2">
      <c r="A2949" t="s">
        <v>4388</v>
      </c>
      <c r="B2949">
        <v>1</v>
      </c>
      <c r="C2949">
        <v>10</v>
      </c>
      <c r="D2949" t="s">
        <v>262</v>
      </c>
      <c r="E2949" t="s">
        <v>3263</v>
      </c>
      <c r="F2949" s="4"/>
      <c r="G2949" s="9">
        <f>Table5[[#This Row],[Order Quantity]]</f>
        <v>10</v>
      </c>
    </row>
    <row r="2950" spans="1:7" ht="16" hidden="1" x14ac:dyDescent="0.2">
      <c r="A2950" t="s">
        <v>4398</v>
      </c>
      <c r="B2950">
        <v>1</v>
      </c>
      <c r="C2950">
        <v>10</v>
      </c>
      <c r="D2950" t="s">
        <v>201</v>
      </c>
      <c r="E2950" t="s">
        <v>2731</v>
      </c>
      <c r="F2950" s="4"/>
      <c r="G2950" s="9">
        <f>Table5[[#This Row],[Order Quantity]]</f>
        <v>10</v>
      </c>
    </row>
    <row r="2951" spans="1:7" ht="16" hidden="1" x14ac:dyDescent="0.2">
      <c r="A2951" s="1" t="s">
        <v>4617</v>
      </c>
      <c r="B2951" s="1">
        <v>1</v>
      </c>
      <c r="C2951" s="1">
        <v>10</v>
      </c>
      <c r="D2951" s="1" t="s">
        <v>97</v>
      </c>
      <c r="E2951" s="1" t="s">
        <v>2128</v>
      </c>
      <c r="F2951" s="4"/>
      <c r="G2951" s="9">
        <f>Table5[[#This Row],[Order Quantity]]</f>
        <v>10</v>
      </c>
    </row>
    <row r="2952" spans="1:7" ht="16" hidden="1" x14ac:dyDescent="0.2">
      <c r="A2952" s="1" t="s">
        <v>4633</v>
      </c>
      <c r="B2952" s="1">
        <v>1</v>
      </c>
      <c r="C2952" s="1">
        <v>10</v>
      </c>
      <c r="D2952" s="1" t="s">
        <v>103</v>
      </c>
      <c r="E2952" s="1" t="s">
        <v>1744</v>
      </c>
      <c r="F2952" s="4"/>
      <c r="G2952" s="9">
        <f>Table5[[#This Row],[Order Quantity]]</f>
        <v>10</v>
      </c>
    </row>
    <row r="2953" spans="1:7" ht="16" hidden="1" x14ac:dyDescent="0.2">
      <c r="A2953" t="s">
        <v>4637</v>
      </c>
      <c r="B2953">
        <v>1</v>
      </c>
      <c r="C2953">
        <v>10</v>
      </c>
      <c r="D2953" t="s">
        <v>437</v>
      </c>
      <c r="E2953" t="s">
        <v>4638</v>
      </c>
      <c r="F2953" s="4"/>
      <c r="G2953" s="9">
        <f>Table5[[#This Row],[Order Quantity]]</f>
        <v>10</v>
      </c>
    </row>
    <row r="2954" spans="1:7" ht="16" hidden="1" x14ac:dyDescent="0.2">
      <c r="A2954" s="1" t="s">
        <v>4686</v>
      </c>
      <c r="B2954" s="1">
        <v>1</v>
      </c>
      <c r="C2954" s="1">
        <v>10</v>
      </c>
      <c r="D2954" s="1" t="s">
        <v>4230</v>
      </c>
      <c r="E2954" s="1" t="s">
        <v>3985</v>
      </c>
      <c r="F2954" s="4"/>
      <c r="G2954" s="9">
        <f>Table5[[#This Row],[Order Quantity]]</f>
        <v>10</v>
      </c>
    </row>
    <row r="2955" spans="1:7" ht="16" hidden="1" x14ac:dyDescent="0.2">
      <c r="A2955" s="1" t="s">
        <v>4647</v>
      </c>
      <c r="B2955" s="1">
        <v>1</v>
      </c>
      <c r="C2955" s="1">
        <v>10</v>
      </c>
      <c r="D2955" s="1" t="s">
        <v>733</v>
      </c>
      <c r="E2955" s="1" t="s">
        <v>1439</v>
      </c>
      <c r="F2955" s="4"/>
      <c r="G2955" s="9">
        <f>Table5[[#This Row],[Order Quantity]]</f>
        <v>10</v>
      </c>
    </row>
    <row r="2956" spans="1:7" ht="16" hidden="1" x14ac:dyDescent="0.2">
      <c r="A2956" s="1" t="s">
        <v>4723</v>
      </c>
      <c r="B2956" s="1">
        <v>1</v>
      </c>
      <c r="C2956" s="1">
        <v>10</v>
      </c>
      <c r="D2956" s="1" t="s">
        <v>844</v>
      </c>
      <c r="E2956" s="1" t="s">
        <v>1605</v>
      </c>
      <c r="F2956" s="4"/>
      <c r="G2956" s="9">
        <f>Table5[[#This Row],[Order Quantity]]</f>
        <v>10</v>
      </c>
    </row>
    <row r="2957" spans="1:7" ht="16" hidden="1" x14ac:dyDescent="0.2">
      <c r="A2957" s="1" t="s">
        <v>5000</v>
      </c>
      <c r="B2957" s="1">
        <v>1</v>
      </c>
      <c r="C2957" s="1">
        <v>10</v>
      </c>
      <c r="D2957" s="1" t="s">
        <v>77</v>
      </c>
      <c r="E2957" s="1" t="s">
        <v>3003</v>
      </c>
      <c r="F2957" s="4"/>
      <c r="G2957" s="9">
        <f>Table5[[#This Row],[Order Quantity]]</f>
        <v>10</v>
      </c>
    </row>
    <row r="2958" spans="1:7" ht="16" hidden="1" x14ac:dyDescent="0.2">
      <c r="A2958" t="s">
        <v>5202</v>
      </c>
      <c r="B2958">
        <v>1</v>
      </c>
      <c r="C2958" s="6">
        <v>10</v>
      </c>
      <c r="D2958" t="s">
        <v>684</v>
      </c>
      <c r="E2958" t="s">
        <v>2335</v>
      </c>
      <c r="F2958" s="4"/>
      <c r="G2958" s="9">
        <f>Table5[[#This Row],[Order Quantity]]</f>
        <v>10</v>
      </c>
    </row>
    <row r="2959" spans="1:7" ht="16" hidden="1" x14ac:dyDescent="0.2">
      <c r="A2959" t="s">
        <v>5222</v>
      </c>
      <c r="B2959">
        <v>1</v>
      </c>
      <c r="C2959" s="6">
        <v>10</v>
      </c>
      <c r="D2959" t="s">
        <v>684</v>
      </c>
      <c r="E2959" t="s">
        <v>4118</v>
      </c>
      <c r="F2959" s="4"/>
      <c r="G2959" s="9">
        <f>Table5[[#This Row],[Order Quantity]]</f>
        <v>10</v>
      </c>
    </row>
    <row r="2960" spans="1:7" ht="16" hidden="1" x14ac:dyDescent="0.2">
      <c r="A2960" t="s">
        <v>5370</v>
      </c>
      <c r="B2960">
        <v>1</v>
      </c>
      <c r="C2960">
        <v>10</v>
      </c>
      <c r="D2960" t="s">
        <v>422</v>
      </c>
      <c r="E2960" t="s">
        <v>1474</v>
      </c>
      <c r="F2960" s="4"/>
      <c r="G2960" s="9">
        <f>Table5[[#This Row],[Order Quantity]]</f>
        <v>10</v>
      </c>
    </row>
    <row r="2961" spans="1:7" ht="16" hidden="1" x14ac:dyDescent="0.2">
      <c r="A2961" t="s">
        <v>5394</v>
      </c>
      <c r="B2961">
        <v>1</v>
      </c>
      <c r="C2961">
        <v>10</v>
      </c>
      <c r="D2961" t="s">
        <v>684</v>
      </c>
      <c r="E2961" t="s">
        <v>1361</v>
      </c>
      <c r="F2961" s="4"/>
      <c r="G2961" s="9">
        <f>Table5[[#This Row],[Order Quantity]]</f>
        <v>10</v>
      </c>
    </row>
    <row r="2962" spans="1:7" ht="16" hidden="1" x14ac:dyDescent="0.2">
      <c r="A2962" s="1" t="s">
        <v>5667</v>
      </c>
      <c r="B2962" s="1">
        <v>1</v>
      </c>
      <c r="C2962" s="5">
        <v>10</v>
      </c>
      <c r="D2962" s="1" t="s">
        <v>65</v>
      </c>
      <c r="E2962" s="1" t="s">
        <v>1296</v>
      </c>
      <c r="F2962" s="4"/>
      <c r="G2962" s="9">
        <f>Table5[[#This Row],[Order Quantity]]</f>
        <v>10</v>
      </c>
    </row>
    <row r="2963" spans="1:7" ht="16" hidden="1" x14ac:dyDescent="0.2">
      <c r="A2963" s="1" t="s">
        <v>5681</v>
      </c>
      <c r="B2963" s="1">
        <v>1</v>
      </c>
      <c r="C2963" s="5">
        <v>10</v>
      </c>
      <c r="D2963" s="1" t="s">
        <v>5682</v>
      </c>
      <c r="E2963" s="1" t="s">
        <v>1296</v>
      </c>
      <c r="F2963" s="4"/>
      <c r="G2963" s="9">
        <f>Table5[[#This Row],[Order Quantity]]</f>
        <v>10</v>
      </c>
    </row>
    <row r="2964" spans="1:7" ht="16" hidden="1" x14ac:dyDescent="0.2">
      <c r="A2964" t="s">
        <v>5685</v>
      </c>
      <c r="B2964">
        <v>1</v>
      </c>
      <c r="C2964" s="6">
        <v>10</v>
      </c>
      <c r="D2964" t="s">
        <v>97</v>
      </c>
      <c r="E2964" t="s">
        <v>5219</v>
      </c>
      <c r="F2964" s="4"/>
      <c r="G2964" s="9">
        <f>Table5[[#This Row],[Order Quantity]]</f>
        <v>10</v>
      </c>
    </row>
    <row r="2965" spans="1:7" ht="16" hidden="1" x14ac:dyDescent="0.2">
      <c r="A2965" t="s">
        <v>5686</v>
      </c>
      <c r="B2965">
        <v>1</v>
      </c>
      <c r="C2965" s="6">
        <v>10</v>
      </c>
      <c r="D2965" t="s">
        <v>97</v>
      </c>
      <c r="E2965" t="s">
        <v>5219</v>
      </c>
      <c r="F2965" s="4"/>
      <c r="G2965" s="9">
        <f>Table5[[#This Row],[Order Quantity]]</f>
        <v>10</v>
      </c>
    </row>
    <row r="2966" spans="1:7" ht="16" hidden="1" x14ac:dyDescent="0.2">
      <c r="A2966" t="s">
        <v>5687</v>
      </c>
      <c r="B2966">
        <v>1</v>
      </c>
      <c r="C2966" s="6">
        <v>10</v>
      </c>
      <c r="D2966" t="s">
        <v>97</v>
      </c>
      <c r="E2966" t="s">
        <v>5219</v>
      </c>
      <c r="F2966" s="4"/>
      <c r="G2966" s="9">
        <f>Table5[[#This Row],[Order Quantity]]</f>
        <v>10</v>
      </c>
    </row>
    <row r="2967" spans="1:7" ht="16" hidden="1" x14ac:dyDescent="0.2">
      <c r="A2967" t="s">
        <v>5922</v>
      </c>
      <c r="B2967">
        <v>1</v>
      </c>
      <c r="C2967">
        <v>10</v>
      </c>
      <c r="D2967" t="s">
        <v>77</v>
      </c>
      <c r="E2967" t="s">
        <v>2978</v>
      </c>
      <c r="F2967" s="4"/>
      <c r="G2967" s="9">
        <f>Table5[[#This Row],[Order Quantity]]</f>
        <v>10</v>
      </c>
    </row>
    <row r="2968" spans="1:7" ht="16" hidden="1" x14ac:dyDescent="0.2">
      <c r="A2968" t="s">
        <v>5923</v>
      </c>
      <c r="B2968">
        <v>1</v>
      </c>
      <c r="C2968">
        <v>10</v>
      </c>
      <c r="D2968" t="s">
        <v>77</v>
      </c>
      <c r="E2968" t="s">
        <v>2978</v>
      </c>
      <c r="F2968" s="4"/>
      <c r="G2968" s="9">
        <f>Table5[[#This Row],[Order Quantity]]</f>
        <v>10</v>
      </c>
    </row>
    <row r="2969" spans="1:7" ht="16" hidden="1" x14ac:dyDescent="0.2">
      <c r="A2969" s="1" t="s">
        <v>6034</v>
      </c>
      <c r="B2969" s="1">
        <v>1</v>
      </c>
      <c r="C2969" s="1">
        <v>10</v>
      </c>
      <c r="D2969" s="1" t="s">
        <v>411</v>
      </c>
      <c r="E2969" s="1" t="s">
        <v>1927</v>
      </c>
      <c r="F2969" s="4"/>
      <c r="G2969" s="9">
        <f>Table5[[#This Row],[Order Quantity]]</f>
        <v>10</v>
      </c>
    </row>
    <row r="2970" spans="1:7" ht="16" hidden="1" x14ac:dyDescent="0.2">
      <c r="A2970" s="1" t="s">
        <v>6035</v>
      </c>
      <c r="B2970" s="1">
        <v>1</v>
      </c>
      <c r="C2970" s="1">
        <v>10</v>
      </c>
      <c r="D2970" s="1" t="s">
        <v>6036</v>
      </c>
      <c r="E2970" s="1" t="s">
        <v>4538</v>
      </c>
      <c r="F2970" s="4"/>
      <c r="G2970" s="9">
        <f>Table5[[#This Row],[Order Quantity]]</f>
        <v>10</v>
      </c>
    </row>
    <row r="2971" spans="1:7" ht="16" hidden="1" x14ac:dyDescent="0.2">
      <c r="A2971" t="s">
        <v>1632</v>
      </c>
      <c r="B2971">
        <v>1</v>
      </c>
      <c r="C2971">
        <v>10</v>
      </c>
      <c r="D2971" t="s">
        <v>65</v>
      </c>
      <c r="E2971" t="s">
        <v>1336</v>
      </c>
      <c r="F2971" s="4"/>
      <c r="G2971" s="9">
        <f>Table5[[#This Row],[Order Quantity]]</f>
        <v>10</v>
      </c>
    </row>
    <row r="2972" spans="1:7" ht="16" hidden="1" x14ac:dyDescent="0.2">
      <c r="A2972" t="s">
        <v>6554</v>
      </c>
      <c r="B2972">
        <v>1</v>
      </c>
      <c r="C2972">
        <v>10</v>
      </c>
      <c r="D2972" t="s">
        <v>113</v>
      </c>
      <c r="E2972" t="s">
        <v>1380</v>
      </c>
      <c r="F2972" s="4"/>
      <c r="G2972" s="9">
        <f>Table5[[#This Row],[Order Quantity]]</f>
        <v>10</v>
      </c>
    </row>
    <row r="2973" spans="1:7" ht="16" hidden="1" x14ac:dyDescent="0.2">
      <c r="A2973" t="s">
        <v>6725</v>
      </c>
      <c r="B2973">
        <v>1</v>
      </c>
      <c r="C2973">
        <v>10</v>
      </c>
      <c r="D2973" t="s">
        <v>136</v>
      </c>
      <c r="E2973" t="s">
        <v>1669</v>
      </c>
      <c r="F2973" s="4"/>
      <c r="G2973" s="9">
        <f>Table5[[#This Row],[Order Quantity]]</f>
        <v>10</v>
      </c>
    </row>
    <row r="2974" spans="1:7" ht="16" hidden="1" x14ac:dyDescent="0.2">
      <c r="A2974" t="s">
        <v>6873</v>
      </c>
      <c r="B2974">
        <v>1</v>
      </c>
      <c r="C2974">
        <v>10</v>
      </c>
      <c r="D2974" t="s">
        <v>129</v>
      </c>
      <c r="E2974" t="s">
        <v>287</v>
      </c>
      <c r="F2974" s="4"/>
      <c r="G2974" s="9">
        <f>Table5[[#This Row],[Order Quantity]]</f>
        <v>10</v>
      </c>
    </row>
    <row r="2975" spans="1:7" ht="16" hidden="1" x14ac:dyDescent="0.2">
      <c r="A2975" t="s">
        <v>7046</v>
      </c>
      <c r="B2975">
        <v>1</v>
      </c>
      <c r="C2975" s="6">
        <v>10</v>
      </c>
      <c r="D2975" t="s">
        <v>262</v>
      </c>
      <c r="E2975" t="s">
        <v>2516</v>
      </c>
      <c r="F2975" s="4"/>
      <c r="G2975" s="9">
        <f>Table5[[#This Row],[Order Quantity]]</f>
        <v>10</v>
      </c>
    </row>
    <row r="2976" spans="1:7" ht="16" hidden="1" x14ac:dyDescent="0.2">
      <c r="A2976" s="1" t="s">
        <v>7378</v>
      </c>
      <c r="B2976" s="1">
        <v>1</v>
      </c>
      <c r="C2976" s="5">
        <v>10</v>
      </c>
      <c r="D2976" s="1" t="s">
        <v>262</v>
      </c>
      <c r="E2976" s="1" t="s">
        <v>1265</v>
      </c>
      <c r="F2976" s="4"/>
      <c r="G2976" s="9">
        <f>Table5[[#This Row],[Order Quantity]]</f>
        <v>10</v>
      </c>
    </row>
    <row r="2977" spans="1:7" ht="16" hidden="1" x14ac:dyDescent="0.2">
      <c r="A2977" t="s">
        <v>7603</v>
      </c>
      <c r="B2977">
        <v>1</v>
      </c>
      <c r="C2977">
        <v>10</v>
      </c>
      <c r="D2977" t="s">
        <v>262</v>
      </c>
      <c r="E2977" t="s">
        <v>3910</v>
      </c>
      <c r="F2977" s="4"/>
      <c r="G2977" s="9">
        <f>Table5[[#This Row],[Order Quantity]]</f>
        <v>10</v>
      </c>
    </row>
    <row r="2978" spans="1:7" ht="16" hidden="1" x14ac:dyDescent="0.2">
      <c r="A2978" t="s">
        <v>5330</v>
      </c>
      <c r="B2978">
        <v>3</v>
      </c>
      <c r="C2978" s="6">
        <v>9.65</v>
      </c>
      <c r="D2978" t="s">
        <v>684</v>
      </c>
      <c r="E2978" t="s">
        <v>5219</v>
      </c>
      <c r="F2978" s="4"/>
      <c r="G2978" s="9">
        <f>Table5[[#This Row],[Order Quantity]]</f>
        <v>9.65</v>
      </c>
    </row>
    <row r="2979" spans="1:7" ht="16" hidden="1" x14ac:dyDescent="0.2">
      <c r="A2979" t="s">
        <v>3723</v>
      </c>
      <c r="B2979">
        <v>5</v>
      </c>
      <c r="C2979">
        <v>9.5</v>
      </c>
      <c r="D2979" t="s">
        <v>136</v>
      </c>
      <c r="E2979" t="s">
        <v>3724</v>
      </c>
      <c r="F2979" s="4"/>
      <c r="G2979" s="9">
        <f>Table5[[#This Row],[Order Quantity]]</f>
        <v>9.5</v>
      </c>
    </row>
    <row r="2980" spans="1:7" ht="16" hidden="1" x14ac:dyDescent="0.2">
      <c r="A2980" t="s">
        <v>2654</v>
      </c>
      <c r="B2980">
        <v>2</v>
      </c>
      <c r="C2980">
        <v>9.1999999999999993</v>
      </c>
      <c r="D2980" t="s">
        <v>65</v>
      </c>
      <c r="E2980" t="s">
        <v>1694</v>
      </c>
      <c r="F2980" s="4"/>
      <c r="G2980" s="9">
        <f>Table5[[#This Row],[Order Quantity]]</f>
        <v>9.1999999999999993</v>
      </c>
    </row>
    <row r="2981" spans="1:7" ht="16" hidden="1" x14ac:dyDescent="0.2">
      <c r="A2981" t="s">
        <v>6273</v>
      </c>
      <c r="B2981">
        <v>7</v>
      </c>
      <c r="C2981">
        <v>9.1</v>
      </c>
      <c r="D2981" t="s">
        <v>684</v>
      </c>
      <c r="E2981" t="s">
        <v>1594</v>
      </c>
      <c r="F2981" s="4"/>
      <c r="G2981" s="9">
        <f>Table5[[#This Row],[Order Quantity]]</f>
        <v>9.1</v>
      </c>
    </row>
    <row r="2982" spans="1:7" ht="16" hidden="1" x14ac:dyDescent="0.2">
      <c r="A2982" t="s">
        <v>1390</v>
      </c>
      <c r="B2982">
        <v>9</v>
      </c>
      <c r="C2982" s="6">
        <v>9</v>
      </c>
      <c r="D2982" t="s">
        <v>1391</v>
      </c>
      <c r="E2982" t="s">
        <v>1392</v>
      </c>
      <c r="F2982" s="4"/>
      <c r="G2982" s="9">
        <f>Table5[[#This Row],[Order Quantity]]</f>
        <v>9</v>
      </c>
    </row>
    <row r="2983" spans="1:7" ht="16" hidden="1" x14ac:dyDescent="0.2">
      <c r="A2983" t="s">
        <v>1700</v>
      </c>
      <c r="B2983">
        <v>9</v>
      </c>
      <c r="C2983">
        <v>9</v>
      </c>
      <c r="D2983" t="s">
        <v>667</v>
      </c>
      <c r="E2983" t="s">
        <v>1467</v>
      </c>
      <c r="F2983" s="4"/>
      <c r="G2983" s="9">
        <f>Table5[[#This Row],[Order Quantity]]</f>
        <v>9</v>
      </c>
    </row>
    <row r="2984" spans="1:7" ht="16" hidden="1" x14ac:dyDescent="0.2">
      <c r="A2984" t="s">
        <v>2292</v>
      </c>
      <c r="B2984">
        <v>9</v>
      </c>
      <c r="C2984">
        <v>9</v>
      </c>
      <c r="D2984" t="s">
        <v>65</v>
      </c>
      <c r="E2984" t="s">
        <v>2293</v>
      </c>
      <c r="F2984" s="4"/>
      <c r="G2984" s="9">
        <f>Table5[[#This Row],[Order Quantity]]</f>
        <v>9</v>
      </c>
    </row>
    <row r="2985" spans="1:7" ht="16" hidden="1" x14ac:dyDescent="0.2">
      <c r="A2985" t="s">
        <v>2414</v>
      </c>
      <c r="B2985">
        <v>9</v>
      </c>
      <c r="C2985">
        <v>9</v>
      </c>
      <c r="D2985" t="s">
        <v>411</v>
      </c>
      <c r="E2985" t="s">
        <v>1246</v>
      </c>
      <c r="F2985" s="4"/>
      <c r="G2985" s="9">
        <f>Table5[[#This Row],[Order Quantity]]</f>
        <v>9</v>
      </c>
    </row>
    <row r="2986" spans="1:7" ht="16" hidden="1" x14ac:dyDescent="0.2">
      <c r="A2986" t="s">
        <v>1165</v>
      </c>
      <c r="B2986">
        <v>9</v>
      </c>
      <c r="C2986">
        <v>9</v>
      </c>
      <c r="D2986" t="s">
        <v>464</v>
      </c>
      <c r="E2986" t="s">
        <v>1302</v>
      </c>
      <c r="F2986" s="4"/>
      <c r="G2986" s="9">
        <f>Table5[[#This Row],[Order Quantity]]</f>
        <v>9</v>
      </c>
    </row>
    <row r="2987" spans="1:7" ht="16" hidden="1" x14ac:dyDescent="0.2">
      <c r="A2987" t="s">
        <v>775</v>
      </c>
      <c r="B2987">
        <v>9</v>
      </c>
      <c r="C2987">
        <v>9</v>
      </c>
      <c r="D2987" t="s">
        <v>136</v>
      </c>
      <c r="E2987" t="s">
        <v>775</v>
      </c>
      <c r="F2987" s="4"/>
      <c r="G2987" s="9">
        <f>Table5[[#This Row],[Order Quantity]]</f>
        <v>9</v>
      </c>
    </row>
    <row r="2988" spans="1:7" ht="16" hidden="1" x14ac:dyDescent="0.2">
      <c r="A2988" t="s">
        <v>5572</v>
      </c>
      <c r="B2988">
        <v>9</v>
      </c>
      <c r="C2988">
        <v>9</v>
      </c>
      <c r="D2988" t="s">
        <v>5573</v>
      </c>
      <c r="E2988" t="s">
        <v>1416</v>
      </c>
      <c r="F2988" s="4"/>
      <c r="G2988" s="9">
        <f>Table5[[#This Row],[Order Quantity]]</f>
        <v>9</v>
      </c>
    </row>
    <row r="2989" spans="1:7" ht="16" hidden="1" x14ac:dyDescent="0.2">
      <c r="A2989" t="s">
        <v>335</v>
      </c>
      <c r="B2989">
        <v>9</v>
      </c>
      <c r="C2989" s="6">
        <v>9</v>
      </c>
      <c r="D2989" t="s">
        <v>336</v>
      </c>
      <c r="E2989" t="s">
        <v>3092</v>
      </c>
      <c r="F2989" s="4"/>
      <c r="G2989" s="9">
        <f>Table5[[#This Row],[Order Quantity]]</f>
        <v>9</v>
      </c>
    </row>
    <row r="2990" spans="1:7" ht="16" hidden="1" x14ac:dyDescent="0.2">
      <c r="A2990" t="s">
        <v>6466</v>
      </c>
      <c r="B2990">
        <v>9</v>
      </c>
      <c r="C2990">
        <v>9</v>
      </c>
      <c r="D2990" t="s">
        <v>579</v>
      </c>
      <c r="E2990" t="s">
        <v>1467</v>
      </c>
      <c r="F2990" s="4"/>
      <c r="G2990" s="9">
        <f>Table5[[#This Row],[Order Quantity]]</f>
        <v>9</v>
      </c>
    </row>
    <row r="2991" spans="1:7" ht="16" hidden="1" x14ac:dyDescent="0.2">
      <c r="A2991" t="s">
        <v>6525</v>
      </c>
      <c r="B2991">
        <v>9</v>
      </c>
      <c r="C2991">
        <v>9</v>
      </c>
      <c r="D2991" t="s">
        <v>1248</v>
      </c>
      <c r="E2991" t="s">
        <v>6526</v>
      </c>
      <c r="F2991" s="4"/>
      <c r="G2991" s="9">
        <f>Table5[[#This Row],[Order Quantity]]</f>
        <v>9</v>
      </c>
    </row>
    <row r="2992" spans="1:7" ht="16" hidden="1" x14ac:dyDescent="0.2">
      <c r="A2992" t="s">
        <v>6886</v>
      </c>
      <c r="B2992">
        <v>9</v>
      </c>
      <c r="C2992">
        <v>9</v>
      </c>
      <c r="D2992" t="s">
        <v>607</v>
      </c>
      <c r="E2992" t="s">
        <v>2981</v>
      </c>
      <c r="F2992" s="4"/>
      <c r="G2992" s="9">
        <f>Table5[[#This Row],[Order Quantity]]</f>
        <v>9</v>
      </c>
    </row>
    <row r="2993" spans="1:7" ht="16" hidden="1" x14ac:dyDescent="0.2">
      <c r="A2993" t="s">
        <v>721</v>
      </c>
      <c r="B2993">
        <v>8</v>
      </c>
      <c r="C2993">
        <v>9</v>
      </c>
      <c r="D2993" t="s">
        <v>184</v>
      </c>
      <c r="E2993" t="s">
        <v>197</v>
      </c>
      <c r="F2993" s="4"/>
      <c r="G2993" s="9">
        <f>Table5[[#This Row],[Order Quantity]]</f>
        <v>9</v>
      </c>
    </row>
    <row r="2994" spans="1:7" ht="16" hidden="1" x14ac:dyDescent="0.2">
      <c r="A2994" t="s">
        <v>987</v>
      </c>
      <c r="B2994">
        <v>8</v>
      </c>
      <c r="C2994">
        <v>9</v>
      </c>
      <c r="D2994" t="s">
        <v>856</v>
      </c>
      <c r="E2994" t="s">
        <v>101</v>
      </c>
      <c r="F2994" s="4"/>
      <c r="G2994" s="9">
        <f>Table5[[#This Row],[Order Quantity]]</f>
        <v>9</v>
      </c>
    </row>
    <row r="2995" spans="1:7" ht="16" hidden="1" x14ac:dyDescent="0.2">
      <c r="A2995" t="s">
        <v>988</v>
      </c>
      <c r="B2995">
        <v>8</v>
      </c>
      <c r="C2995">
        <v>9</v>
      </c>
      <c r="D2995" t="s">
        <v>989</v>
      </c>
      <c r="E2995" t="s">
        <v>66</v>
      </c>
      <c r="F2995" s="4"/>
      <c r="G2995" s="9">
        <f>Table5[[#This Row],[Order Quantity]]</f>
        <v>9</v>
      </c>
    </row>
    <row r="2996" spans="1:7" ht="16" hidden="1" x14ac:dyDescent="0.2">
      <c r="A2996" t="s">
        <v>3852</v>
      </c>
      <c r="B2996">
        <v>8</v>
      </c>
      <c r="C2996">
        <v>9</v>
      </c>
      <c r="D2996" t="s">
        <v>888</v>
      </c>
      <c r="E2996" t="s">
        <v>1594</v>
      </c>
      <c r="F2996" s="4"/>
      <c r="G2996" s="9">
        <f>Table5[[#This Row],[Order Quantity]]</f>
        <v>9</v>
      </c>
    </row>
    <row r="2997" spans="1:7" ht="16" hidden="1" x14ac:dyDescent="0.2">
      <c r="A2997" t="s">
        <v>2962</v>
      </c>
      <c r="B2997">
        <v>8</v>
      </c>
      <c r="C2997">
        <v>9</v>
      </c>
      <c r="D2997" t="s">
        <v>3657</v>
      </c>
      <c r="E2997" t="s">
        <v>2962</v>
      </c>
      <c r="F2997" s="4"/>
      <c r="G2997" s="9">
        <f>Table5[[#This Row],[Order Quantity]]</f>
        <v>9</v>
      </c>
    </row>
    <row r="2998" spans="1:7" ht="16" hidden="1" x14ac:dyDescent="0.2">
      <c r="A2998" t="s">
        <v>5050</v>
      </c>
      <c r="B2998">
        <v>8</v>
      </c>
      <c r="C2998">
        <v>9</v>
      </c>
      <c r="D2998" t="s">
        <v>158</v>
      </c>
      <c r="E2998" t="s">
        <v>5029</v>
      </c>
      <c r="F2998" s="4"/>
      <c r="G2998" s="9">
        <f>Table5[[#This Row],[Order Quantity]]</f>
        <v>9</v>
      </c>
    </row>
    <row r="2999" spans="1:7" ht="16" hidden="1" x14ac:dyDescent="0.2">
      <c r="A2999" t="s">
        <v>5627</v>
      </c>
      <c r="B2999">
        <v>8</v>
      </c>
      <c r="C2999">
        <v>9</v>
      </c>
      <c r="D2999" t="s">
        <v>5628</v>
      </c>
      <c r="E2999" t="s">
        <v>1416</v>
      </c>
      <c r="F2999" s="4"/>
      <c r="G2999" s="9">
        <f>Table5[[#This Row],[Order Quantity]]</f>
        <v>9</v>
      </c>
    </row>
    <row r="3000" spans="1:7" ht="16" hidden="1" x14ac:dyDescent="0.2">
      <c r="A3000" t="s">
        <v>6154</v>
      </c>
      <c r="B3000">
        <v>8</v>
      </c>
      <c r="C3000">
        <v>9</v>
      </c>
      <c r="D3000" t="s">
        <v>136</v>
      </c>
      <c r="E3000" t="s">
        <v>6155</v>
      </c>
      <c r="F3000" s="4"/>
      <c r="G3000" s="9">
        <f>Table5[[#This Row],[Order Quantity]]</f>
        <v>9</v>
      </c>
    </row>
    <row r="3001" spans="1:7" ht="16" hidden="1" x14ac:dyDescent="0.2">
      <c r="A3001" t="s">
        <v>6773</v>
      </c>
      <c r="B3001">
        <v>8</v>
      </c>
      <c r="C3001">
        <v>9</v>
      </c>
      <c r="D3001" t="s">
        <v>111</v>
      </c>
      <c r="E3001" t="s">
        <v>1242</v>
      </c>
      <c r="F3001" s="4"/>
      <c r="G3001" s="9">
        <f>Table5[[#This Row],[Order Quantity]]</f>
        <v>9</v>
      </c>
    </row>
    <row r="3002" spans="1:7" ht="16" hidden="1" x14ac:dyDescent="0.2">
      <c r="A3002" t="s">
        <v>816</v>
      </c>
      <c r="B3002">
        <v>7</v>
      </c>
      <c r="C3002">
        <v>9</v>
      </c>
      <c r="D3002" t="s">
        <v>513</v>
      </c>
      <c r="E3002" t="s">
        <v>78</v>
      </c>
      <c r="F3002" s="4"/>
      <c r="G3002" s="9">
        <f>Table5[[#This Row],[Order Quantity]]</f>
        <v>9</v>
      </c>
    </row>
    <row r="3003" spans="1:7" ht="16" hidden="1" x14ac:dyDescent="0.2">
      <c r="A3003" t="s">
        <v>977</v>
      </c>
      <c r="B3003">
        <v>7</v>
      </c>
      <c r="C3003">
        <v>9</v>
      </c>
      <c r="D3003" t="s">
        <v>77</v>
      </c>
      <c r="E3003" t="s">
        <v>78</v>
      </c>
      <c r="F3003" s="4"/>
      <c r="G3003" s="9">
        <f>Table5[[#This Row],[Order Quantity]]</f>
        <v>9</v>
      </c>
    </row>
    <row r="3004" spans="1:7" ht="16" hidden="1" x14ac:dyDescent="0.2">
      <c r="A3004" t="s">
        <v>1678</v>
      </c>
      <c r="B3004">
        <v>7</v>
      </c>
      <c r="C3004">
        <v>9</v>
      </c>
      <c r="D3004" t="s">
        <v>697</v>
      </c>
      <c r="E3004" t="s">
        <v>1679</v>
      </c>
      <c r="F3004" s="4"/>
      <c r="G3004" s="9">
        <f>Table5[[#This Row],[Order Quantity]]</f>
        <v>9</v>
      </c>
    </row>
    <row r="3005" spans="1:7" ht="16" hidden="1" x14ac:dyDescent="0.2">
      <c r="A3005" t="s">
        <v>1839</v>
      </c>
      <c r="B3005">
        <v>7</v>
      </c>
      <c r="C3005">
        <v>9</v>
      </c>
      <c r="D3005" t="s">
        <v>1630</v>
      </c>
      <c r="E3005" t="s">
        <v>1631</v>
      </c>
      <c r="F3005" s="4"/>
      <c r="G3005" s="9">
        <f>Table5[[#This Row],[Order Quantity]]</f>
        <v>9</v>
      </c>
    </row>
    <row r="3006" spans="1:7" ht="16" hidden="1" x14ac:dyDescent="0.2">
      <c r="A3006" t="s">
        <v>1950</v>
      </c>
      <c r="B3006">
        <v>7</v>
      </c>
      <c r="C3006">
        <v>9</v>
      </c>
      <c r="D3006" t="s">
        <v>21</v>
      </c>
      <c r="E3006" t="s">
        <v>1254</v>
      </c>
      <c r="F3006" s="4"/>
      <c r="G3006" s="9">
        <f>Table5[[#This Row],[Order Quantity]]</f>
        <v>9</v>
      </c>
    </row>
    <row r="3007" spans="1:7" ht="16" hidden="1" x14ac:dyDescent="0.2">
      <c r="A3007" t="s">
        <v>1994</v>
      </c>
      <c r="B3007">
        <v>7</v>
      </c>
      <c r="C3007">
        <v>9</v>
      </c>
      <c r="D3007" t="s">
        <v>1995</v>
      </c>
      <c r="E3007" t="s">
        <v>1996</v>
      </c>
      <c r="F3007" s="4"/>
      <c r="G3007" s="9">
        <f>Table5[[#This Row],[Order Quantity]]</f>
        <v>9</v>
      </c>
    </row>
    <row r="3008" spans="1:7" ht="16" hidden="1" x14ac:dyDescent="0.2">
      <c r="A3008" t="s">
        <v>2245</v>
      </c>
      <c r="B3008">
        <v>7</v>
      </c>
      <c r="C3008">
        <v>9</v>
      </c>
      <c r="D3008" t="s">
        <v>164</v>
      </c>
      <c r="E3008" t="s">
        <v>1586</v>
      </c>
      <c r="F3008" s="4"/>
      <c r="G3008" s="9">
        <f>Table5[[#This Row],[Order Quantity]]</f>
        <v>9</v>
      </c>
    </row>
    <row r="3009" spans="1:7" ht="16" hidden="1" x14ac:dyDescent="0.2">
      <c r="A3009" t="s">
        <v>2358</v>
      </c>
      <c r="B3009">
        <v>7</v>
      </c>
      <c r="C3009">
        <v>9</v>
      </c>
      <c r="D3009" t="s">
        <v>71</v>
      </c>
      <c r="E3009" t="s">
        <v>2147</v>
      </c>
      <c r="F3009" s="4"/>
      <c r="G3009" s="9">
        <f>Table5[[#This Row],[Order Quantity]]</f>
        <v>9</v>
      </c>
    </row>
    <row r="3010" spans="1:7" ht="16" hidden="1" x14ac:dyDescent="0.2">
      <c r="A3010" t="s">
        <v>2429</v>
      </c>
      <c r="B3010">
        <v>7</v>
      </c>
      <c r="C3010">
        <v>9</v>
      </c>
      <c r="D3010" t="s">
        <v>1427</v>
      </c>
      <c r="E3010" t="s">
        <v>1428</v>
      </c>
      <c r="F3010" s="4"/>
      <c r="G3010" s="9">
        <f>Table5[[#This Row],[Order Quantity]]</f>
        <v>9</v>
      </c>
    </row>
    <row r="3011" spans="1:7" ht="16" hidden="1" x14ac:dyDescent="0.2">
      <c r="A3011" t="s">
        <v>2459</v>
      </c>
      <c r="B3011">
        <v>7</v>
      </c>
      <c r="C3011" s="6">
        <v>9</v>
      </c>
      <c r="D3011" t="s">
        <v>344</v>
      </c>
      <c r="E3011" t="s">
        <v>1607</v>
      </c>
      <c r="F3011" s="4"/>
      <c r="G3011" s="9">
        <f>Table5[[#This Row],[Order Quantity]]</f>
        <v>9</v>
      </c>
    </row>
    <row r="3012" spans="1:7" ht="16" hidden="1" x14ac:dyDescent="0.2">
      <c r="A3012" t="s">
        <v>338</v>
      </c>
      <c r="B3012">
        <v>7</v>
      </c>
      <c r="C3012">
        <v>9</v>
      </c>
      <c r="D3012" t="s">
        <v>1593</v>
      </c>
      <c r="E3012" t="s">
        <v>2378</v>
      </c>
      <c r="F3012" s="4"/>
      <c r="G3012" s="9">
        <f>Table5[[#This Row],[Order Quantity]]</f>
        <v>9</v>
      </c>
    </row>
    <row r="3013" spans="1:7" ht="16" hidden="1" x14ac:dyDescent="0.2">
      <c r="A3013" t="s">
        <v>3105</v>
      </c>
      <c r="B3013">
        <v>7</v>
      </c>
      <c r="C3013">
        <v>9</v>
      </c>
      <c r="D3013" t="s">
        <v>1174</v>
      </c>
      <c r="E3013" t="s">
        <v>2092</v>
      </c>
      <c r="F3013" s="4"/>
      <c r="G3013" s="9">
        <f>Table5[[#This Row],[Order Quantity]]</f>
        <v>9</v>
      </c>
    </row>
    <row r="3014" spans="1:7" ht="16" hidden="1" x14ac:dyDescent="0.2">
      <c r="A3014" t="s">
        <v>5028</v>
      </c>
      <c r="B3014">
        <v>7</v>
      </c>
      <c r="C3014">
        <v>9</v>
      </c>
      <c r="D3014" t="s">
        <v>2167</v>
      </c>
      <c r="E3014" t="s">
        <v>5029</v>
      </c>
      <c r="F3014" s="4"/>
      <c r="G3014" s="9">
        <f>Table5[[#This Row],[Order Quantity]]</f>
        <v>9</v>
      </c>
    </row>
    <row r="3015" spans="1:7" ht="16" hidden="1" x14ac:dyDescent="0.2">
      <c r="A3015" t="s">
        <v>3604</v>
      </c>
      <c r="B3015">
        <v>7</v>
      </c>
      <c r="C3015">
        <v>9</v>
      </c>
      <c r="D3015" t="s">
        <v>1630</v>
      </c>
      <c r="E3015" t="s">
        <v>3604</v>
      </c>
      <c r="F3015" s="4"/>
      <c r="G3015" s="9">
        <f>Table5[[#This Row],[Order Quantity]]</f>
        <v>9</v>
      </c>
    </row>
    <row r="3016" spans="1:7" ht="16" hidden="1" x14ac:dyDescent="0.2">
      <c r="A3016" t="s">
        <v>6467</v>
      </c>
      <c r="B3016">
        <v>7</v>
      </c>
      <c r="C3016">
        <v>9</v>
      </c>
      <c r="D3016" t="s">
        <v>286</v>
      </c>
      <c r="E3016" t="s">
        <v>287</v>
      </c>
      <c r="F3016" s="4"/>
      <c r="G3016" s="9">
        <f>Table5[[#This Row],[Order Quantity]]</f>
        <v>9</v>
      </c>
    </row>
    <row r="3017" spans="1:7" ht="16" hidden="1" x14ac:dyDescent="0.2">
      <c r="A3017" t="s">
        <v>7308</v>
      </c>
      <c r="B3017">
        <v>7</v>
      </c>
      <c r="C3017">
        <v>9</v>
      </c>
      <c r="D3017" t="s">
        <v>7309</v>
      </c>
      <c r="E3017" t="s">
        <v>3269</v>
      </c>
      <c r="F3017" s="4"/>
      <c r="G3017" s="9">
        <f>Table5[[#This Row],[Order Quantity]]</f>
        <v>9</v>
      </c>
    </row>
    <row r="3018" spans="1:7" ht="16" hidden="1" x14ac:dyDescent="0.2">
      <c r="A3018" t="s">
        <v>1650</v>
      </c>
      <c r="B3018">
        <v>6</v>
      </c>
      <c r="C3018">
        <v>9</v>
      </c>
      <c r="D3018" t="s">
        <v>1651</v>
      </c>
      <c r="E3018" t="s">
        <v>1652</v>
      </c>
      <c r="F3018" s="4"/>
      <c r="G3018" s="9">
        <f>Table5[[#This Row],[Order Quantity]]</f>
        <v>9</v>
      </c>
    </row>
    <row r="3019" spans="1:7" ht="16" hidden="1" x14ac:dyDescent="0.2">
      <c r="A3019" t="s">
        <v>2049</v>
      </c>
      <c r="B3019">
        <v>6</v>
      </c>
      <c r="C3019">
        <v>9</v>
      </c>
      <c r="D3019" t="s">
        <v>129</v>
      </c>
      <c r="E3019" t="s">
        <v>2022</v>
      </c>
      <c r="F3019" s="4"/>
      <c r="G3019" s="9">
        <f>Table5[[#This Row],[Order Quantity]]</f>
        <v>9</v>
      </c>
    </row>
    <row r="3020" spans="1:7" ht="16" hidden="1" x14ac:dyDescent="0.2">
      <c r="A3020" t="s">
        <v>3289</v>
      </c>
      <c r="B3020">
        <v>6</v>
      </c>
      <c r="C3020">
        <v>9</v>
      </c>
      <c r="D3020" t="s">
        <v>430</v>
      </c>
      <c r="E3020" t="s">
        <v>3020</v>
      </c>
      <c r="F3020" s="4"/>
      <c r="G3020" s="9">
        <f>Table5[[#This Row],[Order Quantity]]</f>
        <v>9</v>
      </c>
    </row>
    <row r="3021" spans="1:7" ht="16" hidden="1" x14ac:dyDescent="0.2">
      <c r="A3021" t="s">
        <v>3482</v>
      </c>
      <c r="B3021">
        <v>6</v>
      </c>
      <c r="C3021">
        <v>9</v>
      </c>
      <c r="D3021" t="s">
        <v>3483</v>
      </c>
      <c r="E3021" t="s">
        <v>1084</v>
      </c>
      <c r="F3021" s="4"/>
      <c r="G3021" s="9">
        <f>Table5[[#This Row],[Order Quantity]]</f>
        <v>9</v>
      </c>
    </row>
    <row r="3022" spans="1:7" ht="16" hidden="1" x14ac:dyDescent="0.2">
      <c r="A3022" t="s">
        <v>5046</v>
      </c>
      <c r="B3022">
        <v>6</v>
      </c>
      <c r="C3022">
        <v>9</v>
      </c>
      <c r="D3022" t="s">
        <v>5047</v>
      </c>
      <c r="E3022" t="s">
        <v>5029</v>
      </c>
      <c r="F3022" s="4"/>
      <c r="G3022" s="9">
        <f>Table5[[#This Row],[Order Quantity]]</f>
        <v>9</v>
      </c>
    </row>
    <row r="3023" spans="1:7" ht="16" hidden="1" x14ac:dyDescent="0.2">
      <c r="A3023" t="s">
        <v>3928</v>
      </c>
      <c r="B3023">
        <v>6</v>
      </c>
      <c r="C3023">
        <v>9</v>
      </c>
      <c r="D3023" t="s">
        <v>422</v>
      </c>
      <c r="E3023" t="s">
        <v>1383</v>
      </c>
      <c r="F3023" s="4"/>
      <c r="G3023" s="9">
        <f>Table5[[#This Row],[Order Quantity]]</f>
        <v>9</v>
      </c>
    </row>
    <row r="3024" spans="1:7" ht="16" hidden="1" x14ac:dyDescent="0.2">
      <c r="A3024" t="s">
        <v>6366</v>
      </c>
      <c r="B3024">
        <v>6</v>
      </c>
      <c r="C3024">
        <v>9</v>
      </c>
      <c r="D3024" t="s">
        <v>350</v>
      </c>
      <c r="E3024" t="s">
        <v>2273</v>
      </c>
      <c r="F3024" s="4"/>
      <c r="G3024" s="9">
        <f>Table5[[#This Row],[Order Quantity]]</f>
        <v>9</v>
      </c>
    </row>
    <row r="3025" spans="1:7" ht="16" hidden="1" x14ac:dyDescent="0.2">
      <c r="A3025" t="s">
        <v>6455</v>
      </c>
      <c r="B3025">
        <v>6</v>
      </c>
      <c r="C3025">
        <v>9</v>
      </c>
      <c r="D3025" t="s">
        <v>756</v>
      </c>
      <c r="E3025" t="s">
        <v>1509</v>
      </c>
      <c r="F3025" s="4"/>
      <c r="G3025" s="9">
        <f>Table5[[#This Row],[Order Quantity]]</f>
        <v>9</v>
      </c>
    </row>
    <row r="3026" spans="1:7" ht="16" hidden="1" x14ac:dyDescent="0.2">
      <c r="A3026" t="s">
        <v>2280</v>
      </c>
      <c r="B3026">
        <v>6</v>
      </c>
      <c r="C3026">
        <v>9</v>
      </c>
      <c r="D3026" t="s">
        <v>1667</v>
      </c>
      <c r="E3026" t="s">
        <v>2281</v>
      </c>
      <c r="F3026" s="4"/>
      <c r="G3026" s="9">
        <f>Table5[[#This Row],[Order Quantity]]</f>
        <v>9</v>
      </c>
    </row>
    <row r="3027" spans="1:7" ht="16" hidden="1" x14ac:dyDescent="0.2">
      <c r="A3027" t="s">
        <v>276</v>
      </c>
      <c r="B3027">
        <v>5</v>
      </c>
      <c r="C3027">
        <v>9</v>
      </c>
      <c r="D3027" t="s">
        <v>158</v>
      </c>
      <c r="E3027" t="s">
        <v>84</v>
      </c>
      <c r="F3027" s="4"/>
      <c r="G3027" s="9">
        <f>Table5[[#This Row],[Order Quantity]]</f>
        <v>9</v>
      </c>
    </row>
    <row r="3028" spans="1:7" ht="16" hidden="1" x14ac:dyDescent="0.2">
      <c r="A3028" t="s">
        <v>1745</v>
      </c>
      <c r="B3028">
        <v>5</v>
      </c>
      <c r="C3028" s="6">
        <v>9</v>
      </c>
      <c r="D3028" t="s">
        <v>1746</v>
      </c>
      <c r="E3028" t="s">
        <v>1539</v>
      </c>
      <c r="F3028" s="4"/>
      <c r="G3028" s="9">
        <f>Table5[[#This Row],[Order Quantity]]</f>
        <v>9</v>
      </c>
    </row>
    <row r="3029" spans="1:7" ht="16" hidden="1" x14ac:dyDescent="0.2">
      <c r="A3029" t="s">
        <v>2206</v>
      </c>
      <c r="B3029">
        <v>5</v>
      </c>
      <c r="C3029">
        <v>9</v>
      </c>
      <c r="D3029" t="s">
        <v>2207</v>
      </c>
      <c r="E3029" t="s">
        <v>1920</v>
      </c>
      <c r="F3029" s="4"/>
      <c r="G3029" s="9">
        <f>Table5[[#This Row],[Order Quantity]]</f>
        <v>9</v>
      </c>
    </row>
    <row r="3030" spans="1:7" ht="16" hidden="1" x14ac:dyDescent="0.2">
      <c r="A3030" t="s">
        <v>2336</v>
      </c>
      <c r="B3030">
        <v>5</v>
      </c>
      <c r="C3030">
        <v>9</v>
      </c>
      <c r="D3030" t="s">
        <v>2337</v>
      </c>
      <c r="E3030" t="s">
        <v>2338</v>
      </c>
      <c r="F3030" s="4"/>
      <c r="G3030" s="9">
        <f>Table5[[#This Row],[Order Quantity]]</f>
        <v>9</v>
      </c>
    </row>
    <row r="3031" spans="1:7" ht="16" hidden="1" x14ac:dyDescent="0.2">
      <c r="A3031" t="s">
        <v>3226</v>
      </c>
      <c r="B3031">
        <v>5</v>
      </c>
      <c r="C3031">
        <v>9</v>
      </c>
      <c r="D3031" t="s">
        <v>388</v>
      </c>
      <c r="E3031" t="s">
        <v>1947</v>
      </c>
      <c r="F3031" s="4"/>
      <c r="G3031" s="9">
        <f>Table5[[#This Row],[Order Quantity]]</f>
        <v>9</v>
      </c>
    </row>
    <row r="3032" spans="1:7" ht="16" hidden="1" x14ac:dyDescent="0.2">
      <c r="A3032" t="s">
        <v>3408</v>
      </c>
      <c r="B3032">
        <v>5</v>
      </c>
      <c r="C3032">
        <v>9</v>
      </c>
      <c r="D3032" t="s">
        <v>150</v>
      </c>
      <c r="E3032" t="s">
        <v>1812</v>
      </c>
      <c r="F3032" s="4"/>
      <c r="G3032" s="9">
        <f>Table5[[#This Row],[Order Quantity]]</f>
        <v>9</v>
      </c>
    </row>
    <row r="3033" spans="1:7" ht="16" hidden="1" x14ac:dyDescent="0.2">
      <c r="A3033" t="s">
        <v>3130</v>
      </c>
      <c r="B3033">
        <v>5</v>
      </c>
      <c r="C3033">
        <v>9</v>
      </c>
      <c r="D3033" t="s">
        <v>3038</v>
      </c>
      <c r="E3033" t="s">
        <v>3130</v>
      </c>
      <c r="F3033" s="4"/>
      <c r="G3033" s="9">
        <f>Table5[[#This Row],[Order Quantity]]</f>
        <v>9</v>
      </c>
    </row>
    <row r="3034" spans="1:7" ht="16" hidden="1" x14ac:dyDescent="0.2">
      <c r="A3034" t="s">
        <v>5919</v>
      </c>
      <c r="B3034">
        <v>5</v>
      </c>
      <c r="C3034">
        <v>9</v>
      </c>
      <c r="D3034" t="s">
        <v>464</v>
      </c>
      <c r="E3034" t="s">
        <v>5769</v>
      </c>
      <c r="F3034" s="4"/>
      <c r="G3034" s="9">
        <f>Table5[[#This Row],[Order Quantity]]</f>
        <v>9</v>
      </c>
    </row>
    <row r="3035" spans="1:7" ht="16" hidden="1" x14ac:dyDescent="0.2">
      <c r="A3035" t="s">
        <v>1383</v>
      </c>
      <c r="B3035">
        <v>5</v>
      </c>
      <c r="C3035">
        <v>9</v>
      </c>
      <c r="D3035" t="s">
        <v>733</v>
      </c>
      <c r="E3035" t="s">
        <v>1383</v>
      </c>
      <c r="F3035" s="4"/>
      <c r="G3035" s="9">
        <f>Table5[[#This Row],[Order Quantity]]</f>
        <v>9</v>
      </c>
    </row>
    <row r="3036" spans="1:7" ht="16" hidden="1" x14ac:dyDescent="0.2">
      <c r="A3036" t="s">
        <v>6804</v>
      </c>
      <c r="B3036">
        <v>5</v>
      </c>
      <c r="C3036">
        <v>9</v>
      </c>
      <c r="D3036" t="s">
        <v>5227</v>
      </c>
      <c r="E3036" t="s">
        <v>1549</v>
      </c>
      <c r="F3036" s="4"/>
      <c r="G3036" s="9">
        <f>Table5[[#This Row],[Order Quantity]]</f>
        <v>9</v>
      </c>
    </row>
    <row r="3037" spans="1:7" ht="16" hidden="1" x14ac:dyDescent="0.2">
      <c r="A3037" s="1" t="s">
        <v>30</v>
      </c>
      <c r="B3037" s="1">
        <v>4</v>
      </c>
      <c r="C3037" s="1">
        <v>9</v>
      </c>
      <c r="D3037" s="1" t="s">
        <v>31</v>
      </c>
      <c r="E3037" t="s">
        <v>32</v>
      </c>
      <c r="F3037" s="4"/>
      <c r="G3037" s="9">
        <f>Table5[[#This Row],[Order Quantity]]</f>
        <v>9</v>
      </c>
    </row>
    <row r="3038" spans="1:7" ht="16" hidden="1" x14ac:dyDescent="0.2">
      <c r="A3038" t="s">
        <v>138</v>
      </c>
      <c r="B3038">
        <v>4</v>
      </c>
      <c r="C3038">
        <v>9</v>
      </c>
      <c r="D3038" t="s">
        <v>139</v>
      </c>
      <c r="E3038" t="s">
        <v>140</v>
      </c>
      <c r="F3038" s="4"/>
      <c r="G3038" s="9">
        <f>Table5[[#This Row],[Order Quantity]]</f>
        <v>9</v>
      </c>
    </row>
    <row r="3039" spans="1:7" ht="16" hidden="1" x14ac:dyDescent="0.2">
      <c r="A3039" t="s">
        <v>240</v>
      </c>
      <c r="B3039">
        <v>4</v>
      </c>
      <c r="C3039">
        <v>9</v>
      </c>
      <c r="D3039" t="s">
        <v>113</v>
      </c>
      <c r="E3039" t="s">
        <v>148</v>
      </c>
      <c r="F3039" s="4"/>
      <c r="G3039" s="9">
        <f>Table5[[#This Row],[Order Quantity]]</f>
        <v>9</v>
      </c>
    </row>
    <row r="3040" spans="1:7" ht="16" hidden="1" x14ac:dyDescent="0.2">
      <c r="A3040" t="s">
        <v>2742</v>
      </c>
      <c r="B3040">
        <v>4</v>
      </c>
      <c r="C3040">
        <v>9</v>
      </c>
      <c r="D3040" t="s">
        <v>129</v>
      </c>
      <c r="E3040" t="s">
        <v>1509</v>
      </c>
      <c r="F3040" s="4"/>
      <c r="G3040" s="9">
        <f>Table5[[#This Row],[Order Quantity]]</f>
        <v>9</v>
      </c>
    </row>
    <row r="3041" spans="1:7" ht="16" hidden="1" x14ac:dyDescent="0.2">
      <c r="A3041" t="s">
        <v>3924</v>
      </c>
      <c r="B3041">
        <v>4</v>
      </c>
      <c r="C3041">
        <v>9</v>
      </c>
      <c r="D3041" t="s">
        <v>559</v>
      </c>
      <c r="E3041" t="s">
        <v>1343</v>
      </c>
      <c r="F3041" s="4"/>
      <c r="G3041" s="9">
        <f>Table5[[#This Row],[Order Quantity]]</f>
        <v>9</v>
      </c>
    </row>
    <row r="3042" spans="1:7" ht="16" hidden="1" x14ac:dyDescent="0.2">
      <c r="A3042" t="s">
        <v>4069</v>
      </c>
      <c r="B3042">
        <v>4</v>
      </c>
      <c r="C3042">
        <v>9</v>
      </c>
      <c r="D3042" t="s">
        <v>103</v>
      </c>
      <c r="E3042" t="s">
        <v>2092</v>
      </c>
      <c r="F3042" s="4"/>
      <c r="G3042" s="9">
        <f>Table5[[#This Row],[Order Quantity]]</f>
        <v>9</v>
      </c>
    </row>
    <row r="3043" spans="1:7" ht="16" hidden="1" x14ac:dyDescent="0.2">
      <c r="A3043" s="1" t="s">
        <v>4322</v>
      </c>
      <c r="B3043" s="1">
        <v>4</v>
      </c>
      <c r="C3043" s="1">
        <v>9</v>
      </c>
      <c r="D3043" s="1" t="s">
        <v>624</v>
      </c>
      <c r="E3043" s="1" t="s">
        <v>4144</v>
      </c>
      <c r="F3043" s="4"/>
      <c r="G3043" s="9">
        <f>Table5[[#This Row],[Order Quantity]]</f>
        <v>9</v>
      </c>
    </row>
    <row r="3044" spans="1:7" ht="16" hidden="1" x14ac:dyDescent="0.2">
      <c r="A3044" t="s">
        <v>4405</v>
      </c>
      <c r="B3044">
        <v>4</v>
      </c>
      <c r="C3044">
        <v>9</v>
      </c>
      <c r="D3044" t="s">
        <v>1515</v>
      </c>
      <c r="E3044" t="s">
        <v>1285</v>
      </c>
      <c r="F3044" s="4"/>
      <c r="G3044" s="9">
        <f>Table5[[#This Row],[Order Quantity]]</f>
        <v>9</v>
      </c>
    </row>
    <row r="3045" spans="1:7" ht="16" hidden="1" x14ac:dyDescent="0.2">
      <c r="A3045" t="s">
        <v>4737</v>
      </c>
      <c r="B3045">
        <v>4</v>
      </c>
      <c r="C3045">
        <v>9</v>
      </c>
      <c r="D3045" t="s">
        <v>1083</v>
      </c>
      <c r="E3045" t="s">
        <v>1421</v>
      </c>
      <c r="F3045" s="4"/>
      <c r="G3045" s="9">
        <f>Table5[[#This Row],[Order Quantity]]</f>
        <v>9</v>
      </c>
    </row>
    <row r="3046" spans="1:7" ht="16" hidden="1" x14ac:dyDescent="0.2">
      <c r="A3046" t="s">
        <v>4773</v>
      </c>
      <c r="B3046">
        <v>4</v>
      </c>
      <c r="C3046">
        <v>9</v>
      </c>
      <c r="D3046" t="s">
        <v>97</v>
      </c>
      <c r="E3046" t="s">
        <v>3050</v>
      </c>
      <c r="F3046" s="4"/>
      <c r="G3046" s="9">
        <f>Table5[[#This Row],[Order Quantity]]</f>
        <v>9</v>
      </c>
    </row>
    <row r="3047" spans="1:7" ht="16" hidden="1" x14ac:dyDescent="0.2">
      <c r="A3047" t="s">
        <v>4781</v>
      </c>
      <c r="B3047">
        <v>4</v>
      </c>
      <c r="C3047">
        <v>9</v>
      </c>
      <c r="D3047" t="s">
        <v>609</v>
      </c>
      <c r="E3047" t="s">
        <v>4781</v>
      </c>
      <c r="F3047" s="4"/>
      <c r="G3047" s="9">
        <f>Table5[[#This Row],[Order Quantity]]</f>
        <v>9</v>
      </c>
    </row>
    <row r="3048" spans="1:7" ht="16" hidden="1" x14ac:dyDescent="0.2">
      <c r="A3048" t="s">
        <v>967</v>
      </c>
      <c r="B3048">
        <v>4</v>
      </c>
      <c r="C3048">
        <v>9</v>
      </c>
      <c r="D3048" t="s">
        <v>968</v>
      </c>
      <c r="E3048" t="s">
        <v>1251</v>
      </c>
      <c r="F3048" s="4"/>
      <c r="G3048" s="9">
        <f>Table5[[#This Row],[Order Quantity]]</f>
        <v>9</v>
      </c>
    </row>
    <row r="3049" spans="1:7" ht="16" hidden="1" x14ac:dyDescent="0.2">
      <c r="A3049" t="s">
        <v>6153</v>
      </c>
      <c r="B3049">
        <v>4</v>
      </c>
      <c r="C3049">
        <v>9</v>
      </c>
      <c r="D3049" t="s">
        <v>113</v>
      </c>
      <c r="E3049" t="s">
        <v>1383</v>
      </c>
      <c r="F3049" s="4"/>
      <c r="G3049" s="9">
        <f>Table5[[#This Row],[Order Quantity]]</f>
        <v>9</v>
      </c>
    </row>
    <row r="3050" spans="1:7" ht="16" hidden="1" x14ac:dyDescent="0.2">
      <c r="A3050" t="s">
        <v>6175</v>
      </c>
      <c r="B3050">
        <v>4</v>
      </c>
      <c r="C3050">
        <v>9</v>
      </c>
      <c r="D3050" t="s">
        <v>65</v>
      </c>
      <c r="E3050" t="s">
        <v>1687</v>
      </c>
      <c r="F3050" s="4"/>
      <c r="G3050" s="9">
        <f>Table5[[#This Row],[Order Quantity]]</f>
        <v>9</v>
      </c>
    </row>
    <row r="3051" spans="1:7" ht="16" hidden="1" x14ac:dyDescent="0.2">
      <c r="A3051" t="s">
        <v>6809</v>
      </c>
      <c r="B3051">
        <v>4</v>
      </c>
      <c r="C3051">
        <v>9</v>
      </c>
      <c r="D3051" t="s">
        <v>6810</v>
      </c>
      <c r="E3051" t="s">
        <v>2163</v>
      </c>
      <c r="F3051" s="4"/>
      <c r="G3051" s="9">
        <f>Table5[[#This Row],[Order Quantity]]</f>
        <v>9</v>
      </c>
    </row>
    <row r="3052" spans="1:7" ht="16" hidden="1" x14ac:dyDescent="0.2">
      <c r="A3052" t="s">
        <v>1762</v>
      </c>
      <c r="B3052">
        <v>4</v>
      </c>
      <c r="C3052">
        <v>9</v>
      </c>
      <c r="D3052" t="s">
        <v>442</v>
      </c>
      <c r="E3052" t="s">
        <v>3902</v>
      </c>
      <c r="F3052" s="4"/>
      <c r="G3052" s="9">
        <f>Table5[[#This Row],[Order Quantity]]</f>
        <v>9</v>
      </c>
    </row>
    <row r="3053" spans="1:7" ht="16" hidden="1" x14ac:dyDescent="0.2">
      <c r="A3053" s="1" t="s">
        <v>7652</v>
      </c>
      <c r="B3053" s="1">
        <v>4</v>
      </c>
      <c r="C3053" s="1">
        <v>9</v>
      </c>
      <c r="D3053" s="1" t="s">
        <v>28</v>
      </c>
      <c r="E3053" s="1" t="s">
        <v>2155</v>
      </c>
      <c r="F3053" s="4"/>
      <c r="G3053" s="9">
        <f>Table5[[#This Row],[Order Quantity]]</f>
        <v>9</v>
      </c>
    </row>
    <row r="3054" spans="1:7" ht="16" hidden="1" x14ac:dyDescent="0.2">
      <c r="A3054" t="s">
        <v>849</v>
      </c>
      <c r="B3054">
        <v>3</v>
      </c>
      <c r="C3054">
        <v>9</v>
      </c>
      <c r="D3054" t="s">
        <v>113</v>
      </c>
      <c r="E3054" t="s">
        <v>850</v>
      </c>
      <c r="F3054" s="4"/>
      <c r="G3054" s="9">
        <f>Table5[[#This Row],[Order Quantity]]</f>
        <v>9</v>
      </c>
    </row>
    <row r="3055" spans="1:7" ht="16" hidden="1" x14ac:dyDescent="0.2">
      <c r="A3055" t="s">
        <v>972</v>
      </c>
      <c r="B3055">
        <v>3</v>
      </c>
      <c r="C3055">
        <v>9</v>
      </c>
      <c r="D3055" t="s">
        <v>957</v>
      </c>
      <c r="E3055" t="s">
        <v>118</v>
      </c>
      <c r="F3055" s="4"/>
      <c r="G3055" s="9">
        <f>Table5[[#This Row],[Order Quantity]]</f>
        <v>9</v>
      </c>
    </row>
    <row r="3056" spans="1:7" ht="16" hidden="1" x14ac:dyDescent="0.2">
      <c r="A3056" t="s">
        <v>1740</v>
      </c>
      <c r="B3056">
        <v>3</v>
      </c>
      <c r="C3056">
        <v>9</v>
      </c>
      <c r="D3056" t="s">
        <v>1741</v>
      </c>
      <c r="E3056" t="s">
        <v>1742</v>
      </c>
      <c r="F3056" s="4"/>
      <c r="G3056" s="9">
        <f>Table5[[#This Row],[Order Quantity]]</f>
        <v>9</v>
      </c>
    </row>
    <row r="3057" spans="1:7" ht="16" hidden="1" x14ac:dyDescent="0.2">
      <c r="A3057" t="s">
        <v>2663</v>
      </c>
      <c r="B3057">
        <v>3</v>
      </c>
      <c r="C3057">
        <v>9</v>
      </c>
      <c r="D3057" t="s">
        <v>129</v>
      </c>
      <c r="E3057" t="s">
        <v>1509</v>
      </c>
      <c r="F3057" s="4"/>
      <c r="G3057" s="9">
        <f>Table5[[#This Row],[Order Quantity]]</f>
        <v>9</v>
      </c>
    </row>
    <row r="3058" spans="1:7" ht="16" hidden="1" x14ac:dyDescent="0.2">
      <c r="A3058" t="s">
        <v>3227</v>
      </c>
      <c r="B3058">
        <v>3</v>
      </c>
      <c r="C3058">
        <v>9</v>
      </c>
      <c r="D3058" t="s">
        <v>2673</v>
      </c>
      <c r="E3058" t="s">
        <v>1236</v>
      </c>
      <c r="F3058" s="4"/>
      <c r="G3058" s="9">
        <f>Table5[[#This Row],[Order Quantity]]</f>
        <v>9</v>
      </c>
    </row>
    <row r="3059" spans="1:7" ht="16" hidden="1" x14ac:dyDescent="0.2">
      <c r="A3059" t="s">
        <v>3237</v>
      </c>
      <c r="B3059">
        <v>3</v>
      </c>
      <c r="C3059">
        <v>9</v>
      </c>
      <c r="D3059" t="s">
        <v>28</v>
      </c>
      <c r="E3059" t="s">
        <v>3238</v>
      </c>
      <c r="F3059" s="4"/>
      <c r="G3059" s="9">
        <f>Table5[[#This Row],[Order Quantity]]</f>
        <v>9</v>
      </c>
    </row>
    <row r="3060" spans="1:7" ht="16" hidden="1" x14ac:dyDescent="0.2">
      <c r="A3060" t="s">
        <v>4421</v>
      </c>
      <c r="B3060">
        <v>3</v>
      </c>
      <c r="C3060">
        <v>9</v>
      </c>
      <c r="D3060" t="s">
        <v>3961</v>
      </c>
      <c r="E3060" t="s">
        <v>1357</v>
      </c>
      <c r="F3060" s="4"/>
      <c r="G3060" s="9">
        <f>Table5[[#This Row],[Order Quantity]]</f>
        <v>9</v>
      </c>
    </row>
    <row r="3061" spans="1:7" ht="16" hidden="1" x14ac:dyDescent="0.2">
      <c r="A3061" s="1" t="s">
        <v>4655</v>
      </c>
      <c r="B3061" s="1">
        <v>3</v>
      </c>
      <c r="C3061" s="1">
        <v>9</v>
      </c>
      <c r="D3061" s="1" t="s">
        <v>4628</v>
      </c>
      <c r="E3061" s="1" t="s">
        <v>3985</v>
      </c>
      <c r="F3061" s="4"/>
      <c r="G3061" s="9">
        <f>Table5[[#This Row],[Order Quantity]]</f>
        <v>9</v>
      </c>
    </row>
    <row r="3062" spans="1:7" ht="16" hidden="1" x14ac:dyDescent="0.2">
      <c r="A3062" t="s">
        <v>4767</v>
      </c>
      <c r="B3062">
        <v>3</v>
      </c>
      <c r="C3062">
        <v>9</v>
      </c>
      <c r="D3062" t="s">
        <v>136</v>
      </c>
      <c r="E3062" t="s">
        <v>1343</v>
      </c>
      <c r="F3062" s="4"/>
      <c r="G3062" s="9">
        <f>Table5[[#This Row],[Order Quantity]]</f>
        <v>9</v>
      </c>
    </row>
    <row r="3063" spans="1:7" ht="16" hidden="1" x14ac:dyDescent="0.2">
      <c r="A3063" t="s">
        <v>5115</v>
      </c>
      <c r="B3063">
        <v>3</v>
      </c>
      <c r="C3063">
        <v>9</v>
      </c>
      <c r="D3063" t="s">
        <v>1451</v>
      </c>
      <c r="E3063" t="s">
        <v>5116</v>
      </c>
      <c r="F3063" s="4"/>
      <c r="G3063" s="9">
        <f>Table5[[#This Row],[Order Quantity]]</f>
        <v>9</v>
      </c>
    </row>
    <row r="3064" spans="1:7" ht="16" hidden="1" x14ac:dyDescent="0.2">
      <c r="A3064" t="s">
        <v>5417</v>
      </c>
      <c r="B3064">
        <v>3</v>
      </c>
      <c r="C3064">
        <v>9</v>
      </c>
      <c r="D3064" t="s">
        <v>136</v>
      </c>
      <c r="E3064" t="s">
        <v>5362</v>
      </c>
      <c r="F3064" s="4"/>
      <c r="G3064" s="9">
        <f>Table5[[#This Row],[Order Quantity]]</f>
        <v>9</v>
      </c>
    </row>
    <row r="3065" spans="1:7" ht="16" hidden="1" x14ac:dyDescent="0.2">
      <c r="A3065" t="s">
        <v>5437</v>
      </c>
      <c r="B3065">
        <v>3</v>
      </c>
      <c r="C3065">
        <v>9</v>
      </c>
      <c r="D3065" t="s">
        <v>136</v>
      </c>
      <c r="E3065" t="s">
        <v>5362</v>
      </c>
      <c r="F3065" s="4"/>
      <c r="G3065" s="9">
        <f>Table5[[#This Row],[Order Quantity]]</f>
        <v>9</v>
      </c>
    </row>
    <row r="3066" spans="1:7" ht="16" hidden="1" x14ac:dyDescent="0.2">
      <c r="A3066" t="s">
        <v>4128</v>
      </c>
      <c r="B3066">
        <v>3</v>
      </c>
      <c r="C3066">
        <v>9</v>
      </c>
      <c r="D3066" t="s">
        <v>1350</v>
      </c>
      <c r="E3066" t="s">
        <v>1270</v>
      </c>
      <c r="F3066" s="4"/>
      <c r="G3066" s="9">
        <f>Table5[[#This Row],[Order Quantity]]</f>
        <v>9</v>
      </c>
    </row>
    <row r="3067" spans="1:7" ht="16" hidden="1" x14ac:dyDescent="0.2">
      <c r="A3067" t="s">
        <v>6301</v>
      </c>
      <c r="B3067">
        <v>3</v>
      </c>
      <c r="C3067" s="6">
        <v>9</v>
      </c>
      <c r="D3067" t="s">
        <v>97</v>
      </c>
      <c r="E3067" t="s">
        <v>1377</v>
      </c>
      <c r="F3067" s="4"/>
      <c r="G3067" s="9">
        <f>Table5[[#This Row],[Order Quantity]]</f>
        <v>9</v>
      </c>
    </row>
    <row r="3068" spans="1:7" ht="16" hidden="1" x14ac:dyDescent="0.2">
      <c r="A3068" t="s">
        <v>6324</v>
      </c>
      <c r="B3068">
        <v>3</v>
      </c>
      <c r="C3068">
        <v>9</v>
      </c>
      <c r="D3068" t="s">
        <v>559</v>
      </c>
      <c r="E3068" t="s">
        <v>1257</v>
      </c>
      <c r="F3068" s="4"/>
      <c r="G3068" s="9">
        <f>Table5[[#This Row],[Order Quantity]]</f>
        <v>9</v>
      </c>
    </row>
    <row r="3069" spans="1:7" ht="16" hidden="1" x14ac:dyDescent="0.2">
      <c r="A3069" t="s">
        <v>6426</v>
      </c>
      <c r="B3069">
        <v>3</v>
      </c>
      <c r="C3069">
        <v>9</v>
      </c>
      <c r="D3069" t="s">
        <v>2269</v>
      </c>
      <c r="E3069" t="s">
        <v>2109</v>
      </c>
      <c r="F3069" s="4"/>
      <c r="G3069" s="9">
        <f>Table5[[#This Row],[Order Quantity]]</f>
        <v>9</v>
      </c>
    </row>
    <row r="3070" spans="1:7" ht="16" hidden="1" x14ac:dyDescent="0.2">
      <c r="A3070" t="s">
        <v>6783</v>
      </c>
      <c r="B3070">
        <v>3</v>
      </c>
      <c r="C3070" s="6">
        <v>9</v>
      </c>
      <c r="D3070" t="s">
        <v>1508</v>
      </c>
      <c r="E3070" t="s">
        <v>1377</v>
      </c>
      <c r="F3070" s="4"/>
      <c r="G3070" s="9">
        <f>Table5[[#This Row],[Order Quantity]]</f>
        <v>9</v>
      </c>
    </row>
    <row r="3071" spans="1:7" ht="16" hidden="1" x14ac:dyDescent="0.2">
      <c r="A3071" t="s">
        <v>7252</v>
      </c>
      <c r="B3071">
        <v>3</v>
      </c>
      <c r="C3071">
        <v>9</v>
      </c>
      <c r="D3071" t="s">
        <v>7253</v>
      </c>
      <c r="E3071" t="s">
        <v>2180</v>
      </c>
      <c r="F3071" s="4"/>
      <c r="G3071" s="9">
        <f>Table5[[#This Row],[Order Quantity]]</f>
        <v>9</v>
      </c>
    </row>
    <row r="3072" spans="1:7" ht="16" hidden="1" x14ac:dyDescent="0.2">
      <c r="A3072" t="s">
        <v>7362</v>
      </c>
      <c r="B3072">
        <v>3</v>
      </c>
      <c r="C3072">
        <v>9</v>
      </c>
      <c r="D3072" t="s">
        <v>7291</v>
      </c>
      <c r="E3072" t="s">
        <v>2180</v>
      </c>
      <c r="F3072" s="4"/>
      <c r="G3072" s="9">
        <f>Table5[[#This Row],[Order Quantity]]</f>
        <v>9</v>
      </c>
    </row>
    <row r="3073" spans="1:7" ht="16" hidden="1" x14ac:dyDescent="0.2">
      <c r="A3073" t="s">
        <v>7363</v>
      </c>
      <c r="B3073">
        <v>3</v>
      </c>
      <c r="C3073">
        <v>9</v>
      </c>
      <c r="D3073" t="s">
        <v>6059</v>
      </c>
      <c r="E3073" t="s">
        <v>3269</v>
      </c>
      <c r="F3073" s="4"/>
      <c r="G3073" s="9">
        <f>Table5[[#This Row],[Order Quantity]]</f>
        <v>9</v>
      </c>
    </row>
    <row r="3074" spans="1:7" ht="16" hidden="1" x14ac:dyDescent="0.2">
      <c r="A3074" t="s">
        <v>7364</v>
      </c>
      <c r="B3074">
        <v>3</v>
      </c>
      <c r="C3074">
        <v>9</v>
      </c>
      <c r="D3074" t="s">
        <v>7298</v>
      </c>
      <c r="E3074" t="s">
        <v>4572</v>
      </c>
      <c r="F3074" s="4"/>
      <c r="G3074" s="9">
        <f>Table5[[#This Row],[Order Quantity]]</f>
        <v>9</v>
      </c>
    </row>
    <row r="3075" spans="1:7" ht="16" hidden="1" x14ac:dyDescent="0.2">
      <c r="A3075" s="1" t="s">
        <v>7370</v>
      </c>
      <c r="B3075" s="1">
        <v>3</v>
      </c>
      <c r="C3075" s="1">
        <v>9</v>
      </c>
      <c r="D3075" s="1" t="s">
        <v>97</v>
      </c>
      <c r="E3075" s="1" t="s">
        <v>1655</v>
      </c>
      <c r="F3075" s="4"/>
      <c r="G3075" s="9">
        <f>Table5[[#This Row],[Order Quantity]]</f>
        <v>9</v>
      </c>
    </row>
    <row r="3076" spans="1:7" ht="16" hidden="1" x14ac:dyDescent="0.2">
      <c r="A3076" t="s">
        <v>7449</v>
      </c>
      <c r="B3076">
        <v>3</v>
      </c>
      <c r="C3076">
        <v>9</v>
      </c>
      <c r="D3076" t="s">
        <v>65</v>
      </c>
      <c r="E3076" t="s">
        <v>3862</v>
      </c>
      <c r="F3076" s="4"/>
      <c r="G3076" s="9">
        <f>Table5[[#This Row],[Order Quantity]]</f>
        <v>9</v>
      </c>
    </row>
    <row r="3077" spans="1:7" ht="16" hidden="1" x14ac:dyDescent="0.2">
      <c r="A3077" t="s">
        <v>7452</v>
      </c>
      <c r="B3077">
        <v>3</v>
      </c>
      <c r="C3077">
        <v>9</v>
      </c>
      <c r="D3077" t="s">
        <v>136</v>
      </c>
      <c r="E3077" t="s">
        <v>3797</v>
      </c>
      <c r="F3077" s="4"/>
      <c r="G3077" s="9">
        <f>Table5[[#This Row],[Order Quantity]]</f>
        <v>9</v>
      </c>
    </row>
    <row r="3078" spans="1:7" ht="16" hidden="1" x14ac:dyDescent="0.2">
      <c r="A3078" t="s">
        <v>655</v>
      </c>
      <c r="B3078">
        <v>2</v>
      </c>
      <c r="C3078">
        <v>9</v>
      </c>
      <c r="D3078" t="s">
        <v>656</v>
      </c>
      <c r="E3078" t="s">
        <v>214</v>
      </c>
      <c r="F3078" s="4"/>
      <c r="G3078" s="9">
        <f>Table5[[#This Row],[Order Quantity]]</f>
        <v>9</v>
      </c>
    </row>
    <row r="3079" spans="1:7" ht="16" hidden="1" x14ac:dyDescent="0.2">
      <c r="A3079" t="s">
        <v>896</v>
      </c>
      <c r="B3079">
        <v>2</v>
      </c>
      <c r="C3079">
        <v>9</v>
      </c>
      <c r="D3079" t="s">
        <v>897</v>
      </c>
      <c r="E3079" t="s">
        <v>179</v>
      </c>
      <c r="F3079" s="4"/>
      <c r="G3079" s="9">
        <f>Table5[[#This Row],[Order Quantity]]</f>
        <v>9</v>
      </c>
    </row>
    <row r="3080" spans="1:7" ht="16" hidden="1" x14ac:dyDescent="0.2">
      <c r="A3080" t="s">
        <v>950</v>
      </c>
      <c r="B3080">
        <v>2</v>
      </c>
      <c r="C3080" s="6">
        <v>9</v>
      </c>
      <c r="D3080" t="s">
        <v>951</v>
      </c>
      <c r="E3080" t="s">
        <v>698</v>
      </c>
      <c r="F3080" s="4"/>
      <c r="G3080" s="9">
        <f>Table5[[#This Row],[Order Quantity]]</f>
        <v>9</v>
      </c>
    </row>
    <row r="3081" spans="1:7" ht="16" hidden="1" x14ac:dyDescent="0.2">
      <c r="A3081" t="s">
        <v>1138</v>
      </c>
      <c r="B3081">
        <v>2</v>
      </c>
      <c r="C3081">
        <v>9</v>
      </c>
      <c r="D3081" t="s">
        <v>1139</v>
      </c>
      <c r="E3081" t="s">
        <v>1084</v>
      </c>
      <c r="F3081" s="4"/>
      <c r="G3081" s="9">
        <f>Table5[[#This Row],[Order Quantity]]</f>
        <v>9</v>
      </c>
    </row>
    <row r="3082" spans="1:7" ht="16" hidden="1" x14ac:dyDescent="0.2">
      <c r="A3082" t="s">
        <v>3136</v>
      </c>
      <c r="B3082">
        <v>2</v>
      </c>
      <c r="C3082">
        <v>9</v>
      </c>
      <c r="D3082" t="s">
        <v>136</v>
      </c>
      <c r="E3082" t="s">
        <v>3137</v>
      </c>
      <c r="F3082" s="4"/>
      <c r="G3082" s="9">
        <f>Table5[[#This Row],[Order Quantity]]</f>
        <v>9</v>
      </c>
    </row>
    <row r="3083" spans="1:7" ht="16" hidden="1" x14ac:dyDescent="0.2">
      <c r="A3083" t="s">
        <v>3214</v>
      </c>
      <c r="B3083">
        <v>2</v>
      </c>
      <c r="C3083">
        <v>9</v>
      </c>
      <c r="D3083" t="s">
        <v>3215</v>
      </c>
      <c r="E3083" t="s">
        <v>2248</v>
      </c>
      <c r="F3083" s="4"/>
      <c r="G3083" s="9">
        <f>Table5[[#This Row],[Order Quantity]]</f>
        <v>9</v>
      </c>
    </row>
    <row r="3084" spans="1:7" ht="16" hidden="1" x14ac:dyDescent="0.2">
      <c r="A3084" t="s">
        <v>4451</v>
      </c>
      <c r="B3084">
        <v>2</v>
      </c>
      <c r="C3084">
        <v>9</v>
      </c>
      <c r="D3084" t="s">
        <v>136</v>
      </c>
      <c r="E3084" t="s">
        <v>2362</v>
      </c>
      <c r="F3084" s="4"/>
      <c r="G3084" s="9">
        <f>Table5[[#This Row],[Order Quantity]]</f>
        <v>9</v>
      </c>
    </row>
    <row r="3085" spans="1:7" ht="16" hidden="1" x14ac:dyDescent="0.2">
      <c r="A3085" t="s">
        <v>1632</v>
      </c>
      <c r="B3085">
        <v>2</v>
      </c>
      <c r="C3085">
        <v>9</v>
      </c>
      <c r="D3085" t="s">
        <v>65</v>
      </c>
      <c r="E3085" t="s">
        <v>1336</v>
      </c>
      <c r="F3085" s="4"/>
      <c r="G3085" s="9">
        <f>Table5[[#This Row],[Order Quantity]]</f>
        <v>9</v>
      </c>
    </row>
    <row r="3086" spans="1:7" ht="16" hidden="1" x14ac:dyDescent="0.2">
      <c r="A3086" t="s">
        <v>5154</v>
      </c>
      <c r="B3086">
        <v>2</v>
      </c>
      <c r="C3086">
        <v>9</v>
      </c>
      <c r="D3086" t="s">
        <v>51</v>
      </c>
      <c r="E3086" t="s">
        <v>5027</v>
      </c>
      <c r="F3086" s="4"/>
      <c r="G3086" s="9">
        <f>Table5[[#This Row],[Order Quantity]]</f>
        <v>9</v>
      </c>
    </row>
    <row r="3087" spans="1:7" ht="16" hidden="1" x14ac:dyDescent="0.2">
      <c r="A3087" t="s">
        <v>5428</v>
      </c>
      <c r="B3087">
        <v>2</v>
      </c>
      <c r="C3087">
        <v>9</v>
      </c>
      <c r="D3087" t="s">
        <v>65</v>
      </c>
      <c r="E3087" t="s">
        <v>2856</v>
      </c>
      <c r="F3087" s="4"/>
      <c r="G3087" s="9">
        <f>Table5[[#This Row],[Order Quantity]]</f>
        <v>9</v>
      </c>
    </row>
    <row r="3088" spans="1:7" ht="16" hidden="1" x14ac:dyDescent="0.2">
      <c r="A3088" s="1" t="s">
        <v>5706</v>
      </c>
      <c r="B3088" s="1">
        <v>2</v>
      </c>
      <c r="C3088" s="5">
        <v>9</v>
      </c>
      <c r="D3088" s="1" t="s">
        <v>506</v>
      </c>
      <c r="E3088" s="1" t="s">
        <v>2078</v>
      </c>
      <c r="F3088" s="4"/>
      <c r="G3088" s="9">
        <f>Table5[[#This Row],[Order Quantity]]</f>
        <v>9</v>
      </c>
    </row>
    <row r="3089" spans="1:7" ht="16" hidden="1" x14ac:dyDescent="0.2">
      <c r="A3089" t="s">
        <v>5921</v>
      </c>
      <c r="B3089">
        <v>2</v>
      </c>
      <c r="C3089">
        <v>9</v>
      </c>
      <c r="D3089" t="s">
        <v>934</v>
      </c>
      <c r="E3089" t="s">
        <v>5779</v>
      </c>
      <c r="F3089" s="4"/>
      <c r="G3089" s="9">
        <f>Table5[[#This Row],[Order Quantity]]</f>
        <v>9</v>
      </c>
    </row>
    <row r="3090" spans="1:7" ht="16" hidden="1" x14ac:dyDescent="0.2">
      <c r="A3090" t="s">
        <v>6040</v>
      </c>
      <c r="B3090">
        <v>2</v>
      </c>
      <c r="C3090" s="6">
        <v>9</v>
      </c>
      <c r="D3090" t="s">
        <v>325</v>
      </c>
      <c r="E3090" t="s">
        <v>1462</v>
      </c>
      <c r="F3090" s="4"/>
      <c r="G3090" s="9">
        <f>Table5[[#This Row],[Order Quantity]]</f>
        <v>9</v>
      </c>
    </row>
    <row r="3091" spans="1:7" ht="16" hidden="1" x14ac:dyDescent="0.2">
      <c r="A3091" t="s">
        <v>6169</v>
      </c>
      <c r="B3091">
        <v>2</v>
      </c>
      <c r="C3091">
        <v>9</v>
      </c>
      <c r="D3091" t="s">
        <v>113</v>
      </c>
      <c r="E3091" t="s">
        <v>1361</v>
      </c>
      <c r="F3091" s="4"/>
      <c r="G3091" s="9">
        <f>Table5[[#This Row],[Order Quantity]]</f>
        <v>9</v>
      </c>
    </row>
    <row r="3092" spans="1:7" ht="16" hidden="1" x14ac:dyDescent="0.2">
      <c r="A3092" t="s">
        <v>6430</v>
      </c>
      <c r="B3092">
        <v>2</v>
      </c>
      <c r="C3092" s="6">
        <v>9</v>
      </c>
      <c r="D3092" t="s">
        <v>2886</v>
      </c>
      <c r="E3092" t="s">
        <v>1607</v>
      </c>
      <c r="F3092" s="4"/>
      <c r="G3092" s="9">
        <f>Table5[[#This Row],[Order Quantity]]</f>
        <v>9</v>
      </c>
    </row>
    <row r="3093" spans="1:7" ht="16" hidden="1" x14ac:dyDescent="0.2">
      <c r="A3093" t="s">
        <v>6749</v>
      </c>
      <c r="B3093">
        <v>2</v>
      </c>
      <c r="C3093">
        <v>9</v>
      </c>
      <c r="D3093" t="s">
        <v>6750</v>
      </c>
      <c r="E3093" t="s">
        <v>1331</v>
      </c>
      <c r="F3093" s="4"/>
      <c r="G3093" s="9">
        <f>Table5[[#This Row],[Order Quantity]]</f>
        <v>9</v>
      </c>
    </row>
    <row r="3094" spans="1:7" ht="16" hidden="1" x14ac:dyDescent="0.2">
      <c r="A3094" t="s">
        <v>6808</v>
      </c>
      <c r="B3094">
        <v>2</v>
      </c>
      <c r="C3094">
        <v>9</v>
      </c>
      <c r="D3094" t="s">
        <v>201</v>
      </c>
      <c r="E3094" t="s">
        <v>1920</v>
      </c>
      <c r="F3094" s="4"/>
      <c r="G3094" s="9">
        <f>Table5[[#This Row],[Order Quantity]]</f>
        <v>9</v>
      </c>
    </row>
    <row r="3095" spans="1:7" ht="16" hidden="1" x14ac:dyDescent="0.2">
      <c r="A3095" t="s">
        <v>6899</v>
      </c>
      <c r="B3095">
        <v>2</v>
      </c>
      <c r="C3095">
        <v>9</v>
      </c>
      <c r="D3095" t="s">
        <v>422</v>
      </c>
      <c r="E3095" t="s">
        <v>1618</v>
      </c>
      <c r="F3095" s="4"/>
      <c r="G3095" s="9">
        <f>Table5[[#This Row],[Order Quantity]]</f>
        <v>9</v>
      </c>
    </row>
    <row r="3096" spans="1:7" ht="16" hidden="1" x14ac:dyDescent="0.2">
      <c r="A3096" t="s">
        <v>1192</v>
      </c>
      <c r="B3096">
        <v>2</v>
      </c>
      <c r="C3096">
        <v>9</v>
      </c>
      <c r="D3096" t="s">
        <v>1193</v>
      </c>
      <c r="E3096" t="s">
        <v>3907</v>
      </c>
      <c r="F3096" s="4"/>
      <c r="G3096" s="9">
        <f>Table5[[#This Row],[Order Quantity]]</f>
        <v>9</v>
      </c>
    </row>
    <row r="3097" spans="1:7" ht="16" hidden="1" x14ac:dyDescent="0.2">
      <c r="A3097" s="1" t="s">
        <v>7630</v>
      </c>
      <c r="B3097" s="1">
        <v>2</v>
      </c>
      <c r="C3097" s="1">
        <v>9</v>
      </c>
      <c r="D3097" s="1" t="s">
        <v>7631</v>
      </c>
      <c r="E3097" s="1" t="s">
        <v>2568</v>
      </c>
      <c r="F3097" s="4"/>
      <c r="G3097" s="9">
        <f>Table5[[#This Row],[Order Quantity]]</f>
        <v>9</v>
      </c>
    </row>
    <row r="3098" spans="1:7" ht="16" hidden="1" x14ac:dyDescent="0.2">
      <c r="A3098" t="s">
        <v>3580</v>
      </c>
      <c r="B3098">
        <v>1</v>
      </c>
      <c r="C3098">
        <v>9</v>
      </c>
      <c r="D3098" t="s">
        <v>296</v>
      </c>
      <c r="E3098" t="s">
        <v>3581</v>
      </c>
      <c r="F3098" s="4"/>
      <c r="G3098" s="9">
        <f>Table5[[#This Row],[Order Quantity]]</f>
        <v>9</v>
      </c>
    </row>
    <row r="3099" spans="1:7" ht="16" hidden="1" x14ac:dyDescent="0.2">
      <c r="A3099" t="s">
        <v>3582</v>
      </c>
      <c r="B3099">
        <v>1</v>
      </c>
      <c r="C3099">
        <v>9</v>
      </c>
      <c r="D3099" t="s">
        <v>296</v>
      </c>
      <c r="E3099" t="s">
        <v>3583</v>
      </c>
      <c r="F3099" s="4"/>
      <c r="G3099" s="9">
        <f>Table5[[#This Row],[Order Quantity]]</f>
        <v>9</v>
      </c>
    </row>
    <row r="3100" spans="1:7" ht="16" hidden="1" x14ac:dyDescent="0.2">
      <c r="A3100" s="1" t="s">
        <v>4134</v>
      </c>
      <c r="B3100" s="1">
        <v>1</v>
      </c>
      <c r="C3100" s="5">
        <v>9</v>
      </c>
      <c r="D3100" s="1" t="s">
        <v>684</v>
      </c>
      <c r="E3100" s="1" t="s">
        <v>3178</v>
      </c>
      <c r="F3100" s="4"/>
      <c r="G3100" s="9">
        <f>Table5[[#This Row],[Order Quantity]]</f>
        <v>9</v>
      </c>
    </row>
    <row r="3101" spans="1:7" ht="16" hidden="1" x14ac:dyDescent="0.2">
      <c r="A3101" s="1" t="s">
        <v>7237</v>
      </c>
      <c r="B3101" s="1">
        <v>1</v>
      </c>
      <c r="C3101" s="1">
        <v>9</v>
      </c>
      <c r="D3101" s="1" t="s">
        <v>7221</v>
      </c>
      <c r="E3101" s="1" t="s">
        <v>1498</v>
      </c>
      <c r="F3101" s="4"/>
      <c r="G3101" s="9">
        <f>Table5[[#This Row],[Order Quantity]]</f>
        <v>9</v>
      </c>
    </row>
    <row r="3102" spans="1:7" ht="16" hidden="1" x14ac:dyDescent="0.2">
      <c r="A3102" t="s">
        <v>4784</v>
      </c>
      <c r="B3102">
        <v>8</v>
      </c>
      <c r="C3102">
        <v>8.93</v>
      </c>
      <c r="D3102" t="s">
        <v>684</v>
      </c>
      <c r="E3102" t="s">
        <v>1694</v>
      </c>
      <c r="F3102" s="4"/>
      <c r="G3102" s="9">
        <f>Table5[[#This Row],[Order Quantity]]</f>
        <v>8.93</v>
      </c>
    </row>
    <row r="3103" spans="1:7" ht="16" hidden="1" x14ac:dyDescent="0.2">
      <c r="A3103" t="s">
        <v>5329</v>
      </c>
      <c r="B3103">
        <v>1</v>
      </c>
      <c r="C3103" s="6">
        <v>8.64</v>
      </c>
      <c r="D3103" t="s">
        <v>684</v>
      </c>
      <c r="E3103" t="s">
        <v>2335</v>
      </c>
      <c r="F3103" s="4"/>
      <c r="G3103" s="9">
        <f>Table5[[#This Row],[Order Quantity]]</f>
        <v>8.64</v>
      </c>
    </row>
    <row r="3104" spans="1:7" ht="16" hidden="1" x14ac:dyDescent="0.2">
      <c r="A3104" t="s">
        <v>5312</v>
      </c>
      <c r="B3104">
        <v>3</v>
      </c>
      <c r="C3104" s="6">
        <v>8.44</v>
      </c>
      <c r="D3104" t="s">
        <v>684</v>
      </c>
      <c r="E3104" t="s">
        <v>4086</v>
      </c>
      <c r="F3104" s="4"/>
      <c r="G3104" s="9">
        <f>Table5[[#This Row],[Order Quantity]]</f>
        <v>8.44</v>
      </c>
    </row>
    <row r="3105" spans="1:7" ht="16" x14ac:dyDescent="0.2">
      <c r="A3105" s="1" t="s">
        <v>4123</v>
      </c>
      <c r="B3105" s="1">
        <v>1</v>
      </c>
      <c r="C3105" s="5">
        <v>8.41</v>
      </c>
      <c r="D3105" s="1" t="s">
        <v>201</v>
      </c>
      <c r="E3105" s="1" t="s">
        <v>698</v>
      </c>
      <c r="F3105" s="13" t="s">
        <v>7666</v>
      </c>
      <c r="G3105" s="9">
        <f>Table5[[#This Row],[Order Quantity]]</f>
        <v>8.41</v>
      </c>
    </row>
    <row r="3106" spans="1:7" ht="16" hidden="1" x14ac:dyDescent="0.2">
      <c r="A3106" t="s">
        <v>5301</v>
      </c>
      <c r="B3106">
        <v>1</v>
      </c>
      <c r="C3106" s="6">
        <v>8.32</v>
      </c>
      <c r="D3106" t="s">
        <v>684</v>
      </c>
      <c r="E3106" t="s">
        <v>4086</v>
      </c>
      <c r="F3106" s="4"/>
      <c r="G3106" s="9">
        <f>Table5[[#This Row],[Order Quantity]]</f>
        <v>8.32</v>
      </c>
    </row>
    <row r="3107" spans="1:7" ht="16" hidden="1" x14ac:dyDescent="0.2">
      <c r="A3107" t="s">
        <v>5334</v>
      </c>
      <c r="B3107">
        <v>2</v>
      </c>
      <c r="C3107" s="6">
        <v>8.1</v>
      </c>
      <c r="D3107" t="s">
        <v>684</v>
      </c>
      <c r="E3107" t="s">
        <v>4086</v>
      </c>
      <c r="F3107" s="4"/>
      <c r="G3107" s="9">
        <f>Table5[[#This Row],[Order Quantity]]</f>
        <v>8.1</v>
      </c>
    </row>
    <row r="3108" spans="1:7" ht="16" hidden="1" x14ac:dyDescent="0.2">
      <c r="A3108" t="s">
        <v>1925</v>
      </c>
      <c r="B3108">
        <v>8</v>
      </c>
      <c r="C3108">
        <v>8</v>
      </c>
      <c r="D3108" t="s">
        <v>1926</v>
      </c>
      <c r="E3108" t="s">
        <v>1927</v>
      </c>
      <c r="F3108" s="4"/>
      <c r="G3108" s="9">
        <f>Table5[[#This Row],[Order Quantity]]</f>
        <v>8</v>
      </c>
    </row>
    <row r="3109" spans="1:7" ht="16" hidden="1" x14ac:dyDescent="0.2">
      <c r="A3109" t="s">
        <v>2847</v>
      </c>
      <c r="B3109">
        <v>8</v>
      </c>
      <c r="C3109">
        <v>8</v>
      </c>
      <c r="D3109" t="s">
        <v>450</v>
      </c>
      <c r="E3109" t="s">
        <v>1579</v>
      </c>
      <c r="F3109" s="4"/>
      <c r="G3109" s="9">
        <f>Table5[[#This Row],[Order Quantity]]</f>
        <v>8</v>
      </c>
    </row>
    <row r="3110" spans="1:7" ht="16" hidden="1" x14ac:dyDescent="0.2">
      <c r="A3110" t="s">
        <v>2944</v>
      </c>
      <c r="B3110">
        <v>8</v>
      </c>
      <c r="C3110">
        <v>8</v>
      </c>
      <c r="D3110" t="s">
        <v>129</v>
      </c>
      <c r="E3110" t="s">
        <v>2945</v>
      </c>
      <c r="F3110" s="4"/>
      <c r="G3110" s="9">
        <f>Table5[[#This Row],[Order Quantity]]</f>
        <v>8</v>
      </c>
    </row>
    <row r="3111" spans="1:7" ht="16" hidden="1" x14ac:dyDescent="0.2">
      <c r="A3111" t="s">
        <v>3103</v>
      </c>
      <c r="B3111">
        <v>8</v>
      </c>
      <c r="C3111">
        <v>8</v>
      </c>
      <c r="D3111" t="s">
        <v>1108</v>
      </c>
      <c r="E3111" t="s">
        <v>1927</v>
      </c>
      <c r="F3111" s="4"/>
      <c r="G3111" s="9">
        <f>Table5[[#This Row],[Order Quantity]]</f>
        <v>8</v>
      </c>
    </row>
    <row r="3112" spans="1:7" ht="16" hidden="1" x14ac:dyDescent="0.2">
      <c r="A3112" t="s">
        <v>615</v>
      </c>
      <c r="B3112">
        <v>8</v>
      </c>
      <c r="C3112">
        <v>8</v>
      </c>
      <c r="D3112" t="s">
        <v>598</v>
      </c>
      <c r="E3112" t="s">
        <v>1579</v>
      </c>
      <c r="F3112" s="4"/>
      <c r="G3112" s="9">
        <f>Table5[[#This Row],[Order Quantity]]</f>
        <v>8</v>
      </c>
    </row>
    <row r="3113" spans="1:7" ht="16" hidden="1" x14ac:dyDescent="0.2">
      <c r="A3113" t="s">
        <v>483</v>
      </c>
      <c r="B3113">
        <v>8</v>
      </c>
      <c r="C3113">
        <v>8</v>
      </c>
      <c r="D3113" t="s">
        <v>484</v>
      </c>
      <c r="E3113" t="s">
        <v>1579</v>
      </c>
      <c r="F3113" s="4"/>
      <c r="G3113" s="9">
        <f>Table5[[#This Row],[Order Quantity]]</f>
        <v>8</v>
      </c>
    </row>
    <row r="3114" spans="1:7" ht="16" hidden="1" x14ac:dyDescent="0.2">
      <c r="A3114" s="1" t="s">
        <v>4192</v>
      </c>
      <c r="B3114" s="1">
        <v>8</v>
      </c>
      <c r="C3114" s="1">
        <v>8</v>
      </c>
      <c r="D3114" s="1" t="s">
        <v>4193</v>
      </c>
      <c r="E3114" s="1" t="s">
        <v>4165</v>
      </c>
      <c r="F3114" s="4"/>
      <c r="G3114" s="9">
        <f>Table5[[#This Row],[Order Quantity]]</f>
        <v>8</v>
      </c>
    </row>
    <row r="3115" spans="1:7" ht="16" hidden="1" x14ac:dyDescent="0.2">
      <c r="A3115" s="1" t="s">
        <v>4198</v>
      </c>
      <c r="B3115" s="1">
        <v>8</v>
      </c>
      <c r="C3115" s="1">
        <v>8</v>
      </c>
      <c r="D3115" s="1" t="s">
        <v>344</v>
      </c>
      <c r="E3115" s="1" t="s">
        <v>4144</v>
      </c>
      <c r="F3115" s="4"/>
      <c r="G3115" s="9">
        <f>Table5[[#This Row],[Order Quantity]]</f>
        <v>8</v>
      </c>
    </row>
    <row r="3116" spans="1:7" ht="16" hidden="1" x14ac:dyDescent="0.2">
      <c r="A3116" t="s">
        <v>4776</v>
      </c>
      <c r="B3116">
        <v>8</v>
      </c>
      <c r="C3116">
        <v>8</v>
      </c>
      <c r="D3116" t="s">
        <v>888</v>
      </c>
      <c r="E3116" t="s">
        <v>1336</v>
      </c>
      <c r="F3116" s="4"/>
      <c r="G3116" s="9">
        <f>Table5[[#This Row],[Order Quantity]]</f>
        <v>8</v>
      </c>
    </row>
    <row r="3117" spans="1:7" ht="16" hidden="1" x14ac:dyDescent="0.2">
      <c r="A3117" t="s">
        <v>6752</v>
      </c>
      <c r="B3117">
        <v>8</v>
      </c>
      <c r="C3117">
        <v>8</v>
      </c>
      <c r="D3117" t="s">
        <v>682</v>
      </c>
      <c r="E3117" t="s">
        <v>1278</v>
      </c>
      <c r="F3117" s="4"/>
      <c r="G3117" s="9">
        <f>Table5[[#This Row],[Order Quantity]]</f>
        <v>8</v>
      </c>
    </row>
    <row r="3118" spans="1:7" ht="16" hidden="1" x14ac:dyDescent="0.2">
      <c r="A3118" t="s">
        <v>7424</v>
      </c>
      <c r="B3118">
        <v>8</v>
      </c>
      <c r="C3118">
        <v>8</v>
      </c>
      <c r="D3118" t="s">
        <v>136</v>
      </c>
      <c r="E3118" t="s">
        <v>3053</v>
      </c>
      <c r="F3118" s="4"/>
      <c r="G3118" s="9">
        <f>Table5[[#This Row],[Order Quantity]]</f>
        <v>8</v>
      </c>
    </row>
    <row r="3119" spans="1:7" ht="16" hidden="1" x14ac:dyDescent="0.2">
      <c r="A3119" t="s">
        <v>1446</v>
      </c>
      <c r="B3119">
        <v>7</v>
      </c>
      <c r="C3119">
        <v>8</v>
      </c>
      <c r="D3119" t="s">
        <v>1427</v>
      </c>
      <c r="E3119" t="s">
        <v>1428</v>
      </c>
      <c r="F3119" s="4"/>
      <c r="G3119" s="9">
        <f>Table5[[#This Row],[Order Quantity]]</f>
        <v>8</v>
      </c>
    </row>
    <row r="3120" spans="1:7" ht="16" hidden="1" x14ac:dyDescent="0.2">
      <c r="A3120" t="s">
        <v>1211</v>
      </c>
      <c r="B3120">
        <v>7</v>
      </c>
      <c r="C3120">
        <v>8</v>
      </c>
      <c r="D3120" t="s">
        <v>2399</v>
      </c>
      <c r="E3120" t="s">
        <v>1261</v>
      </c>
      <c r="F3120" s="4"/>
      <c r="G3120" s="9">
        <f>Table5[[#This Row],[Order Quantity]]</f>
        <v>8</v>
      </c>
    </row>
    <row r="3121" spans="1:7" ht="16" hidden="1" x14ac:dyDescent="0.2">
      <c r="A3121" t="s">
        <v>3775</v>
      </c>
      <c r="B3121">
        <v>7</v>
      </c>
      <c r="C3121">
        <v>8</v>
      </c>
      <c r="D3121" t="s">
        <v>3776</v>
      </c>
      <c r="E3121" t="s">
        <v>1579</v>
      </c>
      <c r="F3121" s="4"/>
      <c r="G3121" s="9">
        <f>Table5[[#This Row],[Order Quantity]]</f>
        <v>8</v>
      </c>
    </row>
    <row r="3122" spans="1:7" ht="16" hidden="1" x14ac:dyDescent="0.2">
      <c r="A3122" t="s">
        <v>488</v>
      </c>
      <c r="B3122">
        <v>7</v>
      </c>
      <c r="C3122">
        <v>8</v>
      </c>
      <c r="D3122" t="s">
        <v>111</v>
      </c>
      <c r="E3122" t="s">
        <v>2055</v>
      </c>
      <c r="F3122" s="4"/>
      <c r="G3122" s="9">
        <f>Table5[[#This Row],[Order Quantity]]</f>
        <v>8</v>
      </c>
    </row>
    <row r="3123" spans="1:7" ht="16" hidden="1" x14ac:dyDescent="0.2">
      <c r="A3123" s="1" t="s">
        <v>4176</v>
      </c>
      <c r="B3123" s="1">
        <v>7</v>
      </c>
      <c r="C3123" s="1">
        <v>8</v>
      </c>
      <c r="D3123" s="1" t="s">
        <v>2456</v>
      </c>
      <c r="E3123" s="1" t="s">
        <v>4171</v>
      </c>
      <c r="F3123" s="4"/>
      <c r="G3123" s="9">
        <f>Table5[[#This Row],[Order Quantity]]</f>
        <v>8</v>
      </c>
    </row>
    <row r="3124" spans="1:7" ht="16" hidden="1" x14ac:dyDescent="0.2">
      <c r="A3124" s="1" t="s">
        <v>4199</v>
      </c>
      <c r="B3124" s="1">
        <v>7</v>
      </c>
      <c r="C3124" s="1">
        <v>8</v>
      </c>
      <c r="D3124" s="1" t="s">
        <v>4200</v>
      </c>
      <c r="E3124" s="1" t="s">
        <v>4171</v>
      </c>
      <c r="F3124" s="4"/>
      <c r="G3124" s="9">
        <f>Table5[[#This Row],[Order Quantity]]</f>
        <v>8</v>
      </c>
    </row>
    <row r="3125" spans="1:7" ht="16" hidden="1" x14ac:dyDescent="0.2">
      <c r="A3125" t="s">
        <v>4610</v>
      </c>
      <c r="B3125">
        <v>7</v>
      </c>
      <c r="C3125">
        <v>8</v>
      </c>
      <c r="D3125" t="s">
        <v>65</v>
      </c>
      <c r="E3125" t="s">
        <v>4562</v>
      </c>
      <c r="F3125" s="4"/>
      <c r="G3125" s="9">
        <f>Table5[[#This Row],[Order Quantity]]</f>
        <v>8</v>
      </c>
    </row>
    <row r="3126" spans="1:7" ht="16" hidden="1" x14ac:dyDescent="0.2">
      <c r="A3126" t="s">
        <v>5109</v>
      </c>
      <c r="B3126">
        <v>7</v>
      </c>
      <c r="C3126">
        <v>8</v>
      </c>
      <c r="D3126" t="s">
        <v>2167</v>
      </c>
      <c r="E3126" t="s">
        <v>5029</v>
      </c>
      <c r="F3126" s="4"/>
      <c r="G3126" s="9">
        <f>Table5[[#This Row],[Order Quantity]]</f>
        <v>8</v>
      </c>
    </row>
    <row r="3127" spans="1:7" ht="16" hidden="1" x14ac:dyDescent="0.2">
      <c r="A3127" t="s">
        <v>5110</v>
      </c>
      <c r="B3127">
        <v>7</v>
      </c>
      <c r="C3127">
        <v>8</v>
      </c>
      <c r="D3127" t="s">
        <v>2167</v>
      </c>
      <c r="E3127" t="s">
        <v>5029</v>
      </c>
      <c r="F3127" s="4"/>
      <c r="G3127" s="9">
        <f>Table5[[#This Row],[Order Quantity]]</f>
        <v>8</v>
      </c>
    </row>
    <row r="3128" spans="1:7" ht="16" hidden="1" x14ac:dyDescent="0.2">
      <c r="A3128" t="s">
        <v>5595</v>
      </c>
      <c r="B3128">
        <v>7</v>
      </c>
      <c r="C3128">
        <v>8</v>
      </c>
      <c r="D3128" t="s">
        <v>5596</v>
      </c>
      <c r="E3128" t="s">
        <v>1908</v>
      </c>
      <c r="F3128" s="4"/>
      <c r="G3128" s="9">
        <f>Table5[[#This Row],[Order Quantity]]</f>
        <v>8</v>
      </c>
    </row>
    <row r="3129" spans="1:7" ht="16" hidden="1" x14ac:dyDescent="0.2">
      <c r="A3129" t="s">
        <v>206</v>
      </c>
      <c r="B3129">
        <v>6</v>
      </c>
      <c r="C3129">
        <v>8</v>
      </c>
      <c r="D3129" t="s">
        <v>158</v>
      </c>
      <c r="E3129" t="s">
        <v>84</v>
      </c>
      <c r="F3129" s="4"/>
      <c r="G3129" s="9">
        <f>Table5[[#This Row],[Order Quantity]]</f>
        <v>8</v>
      </c>
    </row>
    <row r="3130" spans="1:7" ht="16" hidden="1" x14ac:dyDescent="0.2">
      <c r="A3130" t="s">
        <v>761</v>
      </c>
      <c r="B3130">
        <v>6</v>
      </c>
      <c r="C3130">
        <v>8</v>
      </c>
      <c r="D3130" t="s">
        <v>762</v>
      </c>
      <c r="E3130" t="s">
        <v>95</v>
      </c>
      <c r="F3130" s="4"/>
      <c r="G3130" s="9">
        <f>Table5[[#This Row],[Order Quantity]]</f>
        <v>8</v>
      </c>
    </row>
    <row r="3131" spans="1:7" ht="16" hidden="1" x14ac:dyDescent="0.2">
      <c r="A3131" t="s">
        <v>763</v>
      </c>
      <c r="B3131">
        <v>6</v>
      </c>
      <c r="C3131">
        <v>8</v>
      </c>
      <c r="D3131" t="s">
        <v>762</v>
      </c>
      <c r="E3131" t="s">
        <v>95</v>
      </c>
      <c r="F3131" s="4"/>
      <c r="G3131" s="9">
        <f>Table5[[#This Row],[Order Quantity]]</f>
        <v>8</v>
      </c>
    </row>
    <row r="3132" spans="1:7" ht="16" hidden="1" x14ac:dyDescent="0.2">
      <c r="A3132" t="s">
        <v>2792</v>
      </c>
      <c r="B3132">
        <v>6</v>
      </c>
      <c r="C3132">
        <v>8</v>
      </c>
      <c r="D3132" t="s">
        <v>1870</v>
      </c>
      <c r="E3132" t="s">
        <v>1562</v>
      </c>
      <c r="F3132" s="4"/>
      <c r="G3132" s="9">
        <f>Table5[[#This Row],[Order Quantity]]</f>
        <v>8</v>
      </c>
    </row>
    <row r="3133" spans="1:7" ht="16" hidden="1" x14ac:dyDescent="0.2">
      <c r="A3133" t="s">
        <v>3116</v>
      </c>
      <c r="B3133">
        <v>6</v>
      </c>
      <c r="C3133">
        <v>8</v>
      </c>
      <c r="D3133" t="s">
        <v>1174</v>
      </c>
      <c r="E3133" t="s">
        <v>2092</v>
      </c>
      <c r="F3133" s="4"/>
      <c r="G3133" s="9">
        <f>Table5[[#This Row],[Order Quantity]]</f>
        <v>8</v>
      </c>
    </row>
    <row r="3134" spans="1:7" ht="16" hidden="1" x14ac:dyDescent="0.2">
      <c r="A3134" t="s">
        <v>3777</v>
      </c>
      <c r="B3134">
        <v>6</v>
      </c>
      <c r="C3134">
        <v>8</v>
      </c>
      <c r="D3134" t="s">
        <v>223</v>
      </c>
      <c r="E3134" t="s">
        <v>1464</v>
      </c>
      <c r="F3134" s="4"/>
      <c r="G3134" s="9">
        <f>Table5[[#This Row],[Order Quantity]]</f>
        <v>8</v>
      </c>
    </row>
    <row r="3135" spans="1:7" ht="16" hidden="1" x14ac:dyDescent="0.2">
      <c r="A3135" t="s">
        <v>4428</v>
      </c>
      <c r="B3135">
        <v>6</v>
      </c>
      <c r="C3135">
        <v>8</v>
      </c>
      <c r="D3135" t="s">
        <v>136</v>
      </c>
      <c r="E3135" t="s">
        <v>1521</v>
      </c>
      <c r="F3135" s="4"/>
      <c r="G3135" s="9">
        <f>Table5[[#This Row],[Order Quantity]]</f>
        <v>8</v>
      </c>
    </row>
    <row r="3136" spans="1:7" ht="16" hidden="1" x14ac:dyDescent="0.2">
      <c r="A3136" t="s">
        <v>6166</v>
      </c>
      <c r="B3136">
        <v>6</v>
      </c>
      <c r="C3136">
        <v>8</v>
      </c>
      <c r="D3136" t="s">
        <v>6117</v>
      </c>
      <c r="E3136" t="s">
        <v>6072</v>
      </c>
      <c r="F3136" s="4"/>
      <c r="G3136" s="9">
        <f>Table5[[#This Row],[Order Quantity]]</f>
        <v>8</v>
      </c>
    </row>
    <row r="3137" spans="1:7" ht="16" hidden="1" x14ac:dyDescent="0.2">
      <c r="A3137" t="s">
        <v>6189</v>
      </c>
      <c r="B3137">
        <v>6</v>
      </c>
      <c r="C3137">
        <v>8</v>
      </c>
      <c r="D3137" t="s">
        <v>6087</v>
      </c>
      <c r="E3137" t="s">
        <v>723</v>
      </c>
      <c r="F3137" s="4"/>
      <c r="G3137" s="9">
        <f>Table5[[#This Row],[Order Quantity]]</f>
        <v>8</v>
      </c>
    </row>
    <row r="3138" spans="1:7" ht="16" hidden="1" x14ac:dyDescent="0.2">
      <c r="A3138" t="s">
        <v>6664</v>
      </c>
      <c r="B3138">
        <v>6</v>
      </c>
      <c r="C3138" s="6">
        <v>8</v>
      </c>
      <c r="D3138" t="s">
        <v>6441</v>
      </c>
      <c r="E3138" t="s">
        <v>1501</v>
      </c>
      <c r="F3138" s="4"/>
      <c r="G3138" s="9">
        <f>Table5[[#This Row],[Order Quantity]]</f>
        <v>8</v>
      </c>
    </row>
    <row r="3139" spans="1:7" ht="16" hidden="1" x14ac:dyDescent="0.2">
      <c r="A3139" t="s">
        <v>4492</v>
      </c>
      <c r="B3139">
        <v>6</v>
      </c>
      <c r="C3139">
        <v>8</v>
      </c>
      <c r="D3139" t="s">
        <v>1314</v>
      </c>
      <c r="E3139" t="s">
        <v>1521</v>
      </c>
      <c r="F3139" s="4"/>
      <c r="G3139" s="9">
        <f>Table5[[#This Row],[Order Quantity]]</f>
        <v>8</v>
      </c>
    </row>
    <row r="3140" spans="1:7" ht="16" hidden="1" x14ac:dyDescent="0.2">
      <c r="A3140" t="s">
        <v>173</v>
      </c>
      <c r="B3140">
        <v>5</v>
      </c>
      <c r="C3140">
        <v>8</v>
      </c>
      <c r="D3140" t="s">
        <v>139</v>
      </c>
      <c r="E3140" t="s">
        <v>140</v>
      </c>
      <c r="F3140" s="4"/>
      <c r="G3140" s="9">
        <f>Table5[[#This Row],[Order Quantity]]</f>
        <v>8</v>
      </c>
    </row>
    <row r="3141" spans="1:7" ht="16" hidden="1" x14ac:dyDescent="0.2">
      <c r="A3141" t="s">
        <v>1706</v>
      </c>
      <c r="B3141">
        <v>5</v>
      </c>
      <c r="C3141">
        <v>8</v>
      </c>
      <c r="D3141" t="s">
        <v>1707</v>
      </c>
      <c r="E3141" t="s">
        <v>1521</v>
      </c>
      <c r="F3141" s="4"/>
      <c r="G3141" s="9">
        <f>Table5[[#This Row],[Order Quantity]]</f>
        <v>8</v>
      </c>
    </row>
    <row r="3142" spans="1:7" ht="16" hidden="1" x14ac:dyDescent="0.2">
      <c r="A3142" t="s">
        <v>2153</v>
      </c>
      <c r="B3142">
        <v>5</v>
      </c>
      <c r="C3142">
        <v>8</v>
      </c>
      <c r="D3142" t="s">
        <v>624</v>
      </c>
      <c r="E3142" t="s">
        <v>1250</v>
      </c>
      <c r="F3142" s="4"/>
      <c r="G3142" s="9">
        <f>Table5[[#This Row],[Order Quantity]]</f>
        <v>8</v>
      </c>
    </row>
    <row r="3143" spans="1:7" ht="16" hidden="1" x14ac:dyDescent="0.2">
      <c r="A3143" t="s">
        <v>2980</v>
      </c>
      <c r="B3143">
        <v>5</v>
      </c>
      <c r="C3143">
        <v>8</v>
      </c>
      <c r="D3143" t="s">
        <v>296</v>
      </c>
      <c r="E3143" t="s">
        <v>2981</v>
      </c>
      <c r="F3143" s="4"/>
      <c r="G3143" s="9">
        <f>Table5[[#This Row],[Order Quantity]]</f>
        <v>8</v>
      </c>
    </row>
    <row r="3144" spans="1:7" ht="16" hidden="1" x14ac:dyDescent="0.2">
      <c r="A3144" t="s">
        <v>3954</v>
      </c>
      <c r="B3144">
        <v>5</v>
      </c>
      <c r="C3144">
        <v>8</v>
      </c>
      <c r="D3144" t="s">
        <v>571</v>
      </c>
      <c r="E3144" t="s">
        <v>1521</v>
      </c>
      <c r="F3144" s="4"/>
      <c r="G3144" s="9">
        <f>Table5[[#This Row],[Order Quantity]]</f>
        <v>8</v>
      </c>
    </row>
    <row r="3145" spans="1:7" ht="16" hidden="1" x14ac:dyDescent="0.2">
      <c r="A3145" s="1" t="s">
        <v>4728</v>
      </c>
      <c r="B3145" s="1">
        <v>5</v>
      </c>
      <c r="C3145" s="1">
        <v>8</v>
      </c>
      <c r="D3145" s="1" t="s">
        <v>4725</v>
      </c>
      <c r="E3145" s="1" t="s">
        <v>2338</v>
      </c>
      <c r="F3145" s="4"/>
      <c r="G3145" s="9">
        <f>Table5[[#This Row],[Order Quantity]]</f>
        <v>8</v>
      </c>
    </row>
    <row r="3146" spans="1:7" ht="16" hidden="1" x14ac:dyDescent="0.2">
      <c r="A3146" t="s">
        <v>5811</v>
      </c>
      <c r="B3146">
        <v>5</v>
      </c>
      <c r="C3146">
        <v>8</v>
      </c>
      <c r="D3146" t="s">
        <v>934</v>
      </c>
      <c r="E3146" t="s">
        <v>5746</v>
      </c>
      <c r="F3146" s="4"/>
      <c r="G3146" s="9">
        <f>Table5[[#This Row],[Order Quantity]]</f>
        <v>8</v>
      </c>
    </row>
    <row r="3147" spans="1:7" ht="16" hidden="1" x14ac:dyDescent="0.2">
      <c r="A3147" t="s">
        <v>645</v>
      </c>
      <c r="B3147">
        <v>5</v>
      </c>
      <c r="C3147">
        <v>8</v>
      </c>
      <c r="D3147" t="s">
        <v>1692</v>
      </c>
      <c r="E3147" t="s">
        <v>645</v>
      </c>
      <c r="F3147" s="4"/>
      <c r="G3147" s="9">
        <f>Table5[[#This Row],[Order Quantity]]</f>
        <v>8</v>
      </c>
    </row>
    <row r="3148" spans="1:7" ht="16" hidden="1" x14ac:dyDescent="0.2">
      <c r="A3148" t="s">
        <v>6585</v>
      </c>
      <c r="B3148">
        <v>5</v>
      </c>
      <c r="C3148">
        <v>8</v>
      </c>
      <c r="D3148" t="s">
        <v>65</v>
      </c>
      <c r="E3148" t="s">
        <v>1757</v>
      </c>
      <c r="F3148" s="4"/>
      <c r="G3148" s="9">
        <f>Table5[[#This Row],[Order Quantity]]</f>
        <v>8</v>
      </c>
    </row>
    <row r="3149" spans="1:7" ht="16" hidden="1" x14ac:dyDescent="0.2">
      <c r="A3149" t="s">
        <v>6770</v>
      </c>
      <c r="B3149">
        <v>5</v>
      </c>
      <c r="C3149">
        <v>8</v>
      </c>
      <c r="D3149" t="s">
        <v>262</v>
      </c>
      <c r="E3149" t="s">
        <v>2338</v>
      </c>
      <c r="F3149" s="4"/>
      <c r="G3149" s="9">
        <f>Table5[[#This Row],[Order Quantity]]</f>
        <v>8</v>
      </c>
    </row>
    <row r="3150" spans="1:7" ht="16" hidden="1" x14ac:dyDescent="0.2">
      <c r="A3150" t="s">
        <v>7549</v>
      </c>
      <c r="B3150">
        <v>5</v>
      </c>
      <c r="C3150">
        <v>8</v>
      </c>
      <c r="D3150" t="s">
        <v>506</v>
      </c>
      <c r="E3150" t="s">
        <v>1519</v>
      </c>
      <c r="F3150" s="4"/>
      <c r="G3150" s="9">
        <f>Table5[[#This Row],[Order Quantity]]</f>
        <v>8</v>
      </c>
    </row>
    <row r="3151" spans="1:7" ht="16" hidden="1" x14ac:dyDescent="0.2">
      <c r="A3151" t="s">
        <v>488</v>
      </c>
      <c r="B3151">
        <v>4</v>
      </c>
      <c r="C3151">
        <v>8</v>
      </c>
      <c r="D3151" t="s">
        <v>325</v>
      </c>
      <c r="E3151" t="s">
        <v>191</v>
      </c>
      <c r="F3151" s="4"/>
      <c r="G3151" s="9">
        <f>Table5[[#This Row],[Order Quantity]]</f>
        <v>8</v>
      </c>
    </row>
    <row r="3152" spans="1:7" ht="16" hidden="1" x14ac:dyDescent="0.2">
      <c r="A3152" t="s">
        <v>2503</v>
      </c>
      <c r="B3152">
        <v>4</v>
      </c>
      <c r="C3152">
        <v>8</v>
      </c>
      <c r="D3152" t="s">
        <v>2504</v>
      </c>
      <c r="E3152" t="s">
        <v>2505</v>
      </c>
      <c r="F3152" s="4"/>
      <c r="G3152" s="9">
        <f>Table5[[#This Row],[Order Quantity]]</f>
        <v>8</v>
      </c>
    </row>
    <row r="3153" spans="1:7" ht="16" hidden="1" x14ac:dyDescent="0.2">
      <c r="A3153" t="s">
        <v>2711</v>
      </c>
      <c r="B3153">
        <v>4</v>
      </c>
      <c r="C3153">
        <v>8</v>
      </c>
      <c r="D3153" t="s">
        <v>1150</v>
      </c>
      <c r="E3153" t="s">
        <v>1980</v>
      </c>
      <c r="F3153" s="4"/>
      <c r="G3153" s="9">
        <f>Table5[[#This Row],[Order Quantity]]</f>
        <v>8</v>
      </c>
    </row>
    <row r="3154" spans="1:7" ht="16" hidden="1" x14ac:dyDescent="0.2">
      <c r="A3154" t="s">
        <v>2885</v>
      </c>
      <c r="B3154">
        <v>4</v>
      </c>
      <c r="C3154">
        <v>8</v>
      </c>
      <c r="D3154" t="s">
        <v>2886</v>
      </c>
      <c r="E3154" t="s">
        <v>1956</v>
      </c>
      <c r="F3154" s="4"/>
      <c r="G3154" s="9">
        <f>Table5[[#This Row],[Order Quantity]]</f>
        <v>8</v>
      </c>
    </row>
    <row r="3155" spans="1:7" ht="16" hidden="1" x14ac:dyDescent="0.2">
      <c r="A3155" t="s">
        <v>3254</v>
      </c>
      <c r="B3155">
        <v>4</v>
      </c>
      <c r="C3155">
        <v>8</v>
      </c>
      <c r="D3155" t="s">
        <v>1199</v>
      </c>
      <c r="E3155" t="s">
        <v>1261</v>
      </c>
      <c r="F3155" s="4"/>
      <c r="G3155" s="9">
        <f>Table5[[#This Row],[Order Quantity]]</f>
        <v>8</v>
      </c>
    </row>
    <row r="3156" spans="1:7" ht="16" hidden="1" x14ac:dyDescent="0.2">
      <c r="A3156" t="s">
        <v>1552</v>
      </c>
      <c r="B3156">
        <v>4</v>
      </c>
      <c r="C3156">
        <v>8</v>
      </c>
      <c r="D3156" t="s">
        <v>422</v>
      </c>
      <c r="E3156" t="s">
        <v>1304</v>
      </c>
      <c r="F3156" s="4"/>
      <c r="G3156" s="9">
        <f>Table5[[#This Row],[Order Quantity]]</f>
        <v>8</v>
      </c>
    </row>
    <row r="3157" spans="1:7" ht="16" hidden="1" x14ac:dyDescent="0.2">
      <c r="A3157" t="s">
        <v>3691</v>
      </c>
      <c r="B3157">
        <v>4</v>
      </c>
      <c r="C3157">
        <v>8</v>
      </c>
      <c r="D3157" t="s">
        <v>2323</v>
      </c>
      <c r="E3157" t="s">
        <v>3096</v>
      </c>
      <c r="F3157" s="4"/>
      <c r="G3157" s="9">
        <f>Table5[[#This Row],[Order Quantity]]</f>
        <v>8</v>
      </c>
    </row>
    <row r="3158" spans="1:7" ht="16" hidden="1" x14ac:dyDescent="0.2">
      <c r="A3158" t="s">
        <v>3731</v>
      </c>
      <c r="B3158">
        <v>4</v>
      </c>
      <c r="C3158">
        <v>8</v>
      </c>
      <c r="D3158" t="s">
        <v>262</v>
      </c>
      <c r="E3158" t="s">
        <v>3172</v>
      </c>
      <c r="F3158" s="4"/>
      <c r="G3158" s="9">
        <f>Table5[[#This Row],[Order Quantity]]</f>
        <v>8</v>
      </c>
    </row>
    <row r="3159" spans="1:7" ht="16" hidden="1" x14ac:dyDescent="0.2">
      <c r="A3159" t="s">
        <v>4052</v>
      </c>
      <c r="B3159">
        <v>4</v>
      </c>
      <c r="C3159">
        <v>8</v>
      </c>
      <c r="D3159" t="s">
        <v>103</v>
      </c>
      <c r="E3159" t="s">
        <v>1302</v>
      </c>
      <c r="F3159" s="4"/>
      <c r="G3159" s="9">
        <f>Table5[[#This Row],[Order Quantity]]</f>
        <v>8</v>
      </c>
    </row>
    <row r="3160" spans="1:7" ht="16" hidden="1" x14ac:dyDescent="0.2">
      <c r="A3160" s="1" t="s">
        <v>4121</v>
      </c>
      <c r="B3160" s="1">
        <v>4</v>
      </c>
      <c r="C3160" s="1">
        <v>8</v>
      </c>
      <c r="D3160" s="1" t="s">
        <v>684</v>
      </c>
      <c r="E3160" s="1" t="s">
        <v>2338</v>
      </c>
      <c r="F3160" s="4"/>
      <c r="G3160" s="9">
        <f>Table5[[#This Row],[Order Quantity]]</f>
        <v>8</v>
      </c>
    </row>
    <row r="3161" spans="1:7" ht="16" hidden="1" x14ac:dyDescent="0.2">
      <c r="A3161" t="s">
        <v>4358</v>
      </c>
      <c r="B3161">
        <v>4</v>
      </c>
      <c r="C3161">
        <v>8</v>
      </c>
      <c r="D3161" t="s">
        <v>385</v>
      </c>
      <c r="E3161" t="s">
        <v>3404</v>
      </c>
      <c r="F3161" s="4"/>
      <c r="G3161" s="9">
        <f>Table5[[#This Row],[Order Quantity]]</f>
        <v>8</v>
      </c>
    </row>
    <row r="3162" spans="1:7" ht="16" hidden="1" x14ac:dyDescent="0.2">
      <c r="A3162" s="1" t="s">
        <v>4361</v>
      </c>
      <c r="B3162" s="1">
        <v>4</v>
      </c>
      <c r="C3162" s="1">
        <v>8</v>
      </c>
      <c r="D3162" s="1" t="s">
        <v>113</v>
      </c>
      <c r="E3162" s="1" t="s">
        <v>2128</v>
      </c>
      <c r="F3162" s="4"/>
      <c r="G3162" s="9">
        <f>Table5[[#This Row],[Order Quantity]]</f>
        <v>8</v>
      </c>
    </row>
    <row r="3163" spans="1:7" ht="16" hidden="1" x14ac:dyDescent="0.2">
      <c r="A3163" s="1" t="s">
        <v>4586</v>
      </c>
      <c r="B3163" s="1">
        <v>4</v>
      </c>
      <c r="C3163" s="5">
        <v>8</v>
      </c>
      <c r="D3163" s="1" t="s">
        <v>65</v>
      </c>
      <c r="E3163" s="1" t="s">
        <v>3509</v>
      </c>
      <c r="F3163" s="4"/>
      <c r="G3163" s="9">
        <f>Table5[[#This Row],[Order Quantity]]</f>
        <v>8</v>
      </c>
    </row>
    <row r="3164" spans="1:7" ht="16" hidden="1" x14ac:dyDescent="0.2">
      <c r="A3164" t="s">
        <v>5078</v>
      </c>
      <c r="B3164">
        <v>4</v>
      </c>
      <c r="C3164">
        <v>8</v>
      </c>
      <c r="D3164" t="s">
        <v>28</v>
      </c>
      <c r="E3164" t="s">
        <v>5079</v>
      </c>
      <c r="F3164" s="4"/>
      <c r="G3164" s="9">
        <f>Table5[[#This Row],[Order Quantity]]</f>
        <v>8</v>
      </c>
    </row>
    <row r="3165" spans="1:7" ht="16" hidden="1" x14ac:dyDescent="0.2">
      <c r="A3165" t="s">
        <v>5810</v>
      </c>
      <c r="B3165">
        <v>4</v>
      </c>
      <c r="C3165">
        <v>8</v>
      </c>
      <c r="D3165" t="s">
        <v>5793</v>
      </c>
      <c r="E3165" t="s">
        <v>5746</v>
      </c>
      <c r="F3165" s="4"/>
      <c r="G3165" s="9">
        <f>Table5[[#This Row],[Order Quantity]]</f>
        <v>8</v>
      </c>
    </row>
    <row r="3166" spans="1:7" ht="16" hidden="1" x14ac:dyDescent="0.2">
      <c r="A3166" t="s">
        <v>973</v>
      </c>
      <c r="B3166">
        <v>4</v>
      </c>
      <c r="C3166">
        <v>8</v>
      </c>
      <c r="D3166" t="s">
        <v>974</v>
      </c>
      <c r="E3166" t="s">
        <v>1251</v>
      </c>
      <c r="F3166" s="4"/>
      <c r="G3166" s="9">
        <f>Table5[[#This Row],[Order Quantity]]</f>
        <v>8</v>
      </c>
    </row>
    <row r="3167" spans="1:7" ht="16" hidden="1" x14ac:dyDescent="0.2">
      <c r="A3167" t="s">
        <v>5911</v>
      </c>
      <c r="B3167">
        <v>4</v>
      </c>
      <c r="C3167">
        <v>8</v>
      </c>
      <c r="D3167" t="s">
        <v>103</v>
      </c>
      <c r="E3167" t="s">
        <v>5814</v>
      </c>
      <c r="F3167" s="4"/>
      <c r="G3167" s="9">
        <f>Table5[[#This Row],[Order Quantity]]</f>
        <v>8</v>
      </c>
    </row>
    <row r="3168" spans="1:7" ht="16" hidden="1" x14ac:dyDescent="0.2">
      <c r="A3168" t="s">
        <v>6181</v>
      </c>
      <c r="B3168">
        <v>4</v>
      </c>
      <c r="C3168">
        <v>8</v>
      </c>
      <c r="D3168" t="s">
        <v>113</v>
      </c>
      <c r="E3168" t="s">
        <v>1399</v>
      </c>
      <c r="F3168" s="4"/>
      <c r="G3168" s="9">
        <f>Table5[[#This Row],[Order Quantity]]</f>
        <v>8</v>
      </c>
    </row>
    <row r="3169" spans="1:7" ht="16" hidden="1" x14ac:dyDescent="0.2">
      <c r="A3169" t="s">
        <v>6559</v>
      </c>
      <c r="B3169">
        <v>4</v>
      </c>
      <c r="C3169">
        <v>8</v>
      </c>
      <c r="D3169" t="s">
        <v>4463</v>
      </c>
      <c r="E3169" t="s">
        <v>1242</v>
      </c>
      <c r="F3169" s="4"/>
      <c r="G3169" s="9">
        <f>Table5[[#This Row],[Order Quantity]]</f>
        <v>8</v>
      </c>
    </row>
    <row r="3170" spans="1:7" ht="16" hidden="1" x14ac:dyDescent="0.2">
      <c r="A3170" t="s">
        <v>6759</v>
      </c>
      <c r="B3170">
        <v>4</v>
      </c>
      <c r="C3170">
        <v>8</v>
      </c>
      <c r="D3170" t="s">
        <v>136</v>
      </c>
      <c r="E3170" t="s">
        <v>1387</v>
      </c>
      <c r="F3170" s="4"/>
      <c r="G3170" s="9">
        <f>Table5[[#This Row],[Order Quantity]]</f>
        <v>8</v>
      </c>
    </row>
    <row r="3171" spans="1:7" ht="16" hidden="1" x14ac:dyDescent="0.2">
      <c r="A3171" t="s">
        <v>6900</v>
      </c>
      <c r="B3171">
        <v>4</v>
      </c>
      <c r="C3171" s="6">
        <v>8</v>
      </c>
      <c r="D3171" t="s">
        <v>385</v>
      </c>
      <c r="E3171" t="s">
        <v>2345</v>
      </c>
      <c r="F3171" s="4"/>
      <c r="G3171" s="9">
        <f>Table5[[#This Row],[Order Quantity]]</f>
        <v>8</v>
      </c>
    </row>
    <row r="3172" spans="1:7" ht="16" hidden="1" x14ac:dyDescent="0.2">
      <c r="A3172" t="s">
        <v>6909</v>
      </c>
      <c r="B3172">
        <v>4</v>
      </c>
      <c r="C3172">
        <v>8</v>
      </c>
      <c r="D3172" t="s">
        <v>6910</v>
      </c>
      <c r="E3172" t="s">
        <v>1660</v>
      </c>
      <c r="F3172" s="4"/>
      <c r="G3172" s="9">
        <f>Table5[[#This Row],[Order Quantity]]</f>
        <v>8</v>
      </c>
    </row>
    <row r="3173" spans="1:7" ht="16" hidden="1" x14ac:dyDescent="0.2">
      <c r="A3173" t="s">
        <v>7498</v>
      </c>
      <c r="B3173">
        <v>4</v>
      </c>
      <c r="C3173">
        <v>8</v>
      </c>
      <c r="D3173" t="s">
        <v>733</v>
      </c>
      <c r="E3173" t="s">
        <v>1361</v>
      </c>
      <c r="F3173" s="4"/>
      <c r="G3173" s="9">
        <f>Table5[[#This Row],[Order Quantity]]</f>
        <v>8</v>
      </c>
    </row>
    <row r="3174" spans="1:7" ht="16" hidden="1" x14ac:dyDescent="0.2">
      <c r="A3174" s="1" t="s">
        <v>299</v>
      </c>
      <c r="B3174" s="1">
        <v>3</v>
      </c>
      <c r="C3174" s="1">
        <v>8</v>
      </c>
      <c r="D3174" s="1" t="s">
        <v>300</v>
      </c>
      <c r="E3174" t="s">
        <v>84</v>
      </c>
      <c r="F3174" s="4"/>
      <c r="G3174" s="9">
        <f>Table5[[#This Row],[Order Quantity]]</f>
        <v>8</v>
      </c>
    </row>
    <row r="3175" spans="1:7" ht="16" hidden="1" x14ac:dyDescent="0.2">
      <c r="A3175" t="s">
        <v>929</v>
      </c>
      <c r="B3175">
        <v>3</v>
      </c>
      <c r="C3175">
        <v>8</v>
      </c>
      <c r="D3175" t="s">
        <v>336</v>
      </c>
      <c r="E3175" t="s">
        <v>287</v>
      </c>
      <c r="F3175" s="4"/>
      <c r="G3175" s="9">
        <f>Table5[[#This Row],[Order Quantity]]</f>
        <v>8</v>
      </c>
    </row>
    <row r="3176" spans="1:7" ht="16" hidden="1" x14ac:dyDescent="0.2">
      <c r="A3176" t="s">
        <v>956</v>
      </c>
      <c r="B3176">
        <v>3</v>
      </c>
      <c r="C3176">
        <v>8</v>
      </c>
      <c r="D3176" t="s">
        <v>957</v>
      </c>
      <c r="E3176" t="s">
        <v>118</v>
      </c>
      <c r="F3176" s="4"/>
      <c r="G3176" s="9">
        <f>Table5[[#This Row],[Order Quantity]]</f>
        <v>8</v>
      </c>
    </row>
    <row r="3177" spans="1:7" ht="16" hidden="1" x14ac:dyDescent="0.2">
      <c r="A3177" t="s">
        <v>1597</v>
      </c>
      <c r="B3177">
        <v>3</v>
      </c>
      <c r="C3177">
        <v>8</v>
      </c>
      <c r="D3177" t="s">
        <v>65</v>
      </c>
      <c r="E3177" t="s">
        <v>1598</v>
      </c>
      <c r="F3177" s="4"/>
      <c r="G3177" s="9">
        <f>Table5[[#This Row],[Order Quantity]]</f>
        <v>8</v>
      </c>
    </row>
    <row r="3178" spans="1:7" ht="16" hidden="1" x14ac:dyDescent="0.2">
      <c r="A3178" t="s">
        <v>1825</v>
      </c>
      <c r="B3178">
        <v>3</v>
      </c>
      <c r="C3178">
        <v>8</v>
      </c>
      <c r="D3178" t="s">
        <v>129</v>
      </c>
      <c r="E3178" t="s">
        <v>1826</v>
      </c>
      <c r="F3178" s="4"/>
      <c r="G3178" s="9">
        <f>Table5[[#This Row],[Order Quantity]]</f>
        <v>8</v>
      </c>
    </row>
    <row r="3179" spans="1:7" ht="16" hidden="1" x14ac:dyDescent="0.2">
      <c r="A3179" t="s">
        <v>2002</v>
      </c>
      <c r="B3179">
        <v>3</v>
      </c>
      <c r="C3179">
        <v>8</v>
      </c>
      <c r="D3179" t="s">
        <v>1630</v>
      </c>
      <c r="E3179" t="s">
        <v>1456</v>
      </c>
      <c r="F3179" s="4"/>
      <c r="G3179" s="9">
        <f>Table5[[#This Row],[Order Quantity]]</f>
        <v>8</v>
      </c>
    </row>
    <row r="3180" spans="1:7" ht="16" hidden="1" x14ac:dyDescent="0.2">
      <c r="A3180" t="s">
        <v>2009</v>
      </c>
      <c r="B3180">
        <v>3</v>
      </c>
      <c r="C3180">
        <v>8</v>
      </c>
      <c r="D3180" t="s">
        <v>129</v>
      </c>
      <c r="E3180" t="s">
        <v>1574</v>
      </c>
      <c r="F3180" s="4"/>
      <c r="G3180" s="9">
        <f>Table5[[#This Row],[Order Quantity]]</f>
        <v>8</v>
      </c>
    </row>
    <row r="3181" spans="1:7" ht="16" hidden="1" x14ac:dyDescent="0.2">
      <c r="A3181" t="s">
        <v>2149</v>
      </c>
      <c r="B3181">
        <v>3</v>
      </c>
      <c r="C3181">
        <v>8</v>
      </c>
      <c r="D3181" t="s">
        <v>1116</v>
      </c>
      <c r="E3181" t="s">
        <v>2150</v>
      </c>
      <c r="F3181" s="4"/>
      <c r="G3181" s="9">
        <f>Table5[[#This Row],[Order Quantity]]</f>
        <v>8</v>
      </c>
    </row>
    <row r="3182" spans="1:7" ht="16" hidden="1" x14ac:dyDescent="0.2">
      <c r="A3182" t="s">
        <v>2161</v>
      </c>
      <c r="B3182">
        <v>3</v>
      </c>
      <c r="C3182">
        <v>8</v>
      </c>
      <c r="D3182" t="s">
        <v>2162</v>
      </c>
      <c r="E3182" t="s">
        <v>2163</v>
      </c>
      <c r="F3182" s="4"/>
      <c r="G3182" s="9">
        <f>Table5[[#This Row],[Order Quantity]]</f>
        <v>8</v>
      </c>
    </row>
    <row r="3183" spans="1:7" ht="16" hidden="1" x14ac:dyDescent="0.2">
      <c r="A3183" t="s">
        <v>2921</v>
      </c>
      <c r="B3183">
        <v>3</v>
      </c>
      <c r="C3183" s="6">
        <v>8</v>
      </c>
      <c r="D3183" t="s">
        <v>97</v>
      </c>
      <c r="E3183" t="s">
        <v>2078</v>
      </c>
      <c r="F3183" s="4"/>
      <c r="G3183" s="9">
        <f>Table5[[#This Row],[Order Quantity]]</f>
        <v>8</v>
      </c>
    </row>
    <row r="3184" spans="1:7" ht="16" hidden="1" x14ac:dyDescent="0.2">
      <c r="A3184" t="s">
        <v>3601</v>
      </c>
      <c r="B3184">
        <v>3</v>
      </c>
      <c r="C3184" s="6">
        <v>8</v>
      </c>
      <c r="D3184" t="s">
        <v>216</v>
      </c>
      <c r="E3184" t="s">
        <v>1911</v>
      </c>
      <c r="F3184" s="4"/>
      <c r="G3184" s="9">
        <f>Table5[[#This Row],[Order Quantity]]</f>
        <v>8</v>
      </c>
    </row>
    <row r="3185" spans="1:7" ht="16" hidden="1" x14ac:dyDescent="0.2">
      <c r="A3185" t="s">
        <v>3625</v>
      </c>
      <c r="B3185">
        <v>3</v>
      </c>
      <c r="C3185">
        <v>8</v>
      </c>
      <c r="D3185" t="s">
        <v>262</v>
      </c>
      <c r="E3185" t="s">
        <v>1521</v>
      </c>
      <c r="F3185" s="4"/>
      <c r="G3185" s="9">
        <f>Table5[[#This Row],[Order Quantity]]</f>
        <v>8</v>
      </c>
    </row>
    <row r="3186" spans="1:7" ht="16" hidden="1" x14ac:dyDescent="0.2">
      <c r="A3186" t="s">
        <v>3694</v>
      </c>
      <c r="B3186">
        <v>3</v>
      </c>
      <c r="C3186">
        <v>8</v>
      </c>
      <c r="D3186" t="s">
        <v>136</v>
      </c>
      <c r="E3186" t="s">
        <v>1812</v>
      </c>
      <c r="F3186" s="4"/>
      <c r="G3186" s="9">
        <f>Table5[[#This Row],[Order Quantity]]</f>
        <v>8</v>
      </c>
    </row>
    <row r="3187" spans="1:7" ht="16" hidden="1" x14ac:dyDescent="0.2">
      <c r="A3187" t="s">
        <v>3864</v>
      </c>
      <c r="B3187">
        <v>3</v>
      </c>
      <c r="C3187">
        <v>8</v>
      </c>
      <c r="D3187" t="s">
        <v>136</v>
      </c>
      <c r="E3187" t="s">
        <v>1240</v>
      </c>
      <c r="F3187" s="4"/>
      <c r="G3187" s="9">
        <f>Table5[[#This Row],[Order Quantity]]</f>
        <v>8</v>
      </c>
    </row>
    <row r="3188" spans="1:7" ht="16" hidden="1" x14ac:dyDescent="0.2">
      <c r="A3188" t="s">
        <v>4293</v>
      </c>
      <c r="B3188">
        <v>3</v>
      </c>
      <c r="C3188">
        <v>8</v>
      </c>
      <c r="D3188" t="s">
        <v>136</v>
      </c>
      <c r="E3188" t="s">
        <v>4144</v>
      </c>
      <c r="F3188" s="4"/>
      <c r="G3188" s="9">
        <f>Table5[[#This Row],[Order Quantity]]</f>
        <v>8</v>
      </c>
    </row>
    <row r="3189" spans="1:7" ht="16" hidden="1" x14ac:dyDescent="0.2">
      <c r="A3189" s="1" t="s">
        <v>4685</v>
      </c>
      <c r="B3189" s="1">
        <v>3</v>
      </c>
      <c r="C3189" s="1">
        <v>8</v>
      </c>
      <c r="D3189" s="1" t="s">
        <v>103</v>
      </c>
      <c r="E3189" s="1" t="s">
        <v>1744</v>
      </c>
      <c r="F3189" s="4"/>
      <c r="G3189" s="9">
        <f>Table5[[#This Row],[Order Quantity]]</f>
        <v>8</v>
      </c>
    </row>
    <row r="3190" spans="1:7" ht="16" hidden="1" x14ac:dyDescent="0.2">
      <c r="A3190" s="1" t="s">
        <v>4719</v>
      </c>
      <c r="B3190" s="1">
        <v>3</v>
      </c>
      <c r="C3190" s="1">
        <v>8</v>
      </c>
      <c r="D3190" s="1" t="s">
        <v>4652</v>
      </c>
      <c r="E3190" s="1" t="s">
        <v>1439</v>
      </c>
      <c r="F3190" s="4"/>
      <c r="G3190" s="9">
        <f>Table5[[#This Row],[Order Quantity]]</f>
        <v>8</v>
      </c>
    </row>
    <row r="3191" spans="1:7" ht="16" hidden="1" x14ac:dyDescent="0.2">
      <c r="A3191" t="s">
        <v>5124</v>
      </c>
      <c r="B3191">
        <v>3</v>
      </c>
      <c r="C3191">
        <v>8</v>
      </c>
      <c r="D3191" t="s">
        <v>28</v>
      </c>
      <c r="E3191" t="s">
        <v>5079</v>
      </c>
      <c r="F3191" s="4"/>
      <c r="G3191" s="9">
        <f>Table5[[#This Row],[Order Quantity]]</f>
        <v>8</v>
      </c>
    </row>
    <row r="3192" spans="1:7" ht="16" hidden="1" x14ac:dyDescent="0.2">
      <c r="A3192" t="s">
        <v>5824</v>
      </c>
      <c r="B3192">
        <v>3</v>
      </c>
      <c r="C3192">
        <v>8</v>
      </c>
      <c r="D3192" t="s">
        <v>934</v>
      </c>
      <c r="E3192" t="s">
        <v>5746</v>
      </c>
      <c r="F3192" s="4"/>
      <c r="G3192" s="9">
        <f>Table5[[#This Row],[Order Quantity]]</f>
        <v>8</v>
      </c>
    </row>
    <row r="3193" spans="1:7" ht="16" hidden="1" x14ac:dyDescent="0.2">
      <c r="A3193" t="s">
        <v>6233</v>
      </c>
      <c r="B3193">
        <v>3</v>
      </c>
      <c r="C3193">
        <v>8</v>
      </c>
      <c r="D3193" t="s">
        <v>65</v>
      </c>
      <c r="E3193" t="s">
        <v>1336</v>
      </c>
      <c r="F3193" s="4"/>
      <c r="G3193" s="9">
        <f>Table5[[#This Row],[Order Quantity]]</f>
        <v>8</v>
      </c>
    </row>
    <row r="3194" spans="1:7" ht="16" hidden="1" x14ac:dyDescent="0.2">
      <c r="A3194" t="s">
        <v>6277</v>
      </c>
      <c r="B3194">
        <v>3</v>
      </c>
      <c r="C3194">
        <v>8</v>
      </c>
      <c r="D3194" t="s">
        <v>262</v>
      </c>
      <c r="E3194" t="s">
        <v>1549</v>
      </c>
      <c r="F3194" s="4"/>
      <c r="G3194" s="9">
        <f>Table5[[#This Row],[Order Quantity]]</f>
        <v>8</v>
      </c>
    </row>
    <row r="3195" spans="1:7" ht="16" hidden="1" x14ac:dyDescent="0.2">
      <c r="A3195" t="s">
        <v>7350</v>
      </c>
      <c r="B3195">
        <v>3</v>
      </c>
      <c r="C3195">
        <v>8</v>
      </c>
      <c r="D3195" t="s">
        <v>7351</v>
      </c>
      <c r="E3195" t="s">
        <v>4579</v>
      </c>
      <c r="F3195" s="4"/>
      <c r="G3195" s="9">
        <f>Table5[[#This Row],[Order Quantity]]</f>
        <v>8</v>
      </c>
    </row>
    <row r="3196" spans="1:7" ht="16" hidden="1" x14ac:dyDescent="0.2">
      <c r="A3196" t="s">
        <v>509</v>
      </c>
      <c r="B3196">
        <v>2</v>
      </c>
      <c r="C3196">
        <v>8</v>
      </c>
      <c r="D3196" t="s">
        <v>510</v>
      </c>
      <c r="E3196" t="s">
        <v>179</v>
      </c>
      <c r="F3196" s="4"/>
      <c r="G3196" s="9">
        <f>Table5[[#This Row],[Order Quantity]]</f>
        <v>8</v>
      </c>
    </row>
    <row r="3197" spans="1:7" ht="16" hidden="1" x14ac:dyDescent="0.2">
      <c r="A3197" t="s">
        <v>1037</v>
      </c>
      <c r="B3197">
        <v>2</v>
      </c>
      <c r="C3197">
        <v>8</v>
      </c>
      <c r="D3197" t="s">
        <v>28</v>
      </c>
      <c r="E3197" t="s">
        <v>118</v>
      </c>
      <c r="F3197" s="4"/>
      <c r="G3197" s="9">
        <f>Table5[[#This Row],[Order Quantity]]</f>
        <v>8</v>
      </c>
    </row>
    <row r="3198" spans="1:7" ht="16" hidden="1" x14ac:dyDescent="0.2">
      <c r="A3198" t="s">
        <v>1287</v>
      </c>
      <c r="B3198">
        <v>2</v>
      </c>
      <c r="C3198">
        <v>8</v>
      </c>
      <c r="D3198" t="s">
        <v>782</v>
      </c>
      <c r="E3198" t="s">
        <v>1288</v>
      </c>
      <c r="F3198" s="4"/>
      <c r="G3198" s="9">
        <f>Table5[[#This Row],[Order Quantity]]</f>
        <v>8</v>
      </c>
    </row>
    <row r="3199" spans="1:7" ht="16" hidden="1" x14ac:dyDescent="0.2">
      <c r="A3199" t="s">
        <v>1378</v>
      </c>
      <c r="B3199">
        <v>2</v>
      </c>
      <c r="C3199">
        <v>8</v>
      </c>
      <c r="D3199" t="s">
        <v>113</v>
      </c>
      <c r="E3199" t="s">
        <v>1373</v>
      </c>
      <c r="F3199" s="4"/>
      <c r="G3199" s="9">
        <f>Table5[[#This Row],[Order Quantity]]</f>
        <v>8</v>
      </c>
    </row>
    <row r="3200" spans="1:7" ht="16" hidden="1" x14ac:dyDescent="0.2">
      <c r="A3200" t="s">
        <v>1572</v>
      </c>
      <c r="B3200">
        <v>2</v>
      </c>
      <c r="C3200">
        <v>8</v>
      </c>
      <c r="D3200" t="s">
        <v>262</v>
      </c>
      <c r="E3200" t="s">
        <v>1312</v>
      </c>
      <c r="F3200" s="4"/>
      <c r="G3200" s="9">
        <f>Table5[[#This Row],[Order Quantity]]</f>
        <v>8</v>
      </c>
    </row>
    <row r="3201" spans="1:7" ht="16" hidden="1" x14ac:dyDescent="0.2">
      <c r="A3201" t="s">
        <v>1682</v>
      </c>
      <c r="B3201">
        <v>2</v>
      </c>
      <c r="C3201">
        <v>8</v>
      </c>
      <c r="D3201" t="s">
        <v>113</v>
      </c>
      <c r="E3201" t="s">
        <v>1361</v>
      </c>
      <c r="F3201" s="4"/>
      <c r="G3201" s="9">
        <f>Table5[[#This Row],[Order Quantity]]</f>
        <v>8</v>
      </c>
    </row>
    <row r="3202" spans="1:7" ht="16" hidden="1" x14ac:dyDescent="0.2">
      <c r="A3202" t="s">
        <v>1808</v>
      </c>
      <c r="B3202">
        <v>2</v>
      </c>
      <c r="C3202">
        <v>8</v>
      </c>
      <c r="D3202" t="s">
        <v>1571</v>
      </c>
      <c r="E3202" t="s">
        <v>1719</v>
      </c>
      <c r="F3202" s="4"/>
      <c r="G3202" s="9">
        <f>Table5[[#This Row],[Order Quantity]]</f>
        <v>8</v>
      </c>
    </row>
    <row r="3203" spans="1:7" ht="16" hidden="1" x14ac:dyDescent="0.2">
      <c r="A3203" t="s">
        <v>1853</v>
      </c>
      <c r="B3203">
        <v>2</v>
      </c>
      <c r="C3203">
        <v>8</v>
      </c>
      <c r="D3203" t="s">
        <v>136</v>
      </c>
      <c r="E3203" t="s">
        <v>1236</v>
      </c>
      <c r="F3203" s="4"/>
      <c r="G3203" s="9">
        <f>Table5[[#This Row],[Order Quantity]]</f>
        <v>8</v>
      </c>
    </row>
    <row r="3204" spans="1:7" ht="16" hidden="1" x14ac:dyDescent="0.2">
      <c r="A3204" t="s">
        <v>2040</v>
      </c>
      <c r="B3204">
        <v>2</v>
      </c>
      <c r="C3204">
        <v>8</v>
      </c>
      <c r="D3204" t="s">
        <v>422</v>
      </c>
      <c r="E3204" t="s">
        <v>1773</v>
      </c>
      <c r="F3204" s="4"/>
      <c r="G3204" s="9">
        <f>Table5[[#This Row],[Order Quantity]]</f>
        <v>8</v>
      </c>
    </row>
    <row r="3205" spans="1:7" ht="16" hidden="1" x14ac:dyDescent="0.2">
      <c r="A3205" t="s">
        <v>2315</v>
      </c>
      <c r="B3205">
        <v>2</v>
      </c>
      <c r="C3205">
        <v>8</v>
      </c>
      <c r="D3205" t="s">
        <v>968</v>
      </c>
      <c r="E3205" t="s">
        <v>1251</v>
      </c>
      <c r="F3205" s="4"/>
      <c r="G3205" s="9">
        <f>Table5[[#This Row],[Order Quantity]]</f>
        <v>8</v>
      </c>
    </row>
    <row r="3206" spans="1:7" ht="16" hidden="1" x14ac:dyDescent="0.2">
      <c r="A3206" t="s">
        <v>2356</v>
      </c>
      <c r="B3206">
        <v>2</v>
      </c>
      <c r="C3206">
        <v>8</v>
      </c>
      <c r="D3206" t="s">
        <v>2357</v>
      </c>
      <c r="E3206" t="s">
        <v>1690</v>
      </c>
      <c r="F3206" s="4"/>
      <c r="G3206" s="9">
        <f>Table5[[#This Row],[Order Quantity]]</f>
        <v>8</v>
      </c>
    </row>
    <row r="3207" spans="1:7" ht="16" hidden="1" x14ac:dyDescent="0.2">
      <c r="A3207" t="s">
        <v>2770</v>
      </c>
      <c r="B3207">
        <v>2</v>
      </c>
      <c r="C3207">
        <v>8</v>
      </c>
      <c r="D3207" t="s">
        <v>178</v>
      </c>
      <c r="E3207" t="s">
        <v>2237</v>
      </c>
      <c r="F3207" s="4"/>
      <c r="G3207" s="9">
        <f>Table5[[#This Row],[Order Quantity]]</f>
        <v>8</v>
      </c>
    </row>
    <row r="3208" spans="1:7" ht="16" hidden="1" x14ac:dyDescent="0.2">
      <c r="A3208" t="s">
        <v>3301</v>
      </c>
      <c r="B3208">
        <v>2</v>
      </c>
      <c r="C3208">
        <v>8</v>
      </c>
      <c r="D3208" t="s">
        <v>3302</v>
      </c>
      <c r="E3208" t="s">
        <v>3303</v>
      </c>
      <c r="F3208" s="4"/>
      <c r="G3208" s="9">
        <f>Table5[[#This Row],[Order Quantity]]</f>
        <v>8</v>
      </c>
    </row>
    <row r="3209" spans="1:7" ht="16" hidden="1" x14ac:dyDescent="0.2">
      <c r="A3209" t="s">
        <v>3326</v>
      </c>
      <c r="B3209">
        <v>2</v>
      </c>
      <c r="C3209">
        <v>8</v>
      </c>
      <c r="D3209" t="s">
        <v>65</v>
      </c>
      <c r="E3209" t="s">
        <v>2519</v>
      </c>
      <c r="F3209" s="4"/>
      <c r="G3209" s="9">
        <f>Table5[[#This Row],[Order Quantity]]</f>
        <v>8</v>
      </c>
    </row>
    <row r="3210" spans="1:7" ht="16" hidden="1" x14ac:dyDescent="0.2">
      <c r="A3210" t="s">
        <v>3874</v>
      </c>
      <c r="B3210">
        <v>2</v>
      </c>
      <c r="C3210">
        <v>8</v>
      </c>
      <c r="D3210" t="s">
        <v>3851</v>
      </c>
      <c r="E3210" t="s">
        <v>1521</v>
      </c>
      <c r="F3210" s="4"/>
      <c r="G3210" s="9">
        <f>Table5[[#This Row],[Order Quantity]]</f>
        <v>8</v>
      </c>
    </row>
    <row r="3211" spans="1:7" ht="16" hidden="1" x14ac:dyDescent="0.2">
      <c r="A3211" s="1" t="s">
        <v>4143</v>
      </c>
      <c r="B3211" s="1">
        <v>2</v>
      </c>
      <c r="C3211" s="1">
        <v>8</v>
      </c>
      <c r="D3211" s="1" t="s">
        <v>201</v>
      </c>
      <c r="E3211" s="1" t="s">
        <v>4144</v>
      </c>
      <c r="F3211" s="4"/>
      <c r="G3211" s="9">
        <f>Table5[[#This Row],[Order Quantity]]</f>
        <v>8</v>
      </c>
    </row>
    <row r="3212" spans="1:7" ht="16" hidden="1" x14ac:dyDescent="0.2">
      <c r="A3212" s="1" t="s">
        <v>4425</v>
      </c>
      <c r="B3212" s="1">
        <v>2</v>
      </c>
      <c r="C3212" s="1">
        <v>8</v>
      </c>
      <c r="D3212" s="1" t="s">
        <v>4426</v>
      </c>
      <c r="E3212" s="1" t="s">
        <v>2248</v>
      </c>
      <c r="F3212" s="4"/>
      <c r="G3212" s="9">
        <f>Table5[[#This Row],[Order Quantity]]</f>
        <v>8</v>
      </c>
    </row>
    <row r="3213" spans="1:7" ht="16" hidden="1" x14ac:dyDescent="0.2">
      <c r="A3213" t="s">
        <v>4488</v>
      </c>
      <c r="B3213">
        <v>2</v>
      </c>
      <c r="C3213">
        <v>8</v>
      </c>
      <c r="D3213" t="s">
        <v>1442</v>
      </c>
      <c r="E3213" t="s">
        <v>1655</v>
      </c>
      <c r="F3213" s="4"/>
      <c r="G3213" s="9">
        <f>Table5[[#This Row],[Order Quantity]]</f>
        <v>8</v>
      </c>
    </row>
    <row r="3214" spans="1:7" ht="16" hidden="1" x14ac:dyDescent="0.2">
      <c r="A3214" t="s">
        <v>4989</v>
      </c>
      <c r="B3214">
        <v>2</v>
      </c>
      <c r="C3214">
        <v>8</v>
      </c>
      <c r="D3214" t="s">
        <v>51</v>
      </c>
      <c r="E3214" t="s">
        <v>2180</v>
      </c>
      <c r="F3214" s="4"/>
      <c r="G3214" s="9">
        <f>Table5[[#This Row],[Order Quantity]]</f>
        <v>8</v>
      </c>
    </row>
    <row r="3215" spans="1:7" ht="16" hidden="1" x14ac:dyDescent="0.2">
      <c r="A3215" s="1" t="s">
        <v>5678</v>
      </c>
      <c r="B3215" s="1">
        <v>2</v>
      </c>
      <c r="C3215" s="5">
        <v>8</v>
      </c>
      <c r="D3215" s="1" t="s">
        <v>302</v>
      </c>
      <c r="E3215" s="1" t="s">
        <v>2516</v>
      </c>
      <c r="F3215" s="4"/>
      <c r="G3215" s="9">
        <f>Table5[[#This Row],[Order Quantity]]</f>
        <v>8</v>
      </c>
    </row>
    <row r="3216" spans="1:7" ht="16" hidden="1" x14ac:dyDescent="0.2">
      <c r="A3216" t="s">
        <v>5806</v>
      </c>
      <c r="B3216">
        <v>2</v>
      </c>
      <c r="C3216">
        <v>8</v>
      </c>
      <c r="D3216" t="s">
        <v>934</v>
      </c>
      <c r="E3216" t="s">
        <v>5739</v>
      </c>
      <c r="F3216" s="4"/>
      <c r="G3216" s="9">
        <f>Table5[[#This Row],[Order Quantity]]</f>
        <v>8</v>
      </c>
    </row>
    <row r="3217" spans="1:7" ht="16" hidden="1" x14ac:dyDescent="0.2">
      <c r="A3217" t="s">
        <v>6030</v>
      </c>
      <c r="B3217">
        <v>2</v>
      </c>
      <c r="C3217">
        <v>8</v>
      </c>
      <c r="D3217" t="s">
        <v>77</v>
      </c>
      <c r="E3217" t="s">
        <v>1302</v>
      </c>
      <c r="F3217" s="4"/>
      <c r="G3217" s="9">
        <f>Table5[[#This Row],[Order Quantity]]</f>
        <v>8</v>
      </c>
    </row>
    <row r="3218" spans="1:7" ht="16" hidden="1" x14ac:dyDescent="0.2">
      <c r="A3218" t="s">
        <v>6060</v>
      </c>
      <c r="B3218">
        <v>2</v>
      </c>
      <c r="C3218">
        <v>8</v>
      </c>
      <c r="D3218" t="s">
        <v>136</v>
      </c>
      <c r="E3218" t="s">
        <v>5410</v>
      </c>
      <c r="F3218" s="4"/>
      <c r="G3218" s="9">
        <f>Table5[[#This Row],[Order Quantity]]</f>
        <v>8</v>
      </c>
    </row>
    <row r="3219" spans="1:7" ht="16" hidden="1" x14ac:dyDescent="0.2">
      <c r="A3219" t="s">
        <v>6062</v>
      </c>
      <c r="B3219">
        <v>2</v>
      </c>
      <c r="C3219" s="6">
        <v>8</v>
      </c>
      <c r="D3219" t="s">
        <v>1376</v>
      </c>
      <c r="E3219" t="s">
        <v>1462</v>
      </c>
      <c r="F3219" s="4"/>
      <c r="G3219" s="9">
        <f>Table5[[#This Row],[Order Quantity]]</f>
        <v>8</v>
      </c>
    </row>
    <row r="3220" spans="1:7" ht="16" hidden="1" x14ac:dyDescent="0.2">
      <c r="A3220" t="s">
        <v>6221</v>
      </c>
      <c r="B3220">
        <v>2</v>
      </c>
      <c r="C3220">
        <v>8</v>
      </c>
      <c r="D3220" t="s">
        <v>6087</v>
      </c>
      <c r="E3220" t="s">
        <v>6222</v>
      </c>
      <c r="F3220" s="4"/>
      <c r="G3220" s="9">
        <f>Table5[[#This Row],[Order Quantity]]</f>
        <v>8</v>
      </c>
    </row>
    <row r="3221" spans="1:7" ht="16" hidden="1" x14ac:dyDescent="0.2">
      <c r="A3221" t="s">
        <v>6555</v>
      </c>
      <c r="B3221">
        <v>2</v>
      </c>
      <c r="C3221">
        <v>8</v>
      </c>
      <c r="D3221" t="s">
        <v>344</v>
      </c>
      <c r="E3221" t="s">
        <v>1547</v>
      </c>
      <c r="F3221" s="4"/>
      <c r="G3221" s="9">
        <f>Table5[[#This Row],[Order Quantity]]</f>
        <v>8</v>
      </c>
    </row>
    <row r="3222" spans="1:7" ht="16" hidden="1" x14ac:dyDescent="0.2">
      <c r="A3222" t="s">
        <v>7057</v>
      </c>
      <c r="B3222">
        <v>2</v>
      </c>
      <c r="C3222">
        <v>8</v>
      </c>
      <c r="D3222" t="s">
        <v>7058</v>
      </c>
      <c r="E3222" t="s">
        <v>1242</v>
      </c>
      <c r="F3222" s="4"/>
      <c r="G3222" s="9">
        <f>Table5[[#This Row],[Order Quantity]]</f>
        <v>8</v>
      </c>
    </row>
    <row r="3223" spans="1:7" ht="16" hidden="1" x14ac:dyDescent="0.2">
      <c r="A3223" s="1" t="s">
        <v>7402</v>
      </c>
      <c r="B3223" s="1">
        <v>2</v>
      </c>
      <c r="C3223" s="1">
        <v>8</v>
      </c>
      <c r="D3223" s="1" t="s">
        <v>97</v>
      </c>
      <c r="E3223" s="1" t="s">
        <v>1285</v>
      </c>
      <c r="F3223" s="4"/>
      <c r="G3223" s="9">
        <f>Table5[[#This Row],[Order Quantity]]</f>
        <v>8</v>
      </c>
    </row>
    <row r="3224" spans="1:7" ht="16" hidden="1" x14ac:dyDescent="0.2">
      <c r="A3224" t="s">
        <v>7458</v>
      </c>
      <c r="B3224">
        <v>2</v>
      </c>
      <c r="C3224">
        <v>8</v>
      </c>
      <c r="D3224" t="s">
        <v>65</v>
      </c>
      <c r="E3224" t="s">
        <v>3172</v>
      </c>
      <c r="F3224" s="4"/>
      <c r="G3224" s="9">
        <f>Table5[[#This Row],[Order Quantity]]</f>
        <v>8</v>
      </c>
    </row>
    <row r="3225" spans="1:7" ht="16" hidden="1" x14ac:dyDescent="0.2">
      <c r="A3225" t="s">
        <v>351</v>
      </c>
      <c r="B3225">
        <v>1</v>
      </c>
      <c r="C3225">
        <v>8</v>
      </c>
      <c r="D3225" t="s">
        <v>262</v>
      </c>
      <c r="E3225" t="s">
        <v>352</v>
      </c>
      <c r="F3225" s="4"/>
      <c r="G3225" s="9">
        <f>Table5[[#This Row],[Order Quantity]]</f>
        <v>8</v>
      </c>
    </row>
    <row r="3226" spans="1:7" ht="16" hidden="1" x14ac:dyDescent="0.2">
      <c r="A3226" t="s">
        <v>515</v>
      </c>
      <c r="B3226">
        <v>1</v>
      </c>
      <c r="C3226">
        <v>8</v>
      </c>
      <c r="D3226" t="s">
        <v>113</v>
      </c>
      <c r="E3226" t="s">
        <v>516</v>
      </c>
      <c r="F3226" s="4"/>
      <c r="G3226" s="9">
        <f>Table5[[#This Row],[Order Quantity]]</f>
        <v>8</v>
      </c>
    </row>
    <row r="3227" spans="1:7" ht="16" hidden="1" x14ac:dyDescent="0.2">
      <c r="A3227" t="s">
        <v>1816</v>
      </c>
      <c r="B3227">
        <v>1</v>
      </c>
      <c r="C3227">
        <v>8</v>
      </c>
      <c r="D3227" t="s">
        <v>442</v>
      </c>
      <c r="E3227" t="s">
        <v>1660</v>
      </c>
      <c r="F3227" s="4"/>
      <c r="G3227" s="9">
        <f>Table5[[#This Row],[Order Quantity]]</f>
        <v>8</v>
      </c>
    </row>
    <row r="3228" spans="1:7" ht="16" hidden="1" x14ac:dyDescent="0.2">
      <c r="A3228" t="s">
        <v>1859</v>
      </c>
      <c r="B3228">
        <v>1</v>
      </c>
      <c r="C3228">
        <v>8</v>
      </c>
      <c r="D3228" t="s">
        <v>65</v>
      </c>
      <c r="E3228" t="s">
        <v>1860</v>
      </c>
      <c r="F3228" s="4"/>
      <c r="G3228" s="9">
        <f>Table5[[#This Row],[Order Quantity]]</f>
        <v>8</v>
      </c>
    </row>
    <row r="3229" spans="1:7" ht="16" hidden="1" x14ac:dyDescent="0.2">
      <c r="A3229" t="s">
        <v>2753</v>
      </c>
      <c r="B3229">
        <v>1</v>
      </c>
      <c r="C3229">
        <v>8</v>
      </c>
      <c r="D3229" t="s">
        <v>2754</v>
      </c>
      <c r="E3229" t="s">
        <v>1719</v>
      </c>
      <c r="F3229" s="4"/>
      <c r="G3229" s="9">
        <f>Table5[[#This Row],[Order Quantity]]</f>
        <v>8</v>
      </c>
    </row>
    <row r="3230" spans="1:7" ht="16" hidden="1" x14ac:dyDescent="0.2">
      <c r="A3230" t="s">
        <v>2787</v>
      </c>
      <c r="B3230">
        <v>1</v>
      </c>
      <c r="C3230">
        <v>8</v>
      </c>
      <c r="D3230" t="s">
        <v>262</v>
      </c>
      <c r="E3230" t="s">
        <v>1250</v>
      </c>
      <c r="F3230" s="4"/>
      <c r="G3230" s="9">
        <f>Table5[[#This Row],[Order Quantity]]</f>
        <v>8</v>
      </c>
    </row>
    <row r="3231" spans="1:7" ht="16" hidden="1" x14ac:dyDescent="0.2">
      <c r="A3231" t="s">
        <v>3459</v>
      </c>
      <c r="B3231">
        <v>1</v>
      </c>
      <c r="C3231">
        <v>8</v>
      </c>
      <c r="D3231" t="s">
        <v>464</v>
      </c>
      <c r="E3231" t="s">
        <v>1302</v>
      </c>
      <c r="F3231" s="4"/>
      <c r="G3231" s="9">
        <f>Table5[[#This Row],[Order Quantity]]</f>
        <v>8</v>
      </c>
    </row>
    <row r="3232" spans="1:7" ht="16" hidden="1" x14ac:dyDescent="0.2">
      <c r="A3232" t="s">
        <v>4362</v>
      </c>
      <c r="B3232">
        <v>1</v>
      </c>
      <c r="C3232">
        <v>8</v>
      </c>
      <c r="D3232" t="s">
        <v>136</v>
      </c>
      <c r="E3232" t="s">
        <v>1655</v>
      </c>
      <c r="F3232" s="4"/>
      <c r="G3232" s="9">
        <f>Table5[[#This Row],[Order Quantity]]</f>
        <v>8</v>
      </c>
    </row>
    <row r="3233" spans="1:7" ht="16" hidden="1" x14ac:dyDescent="0.2">
      <c r="A3233" t="s">
        <v>4403</v>
      </c>
      <c r="B3233">
        <v>1</v>
      </c>
      <c r="C3233">
        <v>8</v>
      </c>
      <c r="D3233" t="s">
        <v>1515</v>
      </c>
      <c r="E3233" t="s">
        <v>1920</v>
      </c>
      <c r="F3233" s="4"/>
      <c r="G3233" s="9">
        <f>Table5[[#This Row],[Order Quantity]]</f>
        <v>8</v>
      </c>
    </row>
    <row r="3234" spans="1:7" ht="16" hidden="1" x14ac:dyDescent="0.2">
      <c r="A3234" s="1" t="s">
        <v>4621</v>
      </c>
      <c r="B3234" s="1">
        <v>1</v>
      </c>
      <c r="C3234" s="1">
        <v>8</v>
      </c>
      <c r="D3234" s="1" t="s">
        <v>4622</v>
      </c>
      <c r="E3234" s="1" t="s">
        <v>1527</v>
      </c>
      <c r="F3234" s="4"/>
      <c r="G3234" s="9">
        <f>Table5[[#This Row],[Order Quantity]]</f>
        <v>8</v>
      </c>
    </row>
    <row r="3235" spans="1:7" ht="16" hidden="1" x14ac:dyDescent="0.2">
      <c r="A3235" t="s">
        <v>1616</v>
      </c>
      <c r="B3235">
        <v>1</v>
      </c>
      <c r="C3235">
        <v>8</v>
      </c>
      <c r="D3235" t="s">
        <v>65</v>
      </c>
      <c r="E3235" t="s">
        <v>1336</v>
      </c>
      <c r="F3235" s="4"/>
      <c r="G3235" s="9">
        <f>Table5[[#This Row],[Order Quantity]]</f>
        <v>8</v>
      </c>
    </row>
    <row r="3236" spans="1:7" ht="16" hidden="1" x14ac:dyDescent="0.2">
      <c r="A3236" t="s">
        <v>4990</v>
      </c>
      <c r="B3236">
        <v>1</v>
      </c>
      <c r="C3236">
        <v>8</v>
      </c>
      <c r="D3236" t="s">
        <v>65</v>
      </c>
      <c r="E3236" t="s">
        <v>4810</v>
      </c>
      <c r="F3236" s="4"/>
      <c r="G3236" s="9">
        <f>Table5[[#This Row],[Order Quantity]]</f>
        <v>8</v>
      </c>
    </row>
    <row r="3237" spans="1:7" ht="16" hidden="1" x14ac:dyDescent="0.2">
      <c r="A3237" t="s">
        <v>5466</v>
      </c>
      <c r="B3237">
        <v>1</v>
      </c>
      <c r="C3237">
        <v>8</v>
      </c>
      <c r="D3237" t="s">
        <v>136</v>
      </c>
      <c r="E3237" t="s">
        <v>5362</v>
      </c>
      <c r="F3237" s="4"/>
      <c r="G3237" s="9">
        <f>Table5[[#This Row],[Order Quantity]]</f>
        <v>8</v>
      </c>
    </row>
    <row r="3238" spans="1:7" ht="16" hidden="1" x14ac:dyDescent="0.2">
      <c r="A3238" t="s">
        <v>5743</v>
      </c>
      <c r="B3238">
        <v>1</v>
      </c>
      <c r="C3238">
        <v>8</v>
      </c>
      <c r="D3238" t="s">
        <v>5738</v>
      </c>
      <c r="E3238" t="s">
        <v>5744</v>
      </c>
      <c r="F3238" s="4"/>
      <c r="G3238" s="9">
        <f>Table5[[#This Row],[Order Quantity]]</f>
        <v>8</v>
      </c>
    </row>
    <row r="3239" spans="1:7" ht="16" hidden="1" x14ac:dyDescent="0.2">
      <c r="A3239" t="s">
        <v>5930</v>
      </c>
      <c r="B3239">
        <v>1</v>
      </c>
      <c r="C3239">
        <v>8</v>
      </c>
      <c r="D3239" t="s">
        <v>934</v>
      </c>
      <c r="E3239" t="s">
        <v>5779</v>
      </c>
      <c r="F3239" s="4"/>
      <c r="G3239" s="9">
        <f>Table5[[#This Row],[Order Quantity]]</f>
        <v>8</v>
      </c>
    </row>
    <row r="3240" spans="1:7" ht="16" hidden="1" x14ac:dyDescent="0.2">
      <c r="A3240" t="s">
        <v>6011</v>
      </c>
      <c r="B3240">
        <v>1</v>
      </c>
      <c r="C3240">
        <v>8</v>
      </c>
      <c r="D3240" t="s">
        <v>129</v>
      </c>
      <c r="E3240" t="s">
        <v>2150</v>
      </c>
      <c r="F3240" s="4"/>
      <c r="G3240" s="9">
        <f>Table5[[#This Row],[Order Quantity]]</f>
        <v>8</v>
      </c>
    </row>
    <row r="3241" spans="1:7" ht="16" hidden="1" x14ac:dyDescent="0.2">
      <c r="A3241" t="s">
        <v>6051</v>
      </c>
      <c r="B3241">
        <v>1</v>
      </c>
      <c r="C3241">
        <v>8</v>
      </c>
      <c r="D3241" t="s">
        <v>3038</v>
      </c>
      <c r="E3241" t="s">
        <v>1261</v>
      </c>
      <c r="F3241" s="4"/>
      <c r="G3241" s="9">
        <f>Table5[[#This Row],[Order Quantity]]</f>
        <v>8</v>
      </c>
    </row>
    <row r="3242" spans="1:7" ht="16" hidden="1" x14ac:dyDescent="0.2">
      <c r="A3242" t="s">
        <v>6076</v>
      </c>
      <c r="B3242">
        <v>1</v>
      </c>
      <c r="C3242">
        <v>8</v>
      </c>
      <c r="D3242" t="s">
        <v>3038</v>
      </c>
      <c r="E3242" t="s">
        <v>1261</v>
      </c>
      <c r="F3242" s="4"/>
      <c r="G3242" s="9">
        <f>Table5[[#This Row],[Order Quantity]]</f>
        <v>8</v>
      </c>
    </row>
    <row r="3243" spans="1:7" ht="16" hidden="1" x14ac:dyDescent="0.2">
      <c r="A3243" t="s">
        <v>6204</v>
      </c>
      <c r="B3243">
        <v>1</v>
      </c>
      <c r="C3243">
        <v>8</v>
      </c>
      <c r="D3243" t="s">
        <v>422</v>
      </c>
      <c r="E3243" t="s">
        <v>1383</v>
      </c>
      <c r="F3243" s="4"/>
      <c r="G3243" s="9">
        <f>Table5[[#This Row],[Order Quantity]]</f>
        <v>8</v>
      </c>
    </row>
    <row r="3244" spans="1:7" ht="16" hidden="1" x14ac:dyDescent="0.2">
      <c r="A3244" t="s">
        <v>6423</v>
      </c>
      <c r="B3244">
        <v>1</v>
      </c>
      <c r="C3244">
        <v>8</v>
      </c>
      <c r="D3244" t="s">
        <v>437</v>
      </c>
      <c r="E3244" t="s">
        <v>1594</v>
      </c>
      <c r="F3244" s="4"/>
      <c r="G3244" s="9">
        <f>Table5[[#This Row],[Order Quantity]]</f>
        <v>8</v>
      </c>
    </row>
    <row r="3245" spans="1:7" ht="16" hidden="1" x14ac:dyDescent="0.2">
      <c r="A3245" t="s">
        <v>6442</v>
      </c>
      <c r="B3245">
        <v>1</v>
      </c>
      <c r="C3245">
        <v>8</v>
      </c>
      <c r="D3245" t="s">
        <v>147</v>
      </c>
      <c r="E3245" t="s">
        <v>1240</v>
      </c>
      <c r="F3245" s="4"/>
      <c r="G3245" s="9">
        <f>Table5[[#This Row],[Order Quantity]]</f>
        <v>8</v>
      </c>
    </row>
    <row r="3246" spans="1:7" ht="16" hidden="1" x14ac:dyDescent="0.2">
      <c r="A3246" t="s">
        <v>7098</v>
      </c>
      <c r="B3246">
        <v>1</v>
      </c>
      <c r="C3246">
        <v>8</v>
      </c>
      <c r="D3246" t="s">
        <v>533</v>
      </c>
      <c r="E3246" t="s">
        <v>2331</v>
      </c>
      <c r="F3246" s="4"/>
      <c r="G3246" s="9">
        <f>Table5[[#This Row],[Order Quantity]]</f>
        <v>8</v>
      </c>
    </row>
    <row r="3247" spans="1:7" ht="16" hidden="1" x14ac:dyDescent="0.2">
      <c r="A3247" t="s">
        <v>7613</v>
      </c>
      <c r="B3247">
        <v>1</v>
      </c>
      <c r="C3247">
        <v>8</v>
      </c>
      <c r="D3247" t="s">
        <v>65</v>
      </c>
      <c r="E3247" t="s">
        <v>1600</v>
      </c>
      <c r="F3247" s="4"/>
      <c r="G3247" s="9">
        <f>Table5[[#This Row],[Order Quantity]]</f>
        <v>8</v>
      </c>
    </row>
    <row r="3248" spans="1:7" ht="16" hidden="1" x14ac:dyDescent="0.2">
      <c r="A3248" t="s">
        <v>4792</v>
      </c>
      <c r="B3248">
        <v>1</v>
      </c>
      <c r="C3248">
        <v>7.6</v>
      </c>
      <c r="D3248" t="s">
        <v>65</v>
      </c>
      <c r="E3248" t="s">
        <v>4793</v>
      </c>
      <c r="F3248" s="4"/>
      <c r="G3248" s="9">
        <f>Table5[[#This Row],[Order Quantity]]</f>
        <v>7.6</v>
      </c>
    </row>
    <row r="3249" spans="1:7" ht="16" x14ac:dyDescent="0.2">
      <c r="A3249" s="1" t="s">
        <v>4122</v>
      </c>
      <c r="B3249" s="1">
        <v>2</v>
      </c>
      <c r="C3249" s="5">
        <v>7.55</v>
      </c>
      <c r="D3249" s="1" t="s">
        <v>136</v>
      </c>
      <c r="E3249" s="1" t="s">
        <v>4086</v>
      </c>
      <c r="F3249" s="13" t="s">
        <v>7667</v>
      </c>
      <c r="G3249" s="9">
        <f>Table5[[#This Row],[Order Quantity]]</f>
        <v>7.55</v>
      </c>
    </row>
    <row r="3250" spans="1:7" ht="16" hidden="1" x14ac:dyDescent="0.2">
      <c r="A3250" t="s">
        <v>6128</v>
      </c>
      <c r="B3250">
        <v>2</v>
      </c>
      <c r="C3250">
        <v>7.2</v>
      </c>
      <c r="D3250" t="s">
        <v>5211</v>
      </c>
      <c r="E3250" t="s">
        <v>1343</v>
      </c>
      <c r="F3250" s="4"/>
      <c r="G3250" s="9">
        <f>Table5[[#This Row],[Order Quantity]]</f>
        <v>7.2</v>
      </c>
    </row>
    <row r="3251" spans="1:7" ht="16" hidden="1" x14ac:dyDescent="0.2">
      <c r="A3251" t="s">
        <v>1205</v>
      </c>
      <c r="B3251">
        <v>1</v>
      </c>
      <c r="C3251">
        <v>7.2</v>
      </c>
      <c r="D3251" t="s">
        <v>65</v>
      </c>
      <c r="E3251" t="s">
        <v>3902</v>
      </c>
      <c r="F3251" s="4"/>
      <c r="G3251" s="9">
        <f>Table5[[#This Row],[Order Quantity]]</f>
        <v>7.2</v>
      </c>
    </row>
    <row r="3252" spans="1:7" ht="16" hidden="1" x14ac:dyDescent="0.2">
      <c r="A3252" t="s">
        <v>810</v>
      </c>
      <c r="B3252">
        <v>7</v>
      </c>
      <c r="C3252">
        <v>7</v>
      </c>
      <c r="D3252" t="s">
        <v>811</v>
      </c>
      <c r="E3252" t="s">
        <v>101</v>
      </c>
      <c r="F3252" s="4"/>
      <c r="G3252" s="9">
        <f>Table5[[#This Row],[Order Quantity]]</f>
        <v>7</v>
      </c>
    </row>
    <row r="3253" spans="1:7" ht="16" hidden="1" x14ac:dyDescent="0.2">
      <c r="A3253" t="s">
        <v>812</v>
      </c>
      <c r="B3253">
        <v>7</v>
      </c>
      <c r="C3253">
        <v>7</v>
      </c>
      <c r="D3253" t="s">
        <v>811</v>
      </c>
      <c r="E3253" t="s">
        <v>101</v>
      </c>
      <c r="F3253" s="4"/>
      <c r="G3253" s="9">
        <f>Table5[[#This Row],[Order Quantity]]</f>
        <v>7</v>
      </c>
    </row>
    <row r="3254" spans="1:7" ht="16" hidden="1" x14ac:dyDescent="0.2">
      <c r="A3254" t="s">
        <v>992</v>
      </c>
      <c r="B3254">
        <v>7</v>
      </c>
      <c r="C3254">
        <v>7</v>
      </c>
      <c r="D3254" t="s">
        <v>77</v>
      </c>
      <c r="E3254" t="s">
        <v>78</v>
      </c>
      <c r="F3254" s="4"/>
      <c r="G3254" s="9">
        <f>Table5[[#This Row],[Order Quantity]]</f>
        <v>7</v>
      </c>
    </row>
    <row r="3255" spans="1:7" ht="16" hidden="1" x14ac:dyDescent="0.2">
      <c r="A3255" t="s">
        <v>2361</v>
      </c>
      <c r="B3255">
        <v>7</v>
      </c>
      <c r="C3255">
        <v>7</v>
      </c>
      <c r="D3255" t="s">
        <v>411</v>
      </c>
      <c r="E3255" t="s">
        <v>2362</v>
      </c>
      <c r="F3255" s="4"/>
      <c r="G3255" s="9">
        <f>Table5[[#This Row],[Order Quantity]]</f>
        <v>7</v>
      </c>
    </row>
    <row r="3256" spans="1:7" ht="16" hidden="1" x14ac:dyDescent="0.2">
      <c r="A3256" t="s">
        <v>2370</v>
      </c>
      <c r="B3256">
        <v>7</v>
      </c>
      <c r="C3256">
        <v>7</v>
      </c>
      <c r="D3256" t="s">
        <v>2173</v>
      </c>
      <c r="E3256" t="s">
        <v>1846</v>
      </c>
      <c r="F3256" s="4"/>
      <c r="G3256" s="9">
        <f>Table5[[#This Row],[Order Quantity]]</f>
        <v>7</v>
      </c>
    </row>
    <row r="3257" spans="1:7" ht="16" hidden="1" x14ac:dyDescent="0.2">
      <c r="A3257" t="s">
        <v>2379</v>
      </c>
      <c r="B3257">
        <v>7</v>
      </c>
      <c r="C3257">
        <v>7</v>
      </c>
      <c r="D3257" t="s">
        <v>442</v>
      </c>
      <c r="E3257" t="s">
        <v>1660</v>
      </c>
      <c r="F3257" s="4"/>
      <c r="G3257" s="9">
        <f>Table5[[#This Row],[Order Quantity]]</f>
        <v>7</v>
      </c>
    </row>
    <row r="3258" spans="1:7" ht="16" hidden="1" x14ac:dyDescent="0.2">
      <c r="A3258" t="s">
        <v>2656</v>
      </c>
      <c r="B3258">
        <v>7</v>
      </c>
      <c r="C3258">
        <v>7</v>
      </c>
      <c r="D3258" t="s">
        <v>1389</v>
      </c>
      <c r="E3258" t="s">
        <v>1250</v>
      </c>
      <c r="F3258" s="4"/>
      <c r="G3258" s="9">
        <f>Table5[[#This Row],[Order Quantity]]</f>
        <v>7</v>
      </c>
    </row>
    <row r="3259" spans="1:7" ht="16" hidden="1" x14ac:dyDescent="0.2">
      <c r="A3259" t="s">
        <v>2736</v>
      </c>
      <c r="B3259">
        <v>7</v>
      </c>
      <c r="C3259">
        <v>7</v>
      </c>
      <c r="D3259" t="s">
        <v>2737</v>
      </c>
      <c r="E3259" t="s">
        <v>2066</v>
      </c>
      <c r="F3259" s="4"/>
      <c r="G3259" s="9">
        <f>Table5[[#This Row],[Order Quantity]]</f>
        <v>7</v>
      </c>
    </row>
    <row r="3260" spans="1:7" ht="16" hidden="1" x14ac:dyDescent="0.2">
      <c r="A3260" t="s">
        <v>3057</v>
      </c>
      <c r="B3260">
        <v>7</v>
      </c>
      <c r="C3260">
        <v>7</v>
      </c>
      <c r="D3260" t="s">
        <v>103</v>
      </c>
      <c r="E3260" t="s">
        <v>1302</v>
      </c>
      <c r="F3260" s="4"/>
      <c r="G3260" s="9">
        <f>Table5[[#This Row],[Order Quantity]]</f>
        <v>7</v>
      </c>
    </row>
    <row r="3261" spans="1:7" ht="16" hidden="1" x14ac:dyDescent="0.2">
      <c r="A3261" t="s">
        <v>4774</v>
      </c>
      <c r="B3261">
        <v>7</v>
      </c>
      <c r="C3261">
        <v>7</v>
      </c>
      <c r="D3261" t="s">
        <v>697</v>
      </c>
      <c r="E3261" t="s">
        <v>1549</v>
      </c>
      <c r="F3261" s="4"/>
      <c r="G3261" s="9">
        <f>Table5[[#This Row],[Order Quantity]]</f>
        <v>7</v>
      </c>
    </row>
    <row r="3262" spans="1:7" ht="16" hidden="1" x14ac:dyDescent="0.2">
      <c r="A3262" t="s">
        <v>5455</v>
      </c>
      <c r="B3262">
        <v>7</v>
      </c>
      <c r="C3262">
        <v>7</v>
      </c>
      <c r="D3262" t="s">
        <v>5456</v>
      </c>
      <c r="E3262" t="s">
        <v>5362</v>
      </c>
      <c r="F3262" s="4"/>
      <c r="G3262" s="9">
        <f>Table5[[#This Row],[Order Quantity]]</f>
        <v>7</v>
      </c>
    </row>
    <row r="3263" spans="1:7" ht="16" hidden="1" x14ac:dyDescent="0.2">
      <c r="A3263" t="s">
        <v>5552</v>
      </c>
      <c r="B3263">
        <v>7</v>
      </c>
      <c r="C3263">
        <v>7</v>
      </c>
      <c r="D3263" t="s">
        <v>5553</v>
      </c>
      <c r="E3263" t="s">
        <v>1908</v>
      </c>
      <c r="F3263" s="4"/>
      <c r="G3263" s="9">
        <f>Table5[[#This Row],[Order Quantity]]</f>
        <v>7</v>
      </c>
    </row>
    <row r="3264" spans="1:7" ht="16" hidden="1" x14ac:dyDescent="0.2">
      <c r="A3264" t="s">
        <v>6069</v>
      </c>
      <c r="B3264">
        <v>7</v>
      </c>
      <c r="C3264">
        <v>7</v>
      </c>
      <c r="D3264" t="s">
        <v>136</v>
      </c>
      <c r="E3264" t="s">
        <v>2426</v>
      </c>
      <c r="F3264" s="4"/>
      <c r="G3264" s="9">
        <f>Table5[[#This Row],[Order Quantity]]</f>
        <v>7</v>
      </c>
    </row>
    <row r="3265" spans="1:7" ht="16" hidden="1" x14ac:dyDescent="0.2">
      <c r="A3265" t="s">
        <v>4782</v>
      </c>
      <c r="B3265">
        <v>7</v>
      </c>
      <c r="C3265">
        <v>7</v>
      </c>
      <c r="D3265" t="s">
        <v>113</v>
      </c>
      <c r="E3265" t="s">
        <v>1905</v>
      </c>
      <c r="F3265" s="4"/>
      <c r="G3265" s="9">
        <f>Table5[[#This Row],[Order Quantity]]</f>
        <v>7</v>
      </c>
    </row>
    <row r="3266" spans="1:7" ht="16" hidden="1" x14ac:dyDescent="0.2">
      <c r="A3266" t="s">
        <v>6275</v>
      </c>
      <c r="B3266">
        <v>7</v>
      </c>
      <c r="C3266">
        <v>7</v>
      </c>
      <c r="D3266" t="s">
        <v>697</v>
      </c>
      <c r="E3266" t="s">
        <v>1549</v>
      </c>
      <c r="F3266" s="4"/>
      <c r="G3266" s="9">
        <f>Table5[[#This Row],[Order Quantity]]</f>
        <v>7</v>
      </c>
    </row>
    <row r="3267" spans="1:7" ht="16" hidden="1" x14ac:dyDescent="0.2">
      <c r="A3267" t="s">
        <v>6382</v>
      </c>
      <c r="B3267">
        <v>7</v>
      </c>
      <c r="C3267">
        <v>7</v>
      </c>
      <c r="D3267" t="s">
        <v>579</v>
      </c>
      <c r="E3267" t="s">
        <v>1467</v>
      </c>
      <c r="F3267" s="4"/>
      <c r="G3267" s="9">
        <f>Table5[[#This Row],[Order Quantity]]</f>
        <v>7</v>
      </c>
    </row>
    <row r="3268" spans="1:7" ht="16" hidden="1" x14ac:dyDescent="0.2">
      <c r="A3268" t="s">
        <v>6621</v>
      </c>
      <c r="B3268">
        <v>7</v>
      </c>
      <c r="C3268">
        <v>7</v>
      </c>
      <c r="D3268" t="s">
        <v>184</v>
      </c>
      <c r="E3268" t="s">
        <v>1902</v>
      </c>
      <c r="F3268" s="4"/>
      <c r="G3268" s="9">
        <f>Table5[[#This Row],[Order Quantity]]</f>
        <v>7</v>
      </c>
    </row>
    <row r="3269" spans="1:7" ht="16" hidden="1" x14ac:dyDescent="0.2">
      <c r="A3269" t="s">
        <v>6694</v>
      </c>
      <c r="B3269">
        <v>7</v>
      </c>
      <c r="C3269">
        <v>7</v>
      </c>
      <c r="D3269" t="s">
        <v>28</v>
      </c>
      <c r="E3269" t="s">
        <v>2196</v>
      </c>
      <c r="F3269" s="4"/>
      <c r="G3269" s="9">
        <f>Table5[[#This Row],[Order Quantity]]</f>
        <v>7</v>
      </c>
    </row>
    <row r="3270" spans="1:7" ht="16" hidden="1" x14ac:dyDescent="0.2">
      <c r="A3270" t="s">
        <v>6837</v>
      </c>
      <c r="B3270">
        <v>7</v>
      </c>
      <c r="C3270" s="6">
        <v>7</v>
      </c>
      <c r="D3270" t="s">
        <v>136</v>
      </c>
      <c r="E3270" t="s">
        <v>6838</v>
      </c>
      <c r="F3270" s="4"/>
      <c r="G3270" s="9">
        <f>Table5[[#This Row],[Order Quantity]]</f>
        <v>7</v>
      </c>
    </row>
    <row r="3271" spans="1:7" ht="16" hidden="1" x14ac:dyDescent="0.2">
      <c r="A3271" t="s">
        <v>1215</v>
      </c>
      <c r="B3271">
        <v>6</v>
      </c>
      <c r="C3271">
        <v>7</v>
      </c>
      <c r="D3271" t="s">
        <v>77</v>
      </c>
      <c r="E3271" t="s">
        <v>78</v>
      </c>
      <c r="F3271" s="4"/>
      <c r="G3271" s="9">
        <f>Table5[[#This Row],[Order Quantity]]</f>
        <v>7</v>
      </c>
    </row>
    <row r="3272" spans="1:7" ht="16" hidden="1" x14ac:dyDescent="0.2">
      <c r="A3272" t="s">
        <v>1362</v>
      </c>
      <c r="B3272">
        <v>6</v>
      </c>
      <c r="C3272">
        <v>7</v>
      </c>
      <c r="D3272" t="s">
        <v>1363</v>
      </c>
      <c r="E3272" t="s">
        <v>1364</v>
      </c>
      <c r="F3272" s="4"/>
      <c r="G3272" s="9">
        <f>Table5[[#This Row],[Order Quantity]]</f>
        <v>7</v>
      </c>
    </row>
    <row r="3273" spans="1:7" ht="16" hidden="1" x14ac:dyDescent="0.2">
      <c r="A3273" t="s">
        <v>3029</v>
      </c>
      <c r="B3273">
        <v>6</v>
      </c>
      <c r="C3273">
        <v>7</v>
      </c>
      <c r="D3273" t="s">
        <v>160</v>
      </c>
      <c r="E3273" t="s">
        <v>1579</v>
      </c>
      <c r="F3273" s="4"/>
      <c r="G3273" s="9">
        <f>Table5[[#This Row],[Order Quantity]]</f>
        <v>7</v>
      </c>
    </row>
    <row r="3274" spans="1:7" ht="16" hidden="1" x14ac:dyDescent="0.2">
      <c r="A3274" t="s">
        <v>3295</v>
      </c>
      <c r="B3274">
        <v>6</v>
      </c>
      <c r="C3274">
        <v>7</v>
      </c>
      <c r="D3274" t="s">
        <v>77</v>
      </c>
      <c r="E3274" t="s">
        <v>1302</v>
      </c>
      <c r="F3274" s="4"/>
      <c r="G3274" s="9">
        <f>Table5[[#This Row],[Order Quantity]]</f>
        <v>7</v>
      </c>
    </row>
    <row r="3275" spans="1:7" ht="16" hidden="1" x14ac:dyDescent="0.2">
      <c r="A3275" t="s">
        <v>2506</v>
      </c>
      <c r="B3275">
        <v>6</v>
      </c>
      <c r="C3275">
        <v>7</v>
      </c>
      <c r="D3275" t="s">
        <v>831</v>
      </c>
      <c r="E3275" t="s">
        <v>2506</v>
      </c>
      <c r="F3275" s="4"/>
      <c r="G3275" s="9">
        <f>Table5[[#This Row],[Order Quantity]]</f>
        <v>7</v>
      </c>
    </row>
    <row r="3276" spans="1:7" ht="16" hidden="1" x14ac:dyDescent="0.2">
      <c r="A3276" s="1" t="s">
        <v>4172</v>
      </c>
      <c r="B3276" s="1">
        <v>6</v>
      </c>
      <c r="C3276" s="1">
        <v>7</v>
      </c>
      <c r="D3276" s="1" t="s">
        <v>2456</v>
      </c>
      <c r="E3276" s="1" t="s">
        <v>4171</v>
      </c>
      <c r="F3276" s="4"/>
      <c r="G3276" s="9">
        <f>Table5[[#This Row],[Order Quantity]]</f>
        <v>7</v>
      </c>
    </row>
    <row r="3277" spans="1:7" ht="16" hidden="1" x14ac:dyDescent="0.2">
      <c r="A3277" s="1" t="s">
        <v>4182</v>
      </c>
      <c r="B3277" s="1">
        <v>6</v>
      </c>
      <c r="C3277" s="1">
        <v>7</v>
      </c>
      <c r="D3277" s="1" t="s">
        <v>4167</v>
      </c>
      <c r="E3277" s="1" t="s">
        <v>4165</v>
      </c>
      <c r="F3277" s="4"/>
      <c r="G3277" s="9">
        <f>Table5[[#This Row],[Order Quantity]]</f>
        <v>7</v>
      </c>
    </row>
    <row r="3278" spans="1:7" ht="16" hidden="1" x14ac:dyDescent="0.2">
      <c r="A3278" t="s">
        <v>5105</v>
      </c>
      <c r="B3278">
        <v>6</v>
      </c>
      <c r="C3278">
        <v>7</v>
      </c>
      <c r="D3278" t="s">
        <v>346</v>
      </c>
      <c r="E3278" t="s">
        <v>5029</v>
      </c>
      <c r="F3278" s="4"/>
      <c r="G3278" s="9">
        <f>Table5[[#This Row],[Order Quantity]]</f>
        <v>7</v>
      </c>
    </row>
    <row r="3279" spans="1:7" ht="16" hidden="1" x14ac:dyDescent="0.2">
      <c r="A3279" t="s">
        <v>5802</v>
      </c>
      <c r="B3279">
        <v>6</v>
      </c>
      <c r="C3279">
        <v>7</v>
      </c>
      <c r="D3279" t="s">
        <v>5766</v>
      </c>
      <c r="E3279" t="s">
        <v>5771</v>
      </c>
      <c r="F3279" s="4"/>
      <c r="G3279" s="9">
        <f>Table5[[#This Row],[Order Quantity]]</f>
        <v>7</v>
      </c>
    </row>
    <row r="3280" spans="1:7" ht="16" hidden="1" x14ac:dyDescent="0.2">
      <c r="A3280" t="s">
        <v>1289</v>
      </c>
      <c r="B3280">
        <v>6</v>
      </c>
      <c r="C3280">
        <v>7</v>
      </c>
      <c r="D3280" t="s">
        <v>65</v>
      </c>
      <c r="E3280" t="s">
        <v>1290</v>
      </c>
      <c r="F3280" s="4"/>
      <c r="G3280" s="9">
        <f>Table5[[#This Row],[Order Quantity]]</f>
        <v>7</v>
      </c>
    </row>
    <row r="3281" spans="1:7" ht="16" hidden="1" x14ac:dyDescent="0.2">
      <c r="A3281" t="s">
        <v>6471</v>
      </c>
      <c r="B3281">
        <v>6</v>
      </c>
      <c r="C3281" s="6">
        <v>7</v>
      </c>
      <c r="D3281" t="s">
        <v>831</v>
      </c>
      <c r="E3281" t="s">
        <v>1265</v>
      </c>
      <c r="F3281" s="4"/>
      <c r="G3281" s="9">
        <f>Table5[[#This Row],[Order Quantity]]</f>
        <v>7</v>
      </c>
    </row>
    <row r="3282" spans="1:7" ht="16" hidden="1" x14ac:dyDescent="0.2">
      <c r="A3282" t="s">
        <v>3670</v>
      </c>
      <c r="B3282">
        <v>6</v>
      </c>
      <c r="C3282">
        <v>7</v>
      </c>
      <c r="D3282" t="s">
        <v>77</v>
      </c>
      <c r="E3282" t="s">
        <v>1302</v>
      </c>
      <c r="F3282" s="4"/>
      <c r="G3282" s="9">
        <f>Table5[[#This Row],[Order Quantity]]</f>
        <v>7</v>
      </c>
    </row>
    <row r="3283" spans="1:7" ht="16" hidden="1" x14ac:dyDescent="0.2">
      <c r="A3283" t="s">
        <v>6807</v>
      </c>
      <c r="B3283">
        <v>6</v>
      </c>
      <c r="C3283">
        <v>7</v>
      </c>
      <c r="D3283" t="s">
        <v>385</v>
      </c>
      <c r="E3283" t="s">
        <v>1304</v>
      </c>
      <c r="F3283" s="4"/>
      <c r="G3283" s="9">
        <f>Table5[[#This Row],[Order Quantity]]</f>
        <v>7</v>
      </c>
    </row>
    <row r="3284" spans="1:7" ht="16" hidden="1" x14ac:dyDescent="0.2">
      <c r="A3284" t="s">
        <v>1837</v>
      </c>
      <c r="B3284">
        <v>6</v>
      </c>
      <c r="C3284">
        <v>7</v>
      </c>
      <c r="D3284" t="s">
        <v>697</v>
      </c>
      <c r="E3284" t="s">
        <v>1549</v>
      </c>
      <c r="F3284" s="4"/>
      <c r="G3284" s="9">
        <f>Table5[[#This Row],[Order Quantity]]</f>
        <v>7</v>
      </c>
    </row>
    <row r="3285" spans="1:7" ht="16" hidden="1" x14ac:dyDescent="0.2">
      <c r="A3285" t="s">
        <v>259</v>
      </c>
      <c r="B3285">
        <v>5</v>
      </c>
      <c r="C3285">
        <v>7</v>
      </c>
      <c r="D3285" t="s">
        <v>223</v>
      </c>
      <c r="E3285" t="s">
        <v>224</v>
      </c>
      <c r="F3285" s="4"/>
      <c r="G3285" s="9">
        <f>Table5[[#This Row],[Order Quantity]]</f>
        <v>7</v>
      </c>
    </row>
    <row r="3286" spans="1:7" ht="16" hidden="1" x14ac:dyDescent="0.2">
      <c r="A3286" t="s">
        <v>879</v>
      </c>
      <c r="B3286">
        <v>5</v>
      </c>
      <c r="C3286">
        <v>7</v>
      </c>
      <c r="D3286" t="s">
        <v>880</v>
      </c>
      <c r="E3286" t="s">
        <v>303</v>
      </c>
      <c r="F3286" s="4"/>
      <c r="G3286" s="9">
        <f>Table5[[#This Row],[Order Quantity]]</f>
        <v>7</v>
      </c>
    </row>
    <row r="3287" spans="1:7" ht="16" hidden="1" x14ac:dyDescent="0.2">
      <c r="A3287" t="s">
        <v>802</v>
      </c>
      <c r="B3287">
        <v>5</v>
      </c>
      <c r="C3287">
        <v>7</v>
      </c>
      <c r="D3287" t="s">
        <v>559</v>
      </c>
      <c r="E3287" t="s">
        <v>1905</v>
      </c>
      <c r="F3287" s="4"/>
      <c r="G3287" s="9">
        <f>Table5[[#This Row],[Order Quantity]]</f>
        <v>7</v>
      </c>
    </row>
    <row r="3288" spans="1:7" ht="16" hidden="1" x14ac:dyDescent="0.2">
      <c r="A3288" t="s">
        <v>3913</v>
      </c>
      <c r="B3288">
        <v>5</v>
      </c>
      <c r="C3288">
        <v>7</v>
      </c>
      <c r="D3288" t="s">
        <v>294</v>
      </c>
      <c r="E3288" t="s">
        <v>1527</v>
      </c>
      <c r="F3288" s="4"/>
      <c r="G3288" s="9">
        <f>Table5[[#This Row],[Order Quantity]]</f>
        <v>7</v>
      </c>
    </row>
    <row r="3289" spans="1:7" ht="16" hidden="1" x14ac:dyDescent="0.2">
      <c r="A3289" t="s">
        <v>4282</v>
      </c>
      <c r="B3289">
        <v>5</v>
      </c>
      <c r="C3289">
        <v>7</v>
      </c>
      <c r="D3289" t="s">
        <v>4283</v>
      </c>
      <c r="E3289" t="s">
        <v>4144</v>
      </c>
      <c r="F3289" s="4"/>
      <c r="G3289" s="9">
        <f>Table5[[#This Row],[Order Quantity]]</f>
        <v>7</v>
      </c>
    </row>
    <row r="3290" spans="1:7" ht="16" hidden="1" x14ac:dyDescent="0.2">
      <c r="A3290" t="s">
        <v>4658</v>
      </c>
      <c r="B3290">
        <v>5</v>
      </c>
      <c r="C3290">
        <v>7</v>
      </c>
      <c r="D3290" t="s">
        <v>1089</v>
      </c>
      <c r="E3290" t="s">
        <v>1257</v>
      </c>
      <c r="F3290" s="4"/>
      <c r="G3290" s="9">
        <f>Table5[[#This Row],[Order Quantity]]</f>
        <v>7</v>
      </c>
    </row>
    <row r="3291" spans="1:7" ht="16" hidden="1" x14ac:dyDescent="0.2">
      <c r="A3291" t="s">
        <v>2034</v>
      </c>
      <c r="B3291">
        <v>5</v>
      </c>
      <c r="C3291">
        <v>7</v>
      </c>
      <c r="D3291" t="s">
        <v>411</v>
      </c>
      <c r="E3291" t="s">
        <v>1905</v>
      </c>
      <c r="F3291" s="4"/>
      <c r="G3291" s="9">
        <f>Table5[[#This Row],[Order Quantity]]</f>
        <v>7</v>
      </c>
    </row>
    <row r="3292" spans="1:7" ht="16" hidden="1" x14ac:dyDescent="0.2">
      <c r="A3292" t="s">
        <v>5130</v>
      </c>
      <c r="B3292">
        <v>5</v>
      </c>
      <c r="C3292">
        <v>7</v>
      </c>
      <c r="D3292" t="s">
        <v>5131</v>
      </c>
      <c r="E3292" t="s">
        <v>5024</v>
      </c>
      <c r="F3292" s="4"/>
      <c r="G3292" s="9">
        <f>Table5[[#This Row],[Order Quantity]]</f>
        <v>7</v>
      </c>
    </row>
    <row r="3293" spans="1:7" ht="16" hidden="1" x14ac:dyDescent="0.2">
      <c r="A3293" t="s">
        <v>5748</v>
      </c>
      <c r="B3293">
        <v>5</v>
      </c>
      <c r="C3293">
        <v>7</v>
      </c>
      <c r="D3293" t="s">
        <v>1028</v>
      </c>
      <c r="E3293" t="s">
        <v>3213</v>
      </c>
      <c r="F3293" s="4"/>
      <c r="G3293" s="9">
        <f>Table5[[#This Row],[Order Quantity]]</f>
        <v>7</v>
      </c>
    </row>
    <row r="3294" spans="1:7" ht="16" hidden="1" x14ac:dyDescent="0.2">
      <c r="A3294" t="s">
        <v>6548</v>
      </c>
      <c r="B3294">
        <v>5</v>
      </c>
      <c r="C3294">
        <v>7</v>
      </c>
      <c r="D3294" t="s">
        <v>709</v>
      </c>
      <c r="E3294" t="s">
        <v>1428</v>
      </c>
      <c r="F3294" s="4"/>
      <c r="G3294" s="9">
        <f>Table5[[#This Row],[Order Quantity]]</f>
        <v>7</v>
      </c>
    </row>
    <row r="3295" spans="1:7" ht="16" hidden="1" x14ac:dyDescent="0.2">
      <c r="A3295" t="s">
        <v>3349</v>
      </c>
      <c r="B3295">
        <v>5</v>
      </c>
      <c r="C3295">
        <v>7</v>
      </c>
      <c r="D3295" t="s">
        <v>213</v>
      </c>
      <c r="E3295" t="s">
        <v>2248</v>
      </c>
      <c r="F3295" s="4"/>
      <c r="G3295" s="9">
        <f>Table5[[#This Row],[Order Quantity]]</f>
        <v>7</v>
      </c>
    </row>
    <row r="3296" spans="1:7" ht="16" hidden="1" x14ac:dyDescent="0.2">
      <c r="A3296" t="s">
        <v>3110</v>
      </c>
      <c r="B3296">
        <v>5</v>
      </c>
      <c r="C3296">
        <v>7</v>
      </c>
      <c r="D3296" t="s">
        <v>3111</v>
      </c>
      <c r="E3296" t="s">
        <v>3112</v>
      </c>
      <c r="F3296" s="4"/>
      <c r="G3296" s="9">
        <f>Table5[[#This Row],[Order Quantity]]</f>
        <v>7</v>
      </c>
    </row>
    <row r="3297" spans="1:7" ht="16" hidden="1" x14ac:dyDescent="0.2">
      <c r="A3297" t="s">
        <v>7016</v>
      </c>
      <c r="B3297">
        <v>5</v>
      </c>
      <c r="C3297">
        <v>7</v>
      </c>
      <c r="D3297" t="s">
        <v>7015</v>
      </c>
      <c r="E3297" t="s">
        <v>5545</v>
      </c>
      <c r="F3297" s="4"/>
      <c r="G3297" s="9">
        <f>Table5[[#This Row],[Order Quantity]]</f>
        <v>7</v>
      </c>
    </row>
    <row r="3298" spans="1:7" ht="16" hidden="1" x14ac:dyDescent="0.2">
      <c r="A3298" t="s">
        <v>7051</v>
      </c>
      <c r="B3298">
        <v>5</v>
      </c>
      <c r="C3298">
        <v>7</v>
      </c>
      <c r="D3298" t="s">
        <v>902</v>
      </c>
      <c r="E3298" t="s">
        <v>1647</v>
      </c>
      <c r="F3298" s="4"/>
      <c r="G3298" s="9">
        <f>Table5[[#This Row],[Order Quantity]]</f>
        <v>7</v>
      </c>
    </row>
    <row r="3299" spans="1:7" ht="16" hidden="1" x14ac:dyDescent="0.2">
      <c r="A3299" t="s">
        <v>662</v>
      </c>
      <c r="B3299">
        <v>4</v>
      </c>
      <c r="C3299">
        <v>7</v>
      </c>
      <c r="D3299" t="s">
        <v>65</v>
      </c>
      <c r="E3299" t="s">
        <v>106</v>
      </c>
      <c r="F3299" s="4"/>
      <c r="G3299" s="9">
        <f>Table5[[#This Row],[Order Quantity]]</f>
        <v>7</v>
      </c>
    </row>
    <row r="3300" spans="1:7" ht="16" hidden="1" x14ac:dyDescent="0.2">
      <c r="A3300" t="s">
        <v>885</v>
      </c>
      <c r="B3300">
        <v>4</v>
      </c>
      <c r="C3300">
        <v>7</v>
      </c>
      <c r="D3300" t="s">
        <v>886</v>
      </c>
      <c r="E3300" t="s">
        <v>185</v>
      </c>
      <c r="F3300" s="4"/>
      <c r="G3300" s="9">
        <f>Table5[[#This Row],[Order Quantity]]</f>
        <v>7</v>
      </c>
    </row>
    <row r="3301" spans="1:7" ht="16" hidden="1" x14ac:dyDescent="0.2">
      <c r="A3301" t="s">
        <v>1149</v>
      </c>
      <c r="B3301">
        <v>4</v>
      </c>
      <c r="C3301">
        <v>7</v>
      </c>
      <c r="D3301" t="s">
        <v>2307</v>
      </c>
      <c r="E3301" t="s">
        <v>1738</v>
      </c>
      <c r="F3301" s="4"/>
      <c r="G3301" s="9">
        <f>Table5[[#This Row],[Order Quantity]]</f>
        <v>7</v>
      </c>
    </row>
    <row r="3302" spans="1:7" ht="16" hidden="1" x14ac:dyDescent="0.2">
      <c r="A3302" t="s">
        <v>2678</v>
      </c>
      <c r="B3302">
        <v>4</v>
      </c>
      <c r="C3302">
        <v>7</v>
      </c>
      <c r="D3302" t="s">
        <v>2679</v>
      </c>
      <c r="E3302" t="s">
        <v>1647</v>
      </c>
      <c r="F3302" s="4"/>
      <c r="G3302" s="9">
        <f>Table5[[#This Row],[Order Quantity]]</f>
        <v>7</v>
      </c>
    </row>
    <row r="3303" spans="1:7" ht="16" hidden="1" x14ac:dyDescent="0.2">
      <c r="A3303" t="s">
        <v>2680</v>
      </c>
      <c r="B3303">
        <v>4</v>
      </c>
      <c r="C3303">
        <v>7</v>
      </c>
      <c r="D3303" t="s">
        <v>2681</v>
      </c>
      <c r="E3303" t="s">
        <v>1521</v>
      </c>
      <c r="F3303" s="4"/>
      <c r="G3303" s="9">
        <f>Table5[[#This Row],[Order Quantity]]</f>
        <v>7</v>
      </c>
    </row>
    <row r="3304" spans="1:7" ht="16" hidden="1" x14ac:dyDescent="0.2">
      <c r="A3304" t="s">
        <v>2801</v>
      </c>
      <c r="B3304">
        <v>4</v>
      </c>
      <c r="C3304">
        <v>7</v>
      </c>
      <c r="D3304" t="s">
        <v>2802</v>
      </c>
      <c r="E3304" t="s">
        <v>2803</v>
      </c>
      <c r="F3304" s="4"/>
      <c r="G3304" s="9">
        <f>Table5[[#This Row],[Order Quantity]]</f>
        <v>7</v>
      </c>
    </row>
    <row r="3305" spans="1:7" ht="16" hidden="1" x14ac:dyDescent="0.2">
      <c r="A3305" t="s">
        <v>3490</v>
      </c>
      <c r="B3305">
        <v>4</v>
      </c>
      <c r="C3305">
        <v>7</v>
      </c>
      <c r="D3305" t="s">
        <v>3676</v>
      </c>
      <c r="E3305" t="s">
        <v>3492</v>
      </c>
      <c r="F3305" s="4"/>
      <c r="G3305" s="9">
        <f>Table5[[#This Row],[Order Quantity]]</f>
        <v>7</v>
      </c>
    </row>
    <row r="3306" spans="1:7" ht="16" hidden="1" x14ac:dyDescent="0.2">
      <c r="A3306" t="s">
        <v>3905</v>
      </c>
      <c r="B3306">
        <v>4</v>
      </c>
      <c r="C3306">
        <v>7</v>
      </c>
      <c r="D3306" t="s">
        <v>3906</v>
      </c>
      <c r="E3306" t="s">
        <v>3907</v>
      </c>
      <c r="F3306" s="4"/>
      <c r="G3306" s="9">
        <f>Table5[[#This Row],[Order Quantity]]</f>
        <v>7</v>
      </c>
    </row>
    <row r="3307" spans="1:7" ht="16" hidden="1" x14ac:dyDescent="0.2">
      <c r="A3307" t="s">
        <v>5302</v>
      </c>
      <c r="B3307">
        <v>4</v>
      </c>
      <c r="C3307" s="6">
        <v>7</v>
      </c>
      <c r="D3307" t="s">
        <v>51</v>
      </c>
      <c r="E3307" t="s">
        <v>698</v>
      </c>
      <c r="F3307" s="4"/>
      <c r="G3307" s="9">
        <f>Table5[[#This Row],[Order Quantity]]</f>
        <v>7</v>
      </c>
    </row>
    <row r="3308" spans="1:7" ht="16" hidden="1" x14ac:dyDescent="0.2">
      <c r="A3308" t="s">
        <v>5631</v>
      </c>
      <c r="B3308">
        <v>4</v>
      </c>
      <c r="C3308">
        <v>7</v>
      </c>
      <c r="D3308" t="s">
        <v>5511</v>
      </c>
      <c r="E3308" t="s">
        <v>1449</v>
      </c>
      <c r="F3308" s="4"/>
      <c r="G3308" s="9">
        <f>Table5[[#This Row],[Order Quantity]]</f>
        <v>7</v>
      </c>
    </row>
    <row r="3309" spans="1:7" ht="16" hidden="1" x14ac:dyDescent="0.2">
      <c r="A3309" t="s">
        <v>5871</v>
      </c>
      <c r="B3309">
        <v>4</v>
      </c>
      <c r="C3309">
        <v>7</v>
      </c>
      <c r="D3309" t="s">
        <v>5852</v>
      </c>
      <c r="E3309" t="s">
        <v>5842</v>
      </c>
      <c r="F3309" s="4"/>
      <c r="G3309" s="9">
        <f>Table5[[#This Row],[Order Quantity]]</f>
        <v>7</v>
      </c>
    </row>
    <row r="3310" spans="1:7" ht="16" hidden="1" x14ac:dyDescent="0.2">
      <c r="A3310" t="s">
        <v>6217</v>
      </c>
      <c r="B3310">
        <v>4</v>
      </c>
      <c r="C3310">
        <v>7</v>
      </c>
      <c r="D3310" t="s">
        <v>6218</v>
      </c>
      <c r="E3310" t="s">
        <v>6083</v>
      </c>
      <c r="F3310" s="4"/>
      <c r="G3310" s="9">
        <f>Table5[[#This Row],[Order Quantity]]</f>
        <v>7</v>
      </c>
    </row>
    <row r="3311" spans="1:7" ht="16" hidden="1" x14ac:dyDescent="0.2">
      <c r="A3311" t="s">
        <v>2281</v>
      </c>
      <c r="B3311">
        <v>4</v>
      </c>
      <c r="C3311">
        <v>7</v>
      </c>
      <c r="D3311" t="s">
        <v>2999</v>
      </c>
      <c r="E3311" t="s">
        <v>2281</v>
      </c>
      <c r="F3311" s="4"/>
      <c r="G3311" s="9">
        <f>Table5[[#This Row],[Order Quantity]]</f>
        <v>7</v>
      </c>
    </row>
    <row r="3312" spans="1:7" ht="16" hidden="1" x14ac:dyDescent="0.2">
      <c r="A3312" t="s">
        <v>6396</v>
      </c>
      <c r="B3312">
        <v>4</v>
      </c>
      <c r="C3312">
        <v>7</v>
      </c>
      <c r="D3312" t="s">
        <v>3875</v>
      </c>
      <c r="E3312" t="s">
        <v>874</v>
      </c>
      <c r="F3312" s="4"/>
      <c r="G3312" s="9">
        <f>Table5[[#This Row],[Order Quantity]]</f>
        <v>7</v>
      </c>
    </row>
    <row r="3313" spans="1:7" ht="16" hidden="1" x14ac:dyDescent="0.2">
      <c r="A3313" t="s">
        <v>2446</v>
      </c>
      <c r="B3313">
        <v>4</v>
      </c>
      <c r="C3313">
        <v>7</v>
      </c>
      <c r="D3313" t="s">
        <v>97</v>
      </c>
      <c r="E3313" t="s">
        <v>1084</v>
      </c>
      <c r="F3313" s="4"/>
      <c r="G3313" s="9">
        <f>Table5[[#This Row],[Order Quantity]]</f>
        <v>7</v>
      </c>
    </row>
    <row r="3314" spans="1:7" ht="16" hidden="1" x14ac:dyDescent="0.2">
      <c r="A3314" t="s">
        <v>6686</v>
      </c>
      <c r="B3314">
        <v>4</v>
      </c>
      <c r="C3314">
        <v>7</v>
      </c>
      <c r="D3314" t="s">
        <v>6687</v>
      </c>
      <c r="E3314" t="s">
        <v>6688</v>
      </c>
      <c r="F3314" s="4"/>
      <c r="G3314" s="9">
        <f>Table5[[#This Row],[Order Quantity]]</f>
        <v>7</v>
      </c>
    </row>
    <row r="3315" spans="1:7" ht="16" hidden="1" x14ac:dyDescent="0.2">
      <c r="A3315" t="s">
        <v>6812</v>
      </c>
      <c r="B3315">
        <v>4</v>
      </c>
      <c r="C3315">
        <v>7</v>
      </c>
      <c r="D3315" t="s">
        <v>136</v>
      </c>
      <c r="E3315" t="s">
        <v>2235</v>
      </c>
      <c r="F3315" s="4"/>
      <c r="G3315" s="9">
        <f>Table5[[#This Row],[Order Quantity]]</f>
        <v>7</v>
      </c>
    </row>
    <row r="3316" spans="1:7" ht="16" hidden="1" x14ac:dyDescent="0.2">
      <c r="A3316" t="s">
        <v>840</v>
      </c>
      <c r="B3316">
        <v>4</v>
      </c>
      <c r="C3316">
        <v>7</v>
      </c>
      <c r="D3316" t="s">
        <v>2554</v>
      </c>
      <c r="E3316" t="s">
        <v>1594</v>
      </c>
      <c r="F3316" s="4"/>
      <c r="G3316" s="9">
        <f>Table5[[#This Row],[Order Quantity]]</f>
        <v>7</v>
      </c>
    </row>
    <row r="3317" spans="1:7" ht="16" hidden="1" x14ac:dyDescent="0.2">
      <c r="A3317" t="s">
        <v>3122</v>
      </c>
      <c r="B3317">
        <v>4</v>
      </c>
      <c r="C3317">
        <v>7</v>
      </c>
      <c r="D3317" t="s">
        <v>97</v>
      </c>
      <c r="E3317" t="s">
        <v>3123</v>
      </c>
      <c r="F3317" s="4"/>
      <c r="G3317" s="9">
        <f>Table5[[#This Row],[Order Quantity]]</f>
        <v>7</v>
      </c>
    </row>
    <row r="3318" spans="1:7" ht="16" hidden="1" x14ac:dyDescent="0.2">
      <c r="A3318" t="s">
        <v>864</v>
      </c>
      <c r="B3318">
        <v>3</v>
      </c>
      <c r="C3318">
        <v>7</v>
      </c>
      <c r="D3318" t="s">
        <v>164</v>
      </c>
      <c r="E3318" t="s">
        <v>865</v>
      </c>
      <c r="F3318" s="4"/>
      <c r="G3318" s="9">
        <f>Table5[[#This Row],[Order Quantity]]</f>
        <v>7</v>
      </c>
    </row>
    <row r="3319" spans="1:7" ht="16" hidden="1" x14ac:dyDescent="0.2">
      <c r="A3319" t="s">
        <v>917</v>
      </c>
      <c r="B3319">
        <v>3</v>
      </c>
      <c r="C3319">
        <v>7</v>
      </c>
      <c r="D3319" t="s">
        <v>918</v>
      </c>
      <c r="E3319" t="s">
        <v>101</v>
      </c>
      <c r="F3319" s="4"/>
      <c r="G3319" s="9">
        <f>Table5[[#This Row],[Order Quantity]]</f>
        <v>7</v>
      </c>
    </row>
    <row r="3320" spans="1:7" ht="16" hidden="1" x14ac:dyDescent="0.2">
      <c r="A3320" t="s">
        <v>1210</v>
      </c>
      <c r="B3320">
        <v>3</v>
      </c>
      <c r="C3320">
        <v>7</v>
      </c>
      <c r="D3320" t="s">
        <v>888</v>
      </c>
      <c r="E3320" t="s">
        <v>297</v>
      </c>
      <c r="F3320" s="4"/>
      <c r="G3320" s="9">
        <f>Table5[[#This Row],[Order Quantity]]</f>
        <v>7</v>
      </c>
    </row>
    <row r="3321" spans="1:7" ht="16" hidden="1" x14ac:dyDescent="0.2">
      <c r="A3321" t="s">
        <v>240</v>
      </c>
      <c r="B3321">
        <v>3</v>
      </c>
      <c r="C3321">
        <v>7</v>
      </c>
      <c r="D3321" t="s">
        <v>113</v>
      </c>
      <c r="E3321" t="s">
        <v>1373</v>
      </c>
      <c r="F3321" s="4"/>
      <c r="G3321" s="9">
        <f>Table5[[#This Row],[Order Quantity]]</f>
        <v>7</v>
      </c>
    </row>
    <row r="3322" spans="1:7" ht="16" hidden="1" x14ac:dyDescent="0.2">
      <c r="A3322" t="s">
        <v>1496</v>
      </c>
      <c r="B3322">
        <v>3</v>
      </c>
      <c r="C3322">
        <v>7</v>
      </c>
      <c r="D3322" t="s">
        <v>1497</v>
      </c>
      <c r="E3322" t="s">
        <v>1498</v>
      </c>
      <c r="F3322" s="4"/>
      <c r="G3322" s="9">
        <f>Table5[[#This Row],[Order Quantity]]</f>
        <v>7</v>
      </c>
    </row>
    <row r="3323" spans="1:7" ht="16" hidden="1" x14ac:dyDescent="0.2">
      <c r="A3323" t="s">
        <v>1608</v>
      </c>
      <c r="B3323">
        <v>3</v>
      </c>
      <c r="C3323" s="6">
        <v>7</v>
      </c>
      <c r="D3323" t="s">
        <v>1609</v>
      </c>
      <c r="E3323" t="s">
        <v>1610</v>
      </c>
      <c r="F3323" s="4"/>
      <c r="G3323" s="9">
        <f>Table5[[#This Row],[Order Quantity]]</f>
        <v>7</v>
      </c>
    </row>
    <row r="3324" spans="1:7" ht="16" hidden="1" x14ac:dyDescent="0.2">
      <c r="A3324" t="s">
        <v>2054</v>
      </c>
      <c r="B3324">
        <v>3</v>
      </c>
      <c r="C3324">
        <v>7</v>
      </c>
      <c r="D3324" t="s">
        <v>325</v>
      </c>
      <c r="E3324" t="s">
        <v>2055</v>
      </c>
      <c r="F3324" s="4"/>
      <c r="G3324" s="9">
        <f>Table5[[#This Row],[Order Quantity]]</f>
        <v>7</v>
      </c>
    </row>
    <row r="3325" spans="1:7" ht="16" hidden="1" x14ac:dyDescent="0.2">
      <c r="A3325" t="s">
        <v>2121</v>
      </c>
      <c r="B3325">
        <v>3</v>
      </c>
      <c r="C3325">
        <v>7</v>
      </c>
      <c r="D3325" t="s">
        <v>2122</v>
      </c>
      <c r="E3325" t="s">
        <v>1652</v>
      </c>
      <c r="F3325" s="4"/>
      <c r="G3325" s="9">
        <f>Table5[[#This Row],[Order Quantity]]</f>
        <v>7</v>
      </c>
    </row>
    <row r="3326" spans="1:7" ht="16" hidden="1" x14ac:dyDescent="0.2">
      <c r="A3326" t="s">
        <v>3389</v>
      </c>
      <c r="B3326">
        <v>3</v>
      </c>
      <c r="C3326">
        <v>7</v>
      </c>
      <c r="D3326" t="s">
        <v>1083</v>
      </c>
      <c r="E3326" t="s">
        <v>1361</v>
      </c>
      <c r="F3326" s="4"/>
      <c r="G3326" s="9">
        <f>Table5[[#This Row],[Order Quantity]]</f>
        <v>7</v>
      </c>
    </row>
    <row r="3327" spans="1:7" ht="16" hidden="1" x14ac:dyDescent="0.2">
      <c r="A3327" t="s">
        <v>3510</v>
      </c>
      <c r="B3327">
        <v>3</v>
      </c>
      <c r="C3327">
        <v>7</v>
      </c>
      <c r="D3327" t="s">
        <v>531</v>
      </c>
      <c r="E3327" t="s">
        <v>287</v>
      </c>
      <c r="F3327" s="4"/>
      <c r="G3327" s="9">
        <f>Table5[[#This Row],[Order Quantity]]</f>
        <v>7</v>
      </c>
    </row>
    <row r="3328" spans="1:7" ht="16" hidden="1" x14ac:dyDescent="0.2">
      <c r="A3328" t="s">
        <v>830</v>
      </c>
      <c r="B3328">
        <v>3</v>
      </c>
      <c r="C3328">
        <v>7</v>
      </c>
      <c r="D3328" t="s">
        <v>831</v>
      </c>
      <c r="E3328" t="s">
        <v>2731</v>
      </c>
      <c r="F3328" s="4"/>
      <c r="G3328" s="9">
        <f>Table5[[#This Row],[Order Quantity]]</f>
        <v>7</v>
      </c>
    </row>
    <row r="3329" spans="1:7" ht="16" hidden="1" x14ac:dyDescent="0.2">
      <c r="A3329" t="s">
        <v>4058</v>
      </c>
      <c r="B3329">
        <v>3</v>
      </c>
      <c r="C3329">
        <v>7</v>
      </c>
      <c r="D3329" t="s">
        <v>2675</v>
      </c>
      <c r="E3329" t="s">
        <v>1302</v>
      </c>
      <c r="F3329" s="4"/>
      <c r="G3329" s="9">
        <f>Table5[[#This Row],[Order Quantity]]</f>
        <v>7</v>
      </c>
    </row>
    <row r="3330" spans="1:7" ht="16" hidden="1" x14ac:dyDescent="0.2">
      <c r="A3330" t="s">
        <v>4353</v>
      </c>
      <c r="B3330">
        <v>3</v>
      </c>
      <c r="C3330" s="6">
        <v>7</v>
      </c>
      <c r="D3330" t="s">
        <v>1321</v>
      </c>
      <c r="E3330" t="s">
        <v>1392</v>
      </c>
      <c r="F3330" s="4"/>
      <c r="G3330" s="9">
        <f>Table5[[#This Row],[Order Quantity]]</f>
        <v>7</v>
      </c>
    </row>
    <row r="3331" spans="1:7" ht="16" hidden="1" x14ac:dyDescent="0.2">
      <c r="A3331" t="s">
        <v>4735</v>
      </c>
      <c r="B3331">
        <v>3</v>
      </c>
      <c r="C3331">
        <v>7</v>
      </c>
      <c r="D3331" t="s">
        <v>113</v>
      </c>
      <c r="E3331" t="s">
        <v>1399</v>
      </c>
      <c r="F3331" s="4"/>
      <c r="G3331" s="9">
        <f>Table5[[#This Row],[Order Quantity]]</f>
        <v>7</v>
      </c>
    </row>
    <row r="3332" spans="1:7" ht="16" hidden="1" x14ac:dyDescent="0.2">
      <c r="A3332" t="s">
        <v>4986</v>
      </c>
      <c r="B3332">
        <v>3</v>
      </c>
      <c r="C3332">
        <v>7</v>
      </c>
      <c r="D3332" t="s">
        <v>782</v>
      </c>
      <c r="E3332" t="s">
        <v>4579</v>
      </c>
      <c r="F3332" s="4"/>
      <c r="G3332" s="9">
        <f>Table5[[#This Row],[Order Quantity]]</f>
        <v>7</v>
      </c>
    </row>
    <row r="3333" spans="1:7" ht="16" hidden="1" x14ac:dyDescent="0.2">
      <c r="A3333" t="s">
        <v>4991</v>
      </c>
      <c r="B3333">
        <v>3</v>
      </c>
      <c r="C3333">
        <v>7</v>
      </c>
      <c r="D3333" t="s">
        <v>65</v>
      </c>
      <c r="E3333" t="s">
        <v>4810</v>
      </c>
      <c r="F3333" s="4"/>
      <c r="G3333" s="9">
        <f>Table5[[#This Row],[Order Quantity]]</f>
        <v>7</v>
      </c>
    </row>
    <row r="3334" spans="1:7" ht="16" hidden="1" x14ac:dyDescent="0.2">
      <c r="A3334" t="s">
        <v>5939</v>
      </c>
      <c r="B3334">
        <v>3</v>
      </c>
      <c r="C3334">
        <v>7</v>
      </c>
      <c r="D3334" t="s">
        <v>934</v>
      </c>
      <c r="E3334" t="s">
        <v>5771</v>
      </c>
      <c r="F3334" s="4"/>
      <c r="G3334" s="9">
        <f>Table5[[#This Row],[Order Quantity]]</f>
        <v>7</v>
      </c>
    </row>
    <row r="3335" spans="1:7" ht="16" hidden="1" x14ac:dyDescent="0.2">
      <c r="A3335" t="s">
        <v>6220</v>
      </c>
      <c r="B3335">
        <v>3</v>
      </c>
      <c r="C3335">
        <v>7</v>
      </c>
      <c r="D3335" t="s">
        <v>65</v>
      </c>
      <c r="E3335" t="s">
        <v>6083</v>
      </c>
      <c r="F3335" s="4"/>
      <c r="G3335" s="9">
        <f>Table5[[#This Row],[Order Quantity]]</f>
        <v>7</v>
      </c>
    </row>
    <row r="3336" spans="1:7" ht="16" hidden="1" x14ac:dyDescent="0.2">
      <c r="A3336" t="s">
        <v>1214</v>
      </c>
      <c r="B3336">
        <v>3</v>
      </c>
      <c r="C3336">
        <v>7</v>
      </c>
      <c r="D3336" t="s">
        <v>464</v>
      </c>
      <c r="E3336" t="s">
        <v>1302</v>
      </c>
      <c r="F3336" s="4"/>
      <c r="G3336" s="9">
        <f>Table5[[#This Row],[Order Quantity]]</f>
        <v>7</v>
      </c>
    </row>
    <row r="3337" spans="1:7" ht="16" hidden="1" x14ac:dyDescent="0.2">
      <c r="A3337" t="s">
        <v>7007</v>
      </c>
      <c r="B3337">
        <v>3</v>
      </c>
      <c r="C3337">
        <v>7</v>
      </c>
      <c r="D3337" t="s">
        <v>3111</v>
      </c>
      <c r="E3337" t="s">
        <v>3112</v>
      </c>
      <c r="F3337" s="4"/>
      <c r="G3337" s="9">
        <f>Table5[[#This Row],[Order Quantity]]</f>
        <v>7</v>
      </c>
    </row>
    <row r="3338" spans="1:7" ht="16" hidden="1" x14ac:dyDescent="0.2">
      <c r="A3338" t="s">
        <v>7014</v>
      </c>
      <c r="B3338">
        <v>3</v>
      </c>
      <c r="C3338">
        <v>7</v>
      </c>
      <c r="D3338" t="s">
        <v>7015</v>
      </c>
      <c r="E3338" t="s">
        <v>5545</v>
      </c>
      <c r="F3338" s="4"/>
      <c r="G3338" s="9">
        <f>Table5[[#This Row],[Order Quantity]]</f>
        <v>7</v>
      </c>
    </row>
    <row r="3339" spans="1:7" ht="16" hidden="1" x14ac:dyDescent="0.2">
      <c r="A3339" t="s">
        <v>7021</v>
      </c>
      <c r="B3339">
        <v>3</v>
      </c>
      <c r="C3339" s="6">
        <v>7</v>
      </c>
      <c r="D3339" t="s">
        <v>385</v>
      </c>
      <c r="E3339" t="s">
        <v>2078</v>
      </c>
      <c r="F3339" s="4"/>
      <c r="G3339" s="9">
        <f>Table5[[#This Row],[Order Quantity]]</f>
        <v>7</v>
      </c>
    </row>
    <row r="3340" spans="1:7" ht="16" hidden="1" x14ac:dyDescent="0.2">
      <c r="A3340" t="s">
        <v>1157</v>
      </c>
      <c r="B3340">
        <v>3</v>
      </c>
      <c r="C3340">
        <v>7</v>
      </c>
      <c r="D3340" t="s">
        <v>77</v>
      </c>
      <c r="E3340" t="s">
        <v>1302</v>
      </c>
      <c r="F3340" s="4"/>
      <c r="G3340" s="9">
        <f>Table5[[#This Row],[Order Quantity]]</f>
        <v>7</v>
      </c>
    </row>
    <row r="3341" spans="1:7" ht="16" hidden="1" x14ac:dyDescent="0.2">
      <c r="A3341" s="1" t="s">
        <v>55</v>
      </c>
      <c r="B3341" s="1">
        <v>2</v>
      </c>
      <c r="C3341" s="1">
        <v>7</v>
      </c>
      <c r="D3341" s="1" t="s">
        <v>56</v>
      </c>
      <c r="E3341" t="s">
        <v>57</v>
      </c>
      <c r="F3341" s="4"/>
      <c r="G3341" s="9">
        <f>Table5[[#This Row],[Order Quantity]]</f>
        <v>7</v>
      </c>
    </row>
    <row r="3342" spans="1:7" ht="16" hidden="1" x14ac:dyDescent="0.2">
      <c r="A3342" t="s">
        <v>313</v>
      </c>
      <c r="B3342">
        <v>2</v>
      </c>
      <c r="C3342">
        <v>7</v>
      </c>
      <c r="D3342" t="s">
        <v>314</v>
      </c>
      <c r="E3342" t="s">
        <v>81</v>
      </c>
      <c r="F3342" s="4"/>
      <c r="G3342" s="9">
        <f>Table5[[#This Row],[Order Quantity]]</f>
        <v>7</v>
      </c>
    </row>
    <row r="3343" spans="1:7" ht="16" hidden="1" x14ac:dyDescent="0.2">
      <c r="A3343" t="s">
        <v>447</v>
      </c>
      <c r="B3343">
        <v>2</v>
      </c>
      <c r="C3343">
        <v>7</v>
      </c>
      <c r="D3343" t="s">
        <v>448</v>
      </c>
      <c r="E3343" t="s">
        <v>185</v>
      </c>
      <c r="F3343" s="4"/>
      <c r="G3343" s="9">
        <f>Table5[[#This Row],[Order Quantity]]</f>
        <v>7</v>
      </c>
    </row>
    <row r="3344" spans="1:7" ht="16" hidden="1" x14ac:dyDescent="0.2">
      <c r="A3344" t="s">
        <v>524</v>
      </c>
      <c r="B3344">
        <v>2</v>
      </c>
      <c r="C3344">
        <v>7</v>
      </c>
      <c r="D3344" t="s">
        <v>525</v>
      </c>
      <c r="E3344" t="s">
        <v>227</v>
      </c>
      <c r="F3344" s="4"/>
      <c r="G3344" s="9">
        <f>Table5[[#This Row],[Order Quantity]]</f>
        <v>7</v>
      </c>
    </row>
    <row r="3345" spans="1:7" ht="16" x14ac:dyDescent="0.2">
      <c r="A3345" t="s">
        <v>722</v>
      </c>
      <c r="B3345">
        <v>2</v>
      </c>
      <c r="C3345" s="6">
        <v>7</v>
      </c>
      <c r="D3345" t="s">
        <v>201</v>
      </c>
      <c r="E3345" t="s">
        <v>231</v>
      </c>
      <c r="F3345" s="13" t="s">
        <v>7680</v>
      </c>
      <c r="G3345" s="9">
        <f>Table5[[#This Row],[Order Quantity]]</f>
        <v>7</v>
      </c>
    </row>
    <row r="3346" spans="1:7" ht="16" hidden="1" x14ac:dyDescent="0.2">
      <c r="A3346" t="s">
        <v>876</v>
      </c>
      <c r="B3346">
        <v>2</v>
      </c>
      <c r="C3346">
        <v>7</v>
      </c>
      <c r="D3346" t="s">
        <v>877</v>
      </c>
      <c r="E3346" t="s">
        <v>227</v>
      </c>
      <c r="F3346" s="4"/>
      <c r="G3346" s="9">
        <f>Table5[[#This Row],[Order Quantity]]</f>
        <v>7</v>
      </c>
    </row>
    <row r="3347" spans="1:7" ht="16" hidden="1" x14ac:dyDescent="0.2">
      <c r="A3347" t="s">
        <v>898</v>
      </c>
      <c r="B3347">
        <v>2</v>
      </c>
      <c r="C3347">
        <v>7</v>
      </c>
      <c r="D3347" t="s">
        <v>422</v>
      </c>
      <c r="E3347" t="s">
        <v>508</v>
      </c>
      <c r="F3347" s="4"/>
      <c r="G3347" s="9">
        <f>Table5[[#This Row],[Order Quantity]]</f>
        <v>7</v>
      </c>
    </row>
    <row r="3348" spans="1:7" ht="16" hidden="1" x14ac:dyDescent="0.2">
      <c r="A3348" t="s">
        <v>983</v>
      </c>
      <c r="B3348">
        <v>2</v>
      </c>
      <c r="C3348">
        <v>7</v>
      </c>
      <c r="D3348" t="s">
        <v>984</v>
      </c>
      <c r="E3348" t="s">
        <v>182</v>
      </c>
      <c r="F3348" s="4"/>
      <c r="G3348" s="9">
        <f>Table5[[#This Row],[Order Quantity]]</f>
        <v>7</v>
      </c>
    </row>
    <row r="3349" spans="1:7" ht="16" hidden="1" x14ac:dyDescent="0.2">
      <c r="A3349" t="s">
        <v>994</v>
      </c>
      <c r="B3349">
        <v>2</v>
      </c>
      <c r="C3349" s="6">
        <v>7</v>
      </c>
      <c r="D3349" t="s">
        <v>995</v>
      </c>
      <c r="E3349" t="s">
        <v>92</v>
      </c>
      <c r="F3349" s="4"/>
      <c r="G3349" s="9">
        <f>Table5[[#This Row],[Order Quantity]]</f>
        <v>7</v>
      </c>
    </row>
    <row r="3350" spans="1:7" ht="16" hidden="1" x14ac:dyDescent="0.2">
      <c r="A3350" t="s">
        <v>1134</v>
      </c>
      <c r="B3350">
        <v>2</v>
      </c>
      <c r="C3350">
        <v>7</v>
      </c>
      <c r="D3350" t="s">
        <v>1135</v>
      </c>
      <c r="E3350" t="s">
        <v>179</v>
      </c>
      <c r="F3350" s="4"/>
      <c r="G3350" s="9">
        <f>Table5[[#This Row],[Order Quantity]]</f>
        <v>7</v>
      </c>
    </row>
    <row r="3351" spans="1:7" ht="16" hidden="1" x14ac:dyDescent="0.2">
      <c r="A3351" t="s">
        <v>1221</v>
      </c>
      <c r="B3351">
        <v>2</v>
      </c>
      <c r="C3351">
        <v>7</v>
      </c>
      <c r="D3351" t="s">
        <v>782</v>
      </c>
      <c r="E3351" t="s">
        <v>297</v>
      </c>
      <c r="F3351" s="4"/>
      <c r="G3351" s="9">
        <f>Table5[[#This Row],[Order Quantity]]</f>
        <v>7</v>
      </c>
    </row>
    <row r="3352" spans="1:7" ht="16" hidden="1" x14ac:dyDescent="0.2">
      <c r="A3352" t="s">
        <v>1621</v>
      </c>
      <c r="B3352">
        <v>2</v>
      </c>
      <c r="C3352">
        <v>7</v>
      </c>
      <c r="D3352" t="s">
        <v>1622</v>
      </c>
      <c r="E3352" t="s">
        <v>1419</v>
      </c>
      <c r="F3352" s="4"/>
      <c r="G3352" s="9">
        <f>Table5[[#This Row],[Order Quantity]]</f>
        <v>7</v>
      </c>
    </row>
    <row r="3353" spans="1:7" ht="16" hidden="1" x14ac:dyDescent="0.2">
      <c r="A3353" t="s">
        <v>1841</v>
      </c>
      <c r="B3353">
        <v>2</v>
      </c>
      <c r="C3353">
        <v>7</v>
      </c>
      <c r="D3353" t="s">
        <v>136</v>
      </c>
      <c r="E3353" t="s">
        <v>1430</v>
      </c>
      <c r="F3353" s="4"/>
      <c r="G3353" s="9">
        <f>Table5[[#This Row],[Order Quantity]]</f>
        <v>7</v>
      </c>
    </row>
    <row r="3354" spans="1:7" ht="16" hidden="1" x14ac:dyDescent="0.2">
      <c r="A3354" t="s">
        <v>2178</v>
      </c>
      <c r="B3354">
        <v>2</v>
      </c>
      <c r="C3354" s="6">
        <v>7</v>
      </c>
      <c r="D3354" t="s">
        <v>129</v>
      </c>
      <c r="E3354" t="s">
        <v>1377</v>
      </c>
      <c r="F3354" s="4"/>
      <c r="G3354" s="9">
        <f>Table5[[#This Row],[Order Quantity]]</f>
        <v>7</v>
      </c>
    </row>
    <row r="3355" spans="1:7" ht="16" hidden="1" x14ac:dyDescent="0.2">
      <c r="A3355" t="s">
        <v>2583</v>
      </c>
      <c r="B3355">
        <v>2</v>
      </c>
      <c r="C3355">
        <v>7</v>
      </c>
      <c r="D3355" t="s">
        <v>2584</v>
      </c>
      <c r="E3355" t="s">
        <v>1273</v>
      </c>
      <c r="F3355" s="4"/>
      <c r="G3355" s="9">
        <f>Table5[[#This Row],[Order Quantity]]</f>
        <v>7</v>
      </c>
    </row>
    <row r="3356" spans="1:7" ht="16" hidden="1" x14ac:dyDescent="0.2">
      <c r="A3356" t="s">
        <v>2941</v>
      </c>
      <c r="B3356">
        <v>2</v>
      </c>
      <c r="C3356">
        <v>7</v>
      </c>
      <c r="D3356" t="s">
        <v>111</v>
      </c>
      <c r="E3356" t="s">
        <v>2055</v>
      </c>
      <c r="F3356" s="4"/>
      <c r="G3356" s="9">
        <f>Table5[[#This Row],[Order Quantity]]</f>
        <v>7</v>
      </c>
    </row>
    <row r="3357" spans="1:7" ht="16" hidden="1" x14ac:dyDescent="0.2">
      <c r="A3357" t="s">
        <v>2963</v>
      </c>
      <c r="B3357">
        <v>2</v>
      </c>
      <c r="C3357">
        <v>7</v>
      </c>
      <c r="D3357" t="s">
        <v>2964</v>
      </c>
      <c r="E3357" t="s">
        <v>2965</v>
      </c>
      <c r="F3357" s="4"/>
      <c r="G3357" s="9">
        <f>Table5[[#This Row],[Order Quantity]]</f>
        <v>7</v>
      </c>
    </row>
    <row r="3358" spans="1:7" ht="16" hidden="1" x14ac:dyDescent="0.2">
      <c r="A3358" t="s">
        <v>3138</v>
      </c>
      <c r="B3358">
        <v>2</v>
      </c>
      <c r="C3358">
        <v>7</v>
      </c>
      <c r="D3358" t="s">
        <v>113</v>
      </c>
      <c r="E3358" t="s">
        <v>1905</v>
      </c>
      <c r="F3358" s="4"/>
      <c r="G3358" s="9">
        <f>Table5[[#This Row],[Order Quantity]]</f>
        <v>7</v>
      </c>
    </row>
    <row r="3359" spans="1:7" ht="16" hidden="1" x14ac:dyDescent="0.2">
      <c r="A3359" t="s">
        <v>3141</v>
      </c>
      <c r="B3359">
        <v>2</v>
      </c>
      <c r="C3359">
        <v>7</v>
      </c>
      <c r="D3359" t="s">
        <v>3142</v>
      </c>
      <c r="E3359" t="s">
        <v>3126</v>
      </c>
      <c r="F3359" s="4"/>
      <c r="G3359" s="9">
        <f>Table5[[#This Row],[Order Quantity]]</f>
        <v>7</v>
      </c>
    </row>
    <row r="3360" spans="1:7" ht="16" hidden="1" x14ac:dyDescent="0.2">
      <c r="A3360" t="s">
        <v>3277</v>
      </c>
      <c r="B3360">
        <v>2</v>
      </c>
      <c r="C3360">
        <v>7</v>
      </c>
      <c r="D3360" t="s">
        <v>3278</v>
      </c>
      <c r="E3360" t="s">
        <v>2331</v>
      </c>
      <c r="F3360" s="4"/>
      <c r="G3360" s="9">
        <f>Table5[[#This Row],[Order Quantity]]</f>
        <v>7</v>
      </c>
    </row>
    <row r="3361" spans="1:7" ht="16" hidden="1" x14ac:dyDescent="0.2">
      <c r="A3361" t="s">
        <v>3335</v>
      </c>
      <c r="B3361">
        <v>2</v>
      </c>
      <c r="C3361">
        <v>7</v>
      </c>
      <c r="D3361" t="s">
        <v>65</v>
      </c>
      <c r="E3361" t="s">
        <v>1927</v>
      </c>
      <c r="F3361" s="4"/>
      <c r="G3361" s="9">
        <f>Table5[[#This Row],[Order Quantity]]</f>
        <v>7</v>
      </c>
    </row>
    <row r="3362" spans="1:7" ht="16" hidden="1" x14ac:dyDescent="0.2">
      <c r="A3362" t="s">
        <v>3464</v>
      </c>
      <c r="B3362">
        <v>2</v>
      </c>
      <c r="C3362">
        <v>7</v>
      </c>
      <c r="D3362" t="s">
        <v>136</v>
      </c>
      <c r="E3362" t="s">
        <v>1766</v>
      </c>
      <c r="F3362" s="4"/>
      <c r="G3362" s="9">
        <f>Table5[[#This Row],[Order Quantity]]</f>
        <v>7</v>
      </c>
    </row>
    <row r="3363" spans="1:7" ht="16" hidden="1" x14ac:dyDescent="0.2">
      <c r="A3363" s="1" t="s">
        <v>4215</v>
      </c>
      <c r="B3363" s="1">
        <v>2</v>
      </c>
      <c r="C3363" s="1">
        <v>7</v>
      </c>
      <c r="D3363" s="1" t="s">
        <v>47</v>
      </c>
      <c r="E3363" s="1" t="s">
        <v>4165</v>
      </c>
      <c r="F3363" s="4"/>
      <c r="G3363" s="9">
        <f>Table5[[#This Row],[Order Quantity]]</f>
        <v>7</v>
      </c>
    </row>
    <row r="3364" spans="1:7" ht="16" hidden="1" x14ac:dyDescent="0.2">
      <c r="A3364" s="1" t="s">
        <v>4319</v>
      </c>
      <c r="B3364" s="1">
        <v>2</v>
      </c>
      <c r="C3364" s="1">
        <v>7</v>
      </c>
      <c r="D3364" s="1" t="s">
        <v>223</v>
      </c>
      <c r="E3364" s="1" t="s">
        <v>4144</v>
      </c>
      <c r="F3364" s="4"/>
      <c r="G3364" s="9">
        <f>Table5[[#This Row],[Order Quantity]]</f>
        <v>7</v>
      </c>
    </row>
    <row r="3365" spans="1:7" ht="16" hidden="1" x14ac:dyDescent="0.2">
      <c r="A3365" t="s">
        <v>4354</v>
      </c>
      <c r="B3365">
        <v>2</v>
      </c>
      <c r="C3365">
        <v>7</v>
      </c>
      <c r="D3365" t="s">
        <v>136</v>
      </c>
      <c r="E3365" t="s">
        <v>1493</v>
      </c>
      <c r="F3365" s="4"/>
      <c r="G3365" s="9">
        <f>Table5[[#This Row],[Order Quantity]]</f>
        <v>7</v>
      </c>
    </row>
    <row r="3366" spans="1:7" ht="16" hidden="1" x14ac:dyDescent="0.2">
      <c r="A3366" s="1" t="s">
        <v>4396</v>
      </c>
      <c r="B3366" s="1">
        <v>2</v>
      </c>
      <c r="C3366" s="1">
        <v>7</v>
      </c>
      <c r="D3366" s="1" t="s">
        <v>4287</v>
      </c>
      <c r="E3366" s="1" t="s">
        <v>1439</v>
      </c>
      <c r="F3366" s="4"/>
      <c r="G3366" s="9">
        <f>Table5[[#This Row],[Order Quantity]]</f>
        <v>7</v>
      </c>
    </row>
    <row r="3367" spans="1:7" ht="16" hidden="1" x14ac:dyDescent="0.2">
      <c r="A3367" t="s">
        <v>4436</v>
      </c>
      <c r="B3367">
        <v>2</v>
      </c>
      <c r="C3367">
        <v>7</v>
      </c>
      <c r="D3367" t="s">
        <v>422</v>
      </c>
      <c r="E3367" t="s">
        <v>1927</v>
      </c>
      <c r="F3367" s="4"/>
      <c r="G3367" s="9">
        <f>Table5[[#This Row],[Order Quantity]]</f>
        <v>7</v>
      </c>
    </row>
    <row r="3368" spans="1:7" ht="16" hidden="1" x14ac:dyDescent="0.2">
      <c r="A3368" s="1" t="s">
        <v>4542</v>
      </c>
      <c r="B3368" s="1">
        <v>2</v>
      </c>
      <c r="C3368" s="1">
        <v>7</v>
      </c>
      <c r="D3368" s="1" t="s">
        <v>34</v>
      </c>
      <c r="E3368" s="1" t="s">
        <v>3238</v>
      </c>
      <c r="F3368" s="4"/>
      <c r="G3368" s="9">
        <f>Table5[[#This Row],[Order Quantity]]</f>
        <v>7</v>
      </c>
    </row>
    <row r="3369" spans="1:7" ht="16" hidden="1" x14ac:dyDescent="0.2">
      <c r="A3369" t="s">
        <v>4796</v>
      </c>
      <c r="B3369">
        <v>2</v>
      </c>
      <c r="C3369">
        <v>7</v>
      </c>
      <c r="D3369" t="s">
        <v>1442</v>
      </c>
      <c r="E3369" t="s">
        <v>4797</v>
      </c>
      <c r="F3369" s="4"/>
      <c r="G3369" s="9">
        <f>Table5[[#This Row],[Order Quantity]]</f>
        <v>7</v>
      </c>
    </row>
    <row r="3370" spans="1:7" ht="16" hidden="1" x14ac:dyDescent="0.2">
      <c r="A3370" t="s">
        <v>1681</v>
      </c>
      <c r="B3370">
        <v>2</v>
      </c>
      <c r="C3370">
        <v>7</v>
      </c>
      <c r="D3370" t="s">
        <v>422</v>
      </c>
      <c r="E3370" t="s">
        <v>1383</v>
      </c>
      <c r="F3370" s="4"/>
      <c r="G3370" s="9">
        <f>Table5[[#This Row],[Order Quantity]]</f>
        <v>7</v>
      </c>
    </row>
    <row r="3371" spans="1:7" ht="16" hidden="1" x14ac:dyDescent="0.2">
      <c r="A3371" t="s">
        <v>5457</v>
      </c>
      <c r="B3371">
        <v>2</v>
      </c>
      <c r="C3371">
        <v>7</v>
      </c>
      <c r="D3371" t="s">
        <v>422</v>
      </c>
      <c r="E3371" t="s">
        <v>1383</v>
      </c>
      <c r="F3371" s="4"/>
      <c r="G3371" s="9">
        <f>Table5[[#This Row],[Order Quantity]]</f>
        <v>7</v>
      </c>
    </row>
    <row r="3372" spans="1:7" ht="16" hidden="1" x14ac:dyDescent="0.2">
      <c r="A3372" t="s">
        <v>5467</v>
      </c>
      <c r="B3372">
        <v>2</v>
      </c>
      <c r="C3372">
        <v>7</v>
      </c>
      <c r="D3372" t="s">
        <v>136</v>
      </c>
      <c r="E3372" t="s">
        <v>1361</v>
      </c>
      <c r="F3372" s="4"/>
      <c r="G3372" s="9">
        <f>Table5[[#This Row],[Order Quantity]]</f>
        <v>7</v>
      </c>
    </row>
    <row r="3373" spans="1:7" ht="16" hidden="1" x14ac:dyDescent="0.2">
      <c r="A3373" t="s">
        <v>5927</v>
      </c>
      <c r="B3373">
        <v>2</v>
      </c>
      <c r="C3373">
        <v>7</v>
      </c>
      <c r="D3373" t="s">
        <v>934</v>
      </c>
      <c r="E3373" t="s">
        <v>5746</v>
      </c>
      <c r="F3373" s="4"/>
      <c r="G3373" s="9">
        <f>Table5[[#This Row],[Order Quantity]]</f>
        <v>7</v>
      </c>
    </row>
    <row r="3374" spans="1:7" ht="16" hidden="1" x14ac:dyDescent="0.2">
      <c r="A3374" t="s">
        <v>5938</v>
      </c>
      <c r="B3374">
        <v>2</v>
      </c>
      <c r="C3374">
        <v>7</v>
      </c>
      <c r="D3374" t="s">
        <v>934</v>
      </c>
      <c r="E3374" t="s">
        <v>5783</v>
      </c>
      <c r="F3374" s="4"/>
      <c r="G3374" s="9">
        <f>Table5[[#This Row],[Order Quantity]]</f>
        <v>7</v>
      </c>
    </row>
    <row r="3375" spans="1:7" ht="16" hidden="1" x14ac:dyDescent="0.2">
      <c r="A3375" t="s">
        <v>5962</v>
      </c>
      <c r="B3375">
        <v>2</v>
      </c>
      <c r="C3375">
        <v>7</v>
      </c>
      <c r="D3375" t="s">
        <v>1028</v>
      </c>
      <c r="E3375" t="s">
        <v>5963</v>
      </c>
      <c r="F3375" s="4"/>
      <c r="G3375" s="9">
        <f>Table5[[#This Row],[Order Quantity]]</f>
        <v>7</v>
      </c>
    </row>
    <row r="3376" spans="1:7" ht="16" hidden="1" x14ac:dyDescent="0.2">
      <c r="A3376" t="s">
        <v>6081</v>
      </c>
      <c r="B3376">
        <v>2</v>
      </c>
      <c r="C3376">
        <v>7</v>
      </c>
      <c r="D3376" t="s">
        <v>6082</v>
      </c>
      <c r="E3376" t="s">
        <v>6083</v>
      </c>
      <c r="F3376" s="4"/>
      <c r="G3376" s="9">
        <f>Table5[[#This Row],[Order Quantity]]</f>
        <v>7</v>
      </c>
    </row>
    <row r="3377" spans="1:7" ht="16" hidden="1" x14ac:dyDescent="0.2">
      <c r="A3377" t="s">
        <v>6199</v>
      </c>
      <c r="B3377">
        <v>2</v>
      </c>
      <c r="C3377">
        <v>7</v>
      </c>
      <c r="D3377" t="s">
        <v>97</v>
      </c>
      <c r="E3377" t="s">
        <v>1594</v>
      </c>
      <c r="F3377" s="4"/>
      <c r="G3377" s="9">
        <f>Table5[[#This Row],[Order Quantity]]</f>
        <v>7</v>
      </c>
    </row>
    <row r="3378" spans="1:7" ht="16" hidden="1" x14ac:dyDescent="0.2">
      <c r="A3378" t="s">
        <v>6695</v>
      </c>
      <c r="B3378">
        <v>2</v>
      </c>
      <c r="C3378" s="6">
        <v>7</v>
      </c>
      <c r="D3378" t="s">
        <v>3773</v>
      </c>
      <c r="E3378" t="s">
        <v>3206</v>
      </c>
      <c r="F3378" s="4"/>
      <c r="G3378" s="9">
        <f>Table5[[#This Row],[Order Quantity]]</f>
        <v>7</v>
      </c>
    </row>
    <row r="3379" spans="1:7" ht="16" hidden="1" x14ac:dyDescent="0.2">
      <c r="A3379" t="s">
        <v>1286</v>
      </c>
      <c r="B3379">
        <v>2</v>
      </c>
      <c r="C3379">
        <v>7</v>
      </c>
      <c r="D3379" t="s">
        <v>6737</v>
      </c>
      <c r="E3379" t="s">
        <v>1263</v>
      </c>
      <c r="F3379" s="4"/>
      <c r="G3379" s="9">
        <f>Table5[[#This Row],[Order Quantity]]</f>
        <v>7</v>
      </c>
    </row>
    <row r="3380" spans="1:7" ht="16" hidden="1" x14ac:dyDescent="0.2">
      <c r="A3380" t="s">
        <v>7132</v>
      </c>
      <c r="B3380">
        <v>2</v>
      </c>
      <c r="C3380">
        <v>7</v>
      </c>
      <c r="D3380" t="s">
        <v>7133</v>
      </c>
      <c r="E3380" t="s">
        <v>1762</v>
      </c>
      <c r="F3380" s="4"/>
      <c r="G3380" s="9">
        <f>Table5[[#This Row],[Order Quantity]]</f>
        <v>7</v>
      </c>
    </row>
    <row r="3381" spans="1:7" ht="16" hidden="1" x14ac:dyDescent="0.2">
      <c r="A3381" s="1" t="s">
        <v>7226</v>
      </c>
      <c r="B3381" s="1">
        <v>2</v>
      </c>
      <c r="C3381" s="1">
        <v>7</v>
      </c>
      <c r="D3381" s="1" t="s">
        <v>136</v>
      </c>
      <c r="E3381" s="1" t="s">
        <v>7227</v>
      </c>
      <c r="F3381" s="4"/>
      <c r="G3381" s="9">
        <f>Table5[[#This Row],[Order Quantity]]</f>
        <v>7</v>
      </c>
    </row>
    <row r="3382" spans="1:7" ht="16" hidden="1" x14ac:dyDescent="0.2">
      <c r="A3382" t="s">
        <v>7411</v>
      </c>
      <c r="B3382">
        <v>2</v>
      </c>
      <c r="C3382">
        <v>7</v>
      </c>
      <c r="D3382" t="s">
        <v>97</v>
      </c>
      <c r="E3382" t="s">
        <v>1285</v>
      </c>
      <c r="F3382" s="4"/>
      <c r="G3382" s="9">
        <f>Table5[[#This Row],[Order Quantity]]</f>
        <v>7</v>
      </c>
    </row>
    <row r="3383" spans="1:7" ht="16" hidden="1" x14ac:dyDescent="0.2">
      <c r="A3383" t="s">
        <v>7476</v>
      </c>
      <c r="B3383">
        <v>2</v>
      </c>
      <c r="C3383">
        <v>7</v>
      </c>
      <c r="D3383" t="s">
        <v>65</v>
      </c>
      <c r="E3383" t="s">
        <v>2803</v>
      </c>
      <c r="F3383" s="4"/>
      <c r="G3383" s="9">
        <f>Table5[[#This Row],[Order Quantity]]</f>
        <v>7</v>
      </c>
    </row>
    <row r="3384" spans="1:7" ht="16" hidden="1" x14ac:dyDescent="0.2">
      <c r="A3384" t="s">
        <v>2506</v>
      </c>
      <c r="B3384">
        <v>2</v>
      </c>
      <c r="C3384">
        <v>7</v>
      </c>
      <c r="D3384" t="s">
        <v>136</v>
      </c>
      <c r="E3384" t="s">
        <v>2506</v>
      </c>
      <c r="F3384" s="4"/>
      <c r="G3384" s="9">
        <f>Table5[[#This Row],[Order Quantity]]</f>
        <v>7</v>
      </c>
    </row>
    <row r="3385" spans="1:7" ht="16" hidden="1" x14ac:dyDescent="0.2">
      <c r="A3385" t="s">
        <v>386</v>
      </c>
      <c r="B3385">
        <v>1</v>
      </c>
      <c r="C3385">
        <v>7</v>
      </c>
      <c r="D3385" t="s">
        <v>65</v>
      </c>
      <c r="E3385" t="s">
        <v>297</v>
      </c>
      <c r="F3385" s="4"/>
      <c r="G3385" s="9">
        <f>Table5[[#This Row],[Order Quantity]]</f>
        <v>7</v>
      </c>
    </row>
    <row r="3386" spans="1:7" ht="16" hidden="1" x14ac:dyDescent="0.2">
      <c r="A3386" t="s">
        <v>408</v>
      </c>
      <c r="B3386">
        <v>1</v>
      </c>
      <c r="C3386">
        <v>7</v>
      </c>
      <c r="D3386" t="s">
        <v>409</v>
      </c>
      <c r="E3386" t="s">
        <v>75</v>
      </c>
      <c r="F3386" s="4"/>
      <c r="G3386" s="9">
        <f>Table5[[#This Row],[Order Quantity]]</f>
        <v>7</v>
      </c>
    </row>
    <row r="3387" spans="1:7" ht="16" hidden="1" x14ac:dyDescent="0.2">
      <c r="A3387" t="s">
        <v>1098</v>
      </c>
      <c r="B3387">
        <v>1</v>
      </c>
      <c r="C3387">
        <v>7</v>
      </c>
      <c r="D3387" t="s">
        <v>391</v>
      </c>
      <c r="E3387" t="s">
        <v>118</v>
      </c>
      <c r="F3387" s="4"/>
      <c r="G3387" s="9">
        <f>Table5[[#This Row],[Order Quantity]]</f>
        <v>7</v>
      </c>
    </row>
    <row r="3388" spans="1:7" ht="16" hidden="1" x14ac:dyDescent="0.2">
      <c r="A3388" t="s">
        <v>1444</v>
      </c>
      <c r="B3388">
        <v>1</v>
      </c>
      <c r="C3388">
        <v>7</v>
      </c>
      <c r="D3388" t="s">
        <v>1389</v>
      </c>
      <c r="E3388" t="s">
        <v>1445</v>
      </c>
      <c r="F3388" s="4"/>
      <c r="G3388" s="9">
        <f>Table5[[#This Row],[Order Quantity]]</f>
        <v>7</v>
      </c>
    </row>
    <row r="3389" spans="1:7" ht="16" hidden="1" x14ac:dyDescent="0.2">
      <c r="A3389" t="s">
        <v>1863</v>
      </c>
      <c r="B3389">
        <v>1</v>
      </c>
      <c r="C3389" s="6">
        <v>7</v>
      </c>
      <c r="D3389" t="s">
        <v>388</v>
      </c>
      <c r="E3389" t="s">
        <v>1539</v>
      </c>
      <c r="F3389" s="4"/>
      <c r="G3389" s="9">
        <f>Table5[[#This Row],[Order Quantity]]</f>
        <v>7</v>
      </c>
    </row>
    <row r="3390" spans="1:7" ht="16" hidden="1" x14ac:dyDescent="0.2">
      <c r="A3390" s="1" t="s">
        <v>3960</v>
      </c>
      <c r="B3390" s="1">
        <v>1</v>
      </c>
      <c r="C3390" s="1">
        <v>7</v>
      </c>
      <c r="D3390" s="1" t="s">
        <v>437</v>
      </c>
      <c r="E3390" s="1" t="s">
        <v>4144</v>
      </c>
      <c r="F3390" s="4"/>
      <c r="G3390" s="9">
        <f>Table5[[#This Row],[Order Quantity]]</f>
        <v>7</v>
      </c>
    </row>
    <row r="3391" spans="1:7" ht="16" hidden="1" x14ac:dyDescent="0.2">
      <c r="A3391" t="s">
        <v>5393</v>
      </c>
      <c r="B3391">
        <v>1</v>
      </c>
      <c r="C3391">
        <v>7</v>
      </c>
      <c r="D3391" t="s">
        <v>65</v>
      </c>
      <c r="E3391" t="s">
        <v>5368</v>
      </c>
      <c r="F3391" s="4"/>
      <c r="G3391" s="9">
        <f>Table5[[#This Row],[Order Quantity]]</f>
        <v>7</v>
      </c>
    </row>
    <row r="3392" spans="1:7" ht="16" hidden="1" x14ac:dyDescent="0.2">
      <c r="A3392" t="s">
        <v>5461</v>
      </c>
      <c r="B3392">
        <v>1</v>
      </c>
      <c r="C3392">
        <v>7</v>
      </c>
      <c r="D3392" t="s">
        <v>136</v>
      </c>
      <c r="E3392" t="s">
        <v>5362</v>
      </c>
      <c r="F3392" s="4"/>
      <c r="G3392" s="9">
        <f>Table5[[#This Row],[Order Quantity]]</f>
        <v>7</v>
      </c>
    </row>
    <row r="3393" spans="1:7" ht="16" hidden="1" x14ac:dyDescent="0.2">
      <c r="A3393" t="s">
        <v>5699</v>
      </c>
      <c r="B3393">
        <v>1</v>
      </c>
      <c r="C3393" s="6">
        <v>7</v>
      </c>
      <c r="D3393" t="s">
        <v>97</v>
      </c>
      <c r="E3393" t="s">
        <v>5219</v>
      </c>
      <c r="F3393" s="4"/>
      <c r="G3393" s="9">
        <f>Table5[[#This Row],[Order Quantity]]</f>
        <v>7</v>
      </c>
    </row>
    <row r="3394" spans="1:7" ht="16" hidden="1" x14ac:dyDescent="0.2">
      <c r="A3394" s="1" t="s">
        <v>5710</v>
      </c>
      <c r="B3394" s="1">
        <v>1</v>
      </c>
      <c r="C3394" s="5">
        <v>7</v>
      </c>
      <c r="D3394" s="1" t="s">
        <v>506</v>
      </c>
      <c r="E3394" s="1" t="s">
        <v>2078</v>
      </c>
      <c r="F3394" s="4"/>
      <c r="G3394" s="9">
        <f>Table5[[#This Row],[Order Quantity]]</f>
        <v>7</v>
      </c>
    </row>
    <row r="3395" spans="1:7" ht="16" hidden="1" x14ac:dyDescent="0.2">
      <c r="A3395" t="s">
        <v>5716</v>
      </c>
      <c r="B3395">
        <v>1</v>
      </c>
      <c r="C3395" s="6">
        <v>7</v>
      </c>
      <c r="D3395" t="s">
        <v>506</v>
      </c>
      <c r="E3395" t="s">
        <v>5219</v>
      </c>
      <c r="F3395" s="4"/>
      <c r="G3395" s="9">
        <f>Table5[[#This Row],[Order Quantity]]</f>
        <v>7</v>
      </c>
    </row>
    <row r="3396" spans="1:7" ht="16" hidden="1" x14ac:dyDescent="0.2">
      <c r="A3396" t="s">
        <v>6586</v>
      </c>
      <c r="B3396">
        <v>1</v>
      </c>
      <c r="C3396">
        <v>7</v>
      </c>
      <c r="D3396" t="s">
        <v>201</v>
      </c>
      <c r="E3396" t="s">
        <v>3985</v>
      </c>
      <c r="F3396" s="4"/>
      <c r="G3396" s="9">
        <f>Table5[[#This Row],[Order Quantity]]</f>
        <v>7</v>
      </c>
    </row>
    <row r="3397" spans="1:7" ht="16" hidden="1" x14ac:dyDescent="0.2">
      <c r="A3397" t="s">
        <v>6250</v>
      </c>
      <c r="B3397">
        <v>1</v>
      </c>
      <c r="C3397">
        <v>6.53</v>
      </c>
      <c r="D3397" t="s">
        <v>65</v>
      </c>
      <c r="E3397" t="s">
        <v>1343</v>
      </c>
      <c r="F3397" s="4"/>
      <c r="G3397" s="9">
        <f>Table5[[#This Row],[Order Quantity]]</f>
        <v>6.53</v>
      </c>
    </row>
    <row r="3398" spans="1:7" ht="16" hidden="1" x14ac:dyDescent="0.2">
      <c r="A3398" s="1" t="s">
        <v>4087</v>
      </c>
      <c r="B3398" s="1">
        <v>3</v>
      </c>
      <c r="C3398" s="5">
        <v>6.44</v>
      </c>
      <c r="D3398" s="1" t="s">
        <v>684</v>
      </c>
      <c r="E3398" s="1" t="s">
        <v>4088</v>
      </c>
      <c r="F3398" s="4"/>
      <c r="G3398" s="9">
        <f>Table5[[#This Row],[Order Quantity]]</f>
        <v>6.44</v>
      </c>
    </row>
    <row r="3399" spans="1:7" ht="16" hidden="1" x14ac:dyDescent="0.2">
      <c r="A3399" t="s">
        <v>3050</v>
      </c>
      <c r="B3399">
        <v>2</v>
      </c>
      <c r="C3399">
        <v>6.14</v>
      </c>
      <c r="D3399" t="s">
        <v>684</v>
      </c>
      <c r="E3399" t="s">
        <v>3050</v>
      </c>
      <c r="F3399" s="4"/>
      <c r="G3399" s="9">
        <f>Table5[[#This Row],[Order Quantity]]</f>
        <v>6.14</v>
      </c>
    </row>
    <row r="3400" spans="1:7" ht="16" hidden="1" x14ac:dyDescent="0.2">
      <c r="A3400" t="s">
        <v>512</v>
      </c>
      <c r="B3400">
        <v>6</v>
      </c>
      <c r="C3400">
        <v>6</v>
      </c>
      <c r="D3400" t="s">
        <v>513</v>
      </c>
      <c r="E3400" t="s">
        <v>78</v>
      </c>
      <c r="F3400" s="4"/>
      <c r="G3400" s="9">
        <f>Table5[[#This Row],[Order Quantity]]</f>
        <v>6</v>
      </c>
    </row>
    <row r="3401" spans="1:7" ht="16" hidden="1" x14ac:dyDescent="0.2">
      <c r="A3401" t="s">
        <v>135</v>
      </c>
      <c r="B3401">
        <v>6</v>
      </c>
      <c r="C3401">
        <v>6</v>
      </c>
      <c r="D3401" t="s">
        <v>205</v>
      </c>
      <c r="E3401" t="s">
        <v>137</v>
      </c>
      <c r="F3401" s="4"/>
      <c r="G3401" s="9">
        <f>Table5[[#This Row],[Order Quantity]]</f>
        <v>6</v>
      </c>
    </row>
    <row r="3402" spans="1:7" ht="16" hidden="1" x14ac:dyDescent="0.2">
      <c r="A3402" t="s">
        <v>547</v>
      </c>
      <c r="B3402">
        <v>6</v>
      </c>
      <c r="C3402">
        <v>6</v>
      </c>
      <c r="D3402" t="s">
        <v>548</v>
      </c>
      <c r="E3402" t="s">
        <v>197</v>
      </c>
      <c r="F3402" s="4"/>
      <c r="G3402" s="9">
        <f>Table5[[#This Row],[Order Quantity]]</f>
        <v>6</v>
      </c>
    </row>
    <row r="3403" spans="1:7" ht="16" hidden="1" x14ac:dyDescent="0.2">
      <c r="A3403" t="s">
        <v>878</v>
      </c>
      <c r="B3403">
        <v>6</v>
      </c>
      <c r="C3403">
        <v>6</v>
      </c>
      <c r="D3403" t="s">
        <v>811</v>
      </c>
      <c r="E3403" t="s">
        <v>101</v>
      </c>
      <c r="F3403" s="4"/>
      <c r="G3403" s="9">
        <f>Table5[[#This Row],[Order Quantity]]</f>
        <v>6</v>
      </c>
    </row>
    <row r="3404" spans="1:7" ht="16" hidden="1" x14ac:dyDescent="0.2">
      <c r="A3404" t="s">
        <v>1901</v>
      </c>
      <c r="B3404">
        <v>6</v>
      </c>
      <c r="C3404">
        <v>6</v>
      </c>
      <c r="D3404" t="s">
        <v>184</v>
      </c>
      <c r="E3404" t="s">
        <v>1902</v>
      </c>
      <c r="F3404" s="4"/>
      <c r="G3404" s="9">
        <f>Table5[[#This Row],[Order Quantity]]</f>
        <v>6</v>
      </c>
    </row>
    <row r="3405" spans="1:7" ht="16" hidden="1" x14ac:dyDescent="0.2">
      <c r="A3405" t="s">
        <v>2129</v>
      </c>
      <c r="B3405">
        <v>6</v>
      </c>
      <c r="C3405">
        <v>6</v>
      </c>
      <c r="D3405" t="s">
        <v>2130</v>
      </c>
      <c r="E3405" t="s">
        <v>1927</v>
      </c>
      <c r="F3405" s="4"/>
      <c r="G3405" s="9">
        <f>Table5[[#This Row],[Order Quantity]]</f>
        <v>6</v>
      </c>
    </row>
    <row r="3406" spans="1:7" ht="16" hidden="1" x14ac:dyDescent="0.2">
      <c r="A3406" t="s">
        <v>2314</v>
      </c>
      <c r="B3406">
        <v>6</v>
      </c>
      <c r="C3406">
        <v>6</v>
      </c>
      <c r="D3406" t="s">
        <v>2173</v>
      </c>
      <c r="E3406" t="s">
        <v>1846</v>
      </c>
      <c r="F3406" s="4"/>
      <c r="G3406" s="9">
        <f>Table5[[#This Row],[Order Quantity]]</f>
        <v>6</v>
      </c>
    </row>
    <row r="3407" spans="1:7" ht="16" hidden="1" x14ac:dyDescent="0.2">
      <c r="A3407" t="s">
        <v>2332</v>
      </c>
      <c r="B3407">
        <v>6</v>
      </c>
      <c r="C3407">
        <v>6</v>
      </c>
      <c r="D3407" t="s">
        <v>2333</v>
      </c>
      <c r="E3407" t="s">
        <v>1579</v>
      </c>
      <c r="F3407" s="4"/>
      <c r="G3407" s="9">
        <f>Table5[[#This Row],[Order Quantity]]</f>
        <v>6</v>
      </c>
    </row>
    <row r="3408" spans="1:7" ht="16" hidden="1" x14ac:dyDescent="0.2">
      <c r="A3408" t="s">
        <v>2434</v>
      </c>
      <c r="B3408">
        <v>6</v>
      </c>
      <c r="C3408">
        <v>6</v>
      </c>
      <c r="D3408" t="s">
        <v>2435</v>
      </c>
      <c r="E3408" t="s">
        <v>1467</v>
      </c>
      <c r="F3408" s="4"/>
      <c r="G3408" s="9">
        <f>Table5[[#This Row],[Order Quantity]]</f>
        <v>6</v>
      </c>
    </row>
    <row r="3409" spans="1:7" ht="16" hidden="1" x14ac:dyDescent="0.2">
      <c r="A3409" t="s">
        <v>2471</v>
      </c>
      <c r="B3409">
        <v>6</v>
      </c>
      <c r="C3409">
        <v>6</v>
      </c>
      <c r="D3409" t="s">
        <v>2173</v>
      </c>
      <c r="E3409" t="s">
        <v>1846</v>
      </c>
      <c r="F3409" s="4"/>
      <c r="G3409" s="9">
        <f>Table5[[#This Row],[Order Quantity]]</f>
        <v>6</v>
      </c>
    </row>
    <row r="3410" spans="1:7" ht="16" hidden="1" x14ac:dyDescent="0.2">
      <c r="A3410" t="s">
        <v>2589</v>
      </c>
      <c r="B3410">
        <v>6</v>
      </c>
      <c r="C3410">
        <v>6</v>
      </c>
      <c r="D3410" t="s">
        <v>124</v>
      </c>
      <c r="E3410" t="s">
        <v>1467</v>
      </c>
      <c r="F3410" s="4"/>
      <c r="G3410" s="9">
        <f>Table5[[#This Row],[Order Quantity]]</f>
        <v>6</v>
      </c>
    </row>
    <row r="3411" spans="1:7" ht="16" hidden="1" x14ac:dyDescent="0.2">
      <c r="A3411" t="s">
        <v>2633</v>
      </c>
      <c r="B3411">
        <v>6</v>
      </c>
      <c r="C3411">
        <v>6</v>
      </c>
      <c r="D3411" t="s">
        <v>1845</v>
      </c>
      <c r="E3411" t="s">
        <v>1846</v>
      </c>
      <c r="F3411" s="4"/>
      <c r="G3411" s="9">
        <f>Table5[[#This Row],[Order Quantity]]</f>
        <v>6</v>
      </c>
    </row>
    <row r="3412" spans="1:7" ht="16" hidden="1" x14ac:dyDescent="0.2">
      <c r="A3412" t="s">
        <v>2698</v>
      </c>
      <c r="B3412">
        <v>6</v>
      </c>
      <c r="C3412">
        <v>6</v>
      </c>
      <c r="D3412" t="s">
        <v>653</v>
      </c>
      <c r="E3412" t="s">
        <v>2699</v>
      </c>
      <c r="F3412" s="4"/>
      <c r="G3412" s="9">
        <f>Table5[[#This Row],[Order Quantity]]</f>
        <v>6</v>
      </c>
    </row>
    <row r="3413" spans="1:7" ht="16" hidden="1" x14ac:dyDescent="0.2">
      <c r="A3413" t="s">
        <v>2745</v>
      </c>
      <c r="B3413">
        <v>6</v>
      </c>
      <c r="C3413">
        <v>6</v>
      </c>
      <c r="D3413" t="s">
        <v>1404</v>
      </c>
      <c r="E3413" t="s">
        <v>1846</v>
      </c>
      <c r="F3413" s="4"/>
      <c r="G3413" s="9">
        <f>Table5[[#This Row],[Order Quantity]]</f>
        <v>6</v>
      </c>
    </row>
    <row r="3414" spans="1:7" ht="16" hidden="1" x14ac:dyDescent="0.2">
      <c r="A3414" t="s">
        <v>2931</v>
      </c>
      <c r="B3414">
        <v>6</v>
      </c>
      <c r="C3414" s="6">
        <v>6</v>
      </c>
      <c r="D3414" t="s">
        <v>473</v>
      </c>
      <c r="E3414" t="s">
        <v>1326</v>
      </c>
      <c r="F3414" s="4"/>
      <c r="G3414" s="9">
        <f>Table5[[#This Row],[Order Quantity]]</f>
        <v>6</v>
      </c>
    </row>
    <row r="3415" spans="1:7" ht="16" hidden="1" x14ac:dyDescent="0.2">
      <c r="A3415" t="s">
        <v>2936</v>
      </c>
      <c r="B3415">
        <v>6</v>
      </c>
      <c r="C3415">
        <v>6</v>
      </c>
      <c r="D3415" t="s">
        <v>513</v>
      </c>
      <c r="E3415" t="s">
        <v>287</v>
      </c>
      <c r="F3415" s="4"/>
      <c r="G3415" s="9">
        <f>Table5[[#This Row],[Order Quantity]]</f>
        <v>6</v>
      </c>
    </row>
    <row r="3416" spans="1:7" ht="16" hidden="1" x14ac:dyDescent="0.2">
      <c r="A3416" t="s">
        <v>3091</v>
      </c>
      <c r="B3416">
        <v>6</v>
      </c>
      <c r="C3416">
        <v>6</v>
      </c>
      <c r="D3416" t="s">
        <v>344</v>
      </c>
      <c r="E3416" t="s">
        <v>1579</v>
      </c>
      <c r="F3416" s="4"/>
      <c r="G3416" s="9">
        <f>Table5[[#This Row],[Order Quantity]]</f>
        <v>6</v>
      </c>
    </row>
    <row r="3417" spans="1:7" ht="16" hidden="1" x14ac:dyDescent="0.2">
      <c r="A3417" t="s">
        <v>2993</v>
      </c>
      <c r="B3417">
        <v>6</v>
      </c>
      <c r="C3417">
        <v>6</v>
      </c>
      <c r="D3417" t="s">
        <v>2011</v>
      </c>
      <c r="E3417" t="s">
        <v>1302</v>
      </c>
      <c r="F3417" s="4"/>
      <c r="G3417" s="9">
        <f>Table5[[#This Row],[Order Quantity]]</f>
        <v>6</v>
      </c>
    </row>
    <row r="3418" spans="1:7" ht="16" hidden="1" x14ac:dyDescent="0.2">
      <c r="A3418" t="s">
        <v>3309</v>
      </c>
      <c r="B3418">
        <v>6</v>
      </c>
      <c r="C3418">
        <v>6</v>
      </c>
      <c r="D3418" t="s">
        <v>886</v>
      </c>
      <c r="E3418" t="s">
        <v>2432</v>
      </c>
      <c r="F3418" s="4"/>
      <c r="G3418" s="9">
        <f>Table5[[#This Row],[Order Quantity]]</f>
        <v>6</v>
      </c>
    </row>
    <row r="3419" spans="1:7" ht="16" hidden="1" x14ac:dyDescent="0.2">
      <c r="A3419" t="s">
        <v>597</v>
      </c>
      <c r="B3419">
        <v>6</v>
      </c>
      <c r="C3419">
        <v>6</v>
      </c>
      <c r="D3419" t="s">
        <v>598</v>
      </c>
      <c r="E3419" t="s">
        <v>1579</v>
      </c>
      <c r="F3419" s="4"/>
      <c r="G3419" s="9">
        <f>Table5[[#This Row],[Order Quantity]]</f>
        <v>6</v>
      </c>
    </row>
    <row r="3420" spans="1:7" ht="16" hidden="1" x14ac:dyDescent="0.2">
      <c r="A3420" t="s">
        <v>3370</v>
      </c>
      <c r="B3420">
        <v>6</v>
      </c>
      <c r="C3420">
        <v>6</v>
      </c>
      <c r="D3420" t="s">
        <v>65</v>
      </c>
      <c r="E3420" t="s">
        <v>1449</v>
      </c>
      <c r="F3420" s="4"/>
      <c r="G3420" s="9">
        <f>Table5[[#This Row],[Order Quantity]]</f>
        <v>6</v>
      </c>
    </row>
    <row r="3421" spans="1:7" ht="16" hidden="1" x14ac:dyDescent="0.2">
      <c r="A3421" t="s">
        <v>3760</v>
      </c>
      <c r="B3421">
        <v>6</v>
      </c>
      <c r="C3421">
        <v>6</v>
      </c>
      <c r="D3421" t="s">
        <v>3761</v>
      </c>
      <c r="E3421" t="s">
        <v>1927</v>
      </c>
      <c r="F3421" s="4"/>
      <c r="G3421" s="9">
        <f>Table5[[#This Row],[Order Quantity]]</f>
        <v>6</v>
      </c>
    </row>
    <row r="3422" spans="1:7" ht="16" hidden="1" x14ac:dyDescent="0.2">
      <c r="A3422" t="s">
        <v>3792</v>
      </c>
      <c r="B3422">
        <v>6</v>
      </c>
      <c r="C3422">
        <v>6</v>
      </c>
      <c r="D3422" t="s">
        <v>542</v>
      </c>
      <c r="E3422" t="s">
        <v>3020</v>
      </c>
      <c r="F3422" s="4"/>
      <c r="G3422" s="9">
        <f>Table5[[#This Row],[Order Quantity]]</f>
        <v>6</v>
      </c>
    </row>
    <row r="3423" spans="1:7" ht="16" hidden="1" x14ac:dyDescent="0.2">
      <c r="A3423" t="s">
        <v>3819</v>
      </c>
      <c r="B3423">
        <v>6</v>
      </c>
      <c r="C3423">
        <v>6</v>
      </c>
      <c r="D3423" t="s">
        <v>3820</v>
      </c>
      <c r="E3423" t="s">
        <v>3020</v>
      </c>
      <c r="F3423" s="4"/>
      <c r="G3423" s="9">
        <f>Table5[[#This Row],[Order Quantity]]</f>
        <v>6</v>
      </c>
    </row>
    <row r="3424" spans="1:7" ht="16" hidden="1" x14ac:dyDescent="0.2">
      <c r="A3424" t="s">
        <v>3854</v>
      </c>
      <c r="B3424">
        <v>6</v>
      </c>
      <c r="C3424">
        <v>6</v>
      </c>
      <c r="D3424" t="s">
        <v>647</v>
      </c>
      <c r="E3424" t="s">
        <v>2683</v>
      </c>
      <c r="F3424" s="4"/>
      <c r="G3424" s="9">
        <f>Table5[[#This Row],[Order Quantity]]</f>
        <v>6</v>
      </c>
    </row>
    <row r="3425" spans="1:7" ht="16" hidden="1" x14ac:dyDescent="0.2">
      <c r="A3425" t="s">
        <v>3968</v>
      </c>
      <c r="B3425">
        <v>6</v>
      </c>
      <c r="C3425">
        <v>6</v>
      </c>
      <c r="D3425" t="s">
        <v>831</v>
      </c>
      <c r="E3425" t="s">
        <v>2731</v>
      </c>
      <c r="F3425" s="4"/>
      <c r="G3425" s="9">
        <f>Table5[[#This Row],[Order Quantity]]</f>
        <v>6</v>
      </c>
    </row>
    <row r="3426" spans="1:7" ht="16" hidden="1" x14ac:dyDescent="0.2">
      <c r="A3426" s="1" t="s">
        <v>4174</v>
      </c>
      <c r="B3426" s="1">
        <v>6</v>
      </c>
      <c r="C3426" s="1">
        <v>6</v>
      </c>
      <c r="D3426" s="1" t="s">
        <v>1750</v>
      </c>
      <c r="E3426" s="1" t="s">
        <v>4171</v>
      </c>
      <c r="F3426" s="4"/>
      <c r="G3426" s="9">
        <f>Table5[[#This Row],[Order Quantity]]</f>
        <v>6</v>
      </c>
    </row>
    <row r="3427" spans="1:7" ht="16" hidden="1" x14ac:dyDescent="0.2">
      <c r="A3427" s="1" t="s">
        <v>4191</v>
      </c>
      <c r="B3427" s="1">
        <v>6</v>
      </c>
      <c r="C3427" s="1">
        <v>6</v>
      </c>
      <c r="D3427" s="1" t="s">
        <v>296</v>
      </c>
      <c r="E3427" s="1" t="s">
        <v>4171</v>
      </c>
      <c r="F3427" s="4"/>
      <c r="G3427" s="9">
        <f>Table5[[#This Row],[Order Quantity]]</f>
        <v>6</v>
      </c>
    </row>
    <row r="3428" spans="1:7" ht="16" hidden="1" x14ac:dyDescent="0.2">
      <c r="A3428" s="1" t="s">
        <v>4194</v>
      </c>
      <c r="B3428" s="1">
        <v>6</v>
      </c>
      <c r="C3428" s="1">
        <v>6</v>
      </c>
      <c r="D3428" s="1" t="s">
        <v>1750</v>
      </c>
      <c r="E3428" s="1" t="s">
        <v>4171</v>
      </c>
      <c r="F3428" s="4"/>
      <c r="G3428" s="9">
        <f>Table5[[#This Row],[Order Quantity]]</f>
        <v>6</v>
      </c>
    </row>
    <row r="3429" spans="1:7" ht="16" hidden="1" x14ac:dyDescent="0.2">
      <c r="A3429" t="s">
        <v>4195</v>
      </c>
      <c r="B3429">
        <v>6</v>
      </c>
      <c r="C3429">
        <v>6</v>
      </c>
      <c r="D3429" t="s">
        <v>1750</v>
      </c>
      <c r="E3429" t="s">
        <v>4171</v>
      </c>
      <c r="F3429" s="4"/>
      <c r="G3429" s="9">
        <f>Table5[[#This Row],[Order Quantity]]</f>
        <v>6</v>
      </c>
    </row>
    <row r="3430" spans="1:7" ht="16" hidden="1" x14ac:dyDescent="0.2">
      <c r="A3430" s="1" t="s">
        <v>4209</v>
      </c>
      <c r="B3430" s="1">
        <v>6</v>
      </c>
      <c r="C3430" s="1">
        <v>6</v>
      </c>
      <c r="D3430" s="1" t="s">
        <v>1750</v>
      </c>
      <c r="E3430" s="1" t="s">
        <v>4171</v>
      </c>
      <c r="F3430" s="4"/>
      <c r="G3430" s="9">
        <f>Table5[[#This Row],[Order Quantity]]</f>
        <v>6</v>
      </c>
    </row>
    <row r="3431" spans="1:7" ht="16" hidden="1" x14ac:dyDescent="0.2">
      <c r="A3431" t="s">
        <v>2507</v>
      </c>
      <c r="B3431">
        <v>6</v>
      </c>
      <c r="C3431">
        <v>6</v>
      </c>
      <c r="D3431" t="s">
        <v>2508</v>
      </c>
      <c r="E3431" t="s">
        <v>1477</v>
      </c>
      <c r="F3431" s="4"/>
      <c r="G3431" s="9">
        <f>Table5[[#This Row],[Order Quantity]]</f>
        <v>6</v>
      </c>
    </row>
    <row r="3432" spans="1:7" ht="16" hidden="1" x14ac:dyDescent="0.2">
      <c r="A3432" t="s">
        <v>1044</v>
      </c>
      <c r="B3432">
        <v>6</v>
      </c>
      <c r="C3432">
        <v>6</v>
      </c>
      <c r="D3432" t="s">
        <v>136</v>
      </c>
      <c r="E3432" t="s">
        <v>2803</v>
      </c>
      <c r="F3432" s="4"/>
      <c r="G3432" s="9">
        <f>Table5[[#This Row],[Order Quantity]]</f>
        <v>6</v>
      </c>
    </row>
    <row r="3433" spans="1:7" ht="16" hidden="1" x14ac:dyDescent="0.2">
      <c r="A3433" t="s">
        <v>5459</v>
      </c>
      <c r="B3433">
        <v>6</v>
      </c>
      <c r="C3433">
        <v>6</v>
      </c>
      <c r="D3433" t="s">
        <v>5456</v>
      </c>
      <c r="E3433" t="s">
        <v>5362</v>
      </c>
      <c r="F3433" s="4"/>
      <c r="G3433" s="9">
        <f>Table5[[#This Row],[Order Quantity]]</f>
        <v>6</v>
      </c>
    </row>
    <row r="3434" spans="1:7" ht="16" hidden="1" x14ac:dyDescent="0.2">
      <c r="A3434" t="s">
        <v>5519</v>
      </c>
      <c r="B3434">
        <v>6</v>
      </c>
      <c r="C3434">
        <v>6</v>
      </c>
      <c r="D3434" t="s">
        <v>2686</v>
      </c>
      <c r="E3434" t="s">
        <v>5520</v>
      </c>
      <c r="F3434" s="4"/>
      <c r="G3434" s="9">
        <f>Table5[[#This Row],[Order Quantity]]</f>
        <v>6</v>
      </c>
    </row>
    <row r="3435" spans="1:7" ht="16" hidden="1" x14ac:dyDescent="0.2">
      <c r="A3435" t="s">
        <v>5873</v>
      </c>
      <c r="B3435">
        <v>6</v>
      </c>
      <c r="C3435">
        <v>6</v>
      </c>
      <c r="D3435" t="s">
        <v>5838</v>
      </c>
      <c r="E3435" t="s">
        <v>5753</v>
      </c>
      <c r="F3435" s="4"/>
      <c r="G3435" s="9">
        <f>Table5[[#This Row],[Order Quantity]]</f>
        <v>6</v>
      </c>
    </row>
    <row r="3436" spans="1:7" ht="16" hidden="1" x14ac:dyDescent="0.2">
      <c r="A3436" t="s">
        <v>6472</v>
      </c>
      <c r="B3436">
        <v>6</v>
      </c>
      <c r="C3436">
        <v>6</v>
      </c>
      <c r="D3436" t="s">
        <v>6473</v>
      </c>
      <c r="E3436" t="s">
        <v>1547</v>
      </c>
      <c r="F3436" s="4"/>
      <c r="G3436" s="9">
        <f>Table5[[#This Row],[Order Quantity]]</f>
        <v>6</v>
      </c>
    </row>
    <row r="3437" spans="1:7" ht="16" hidden="1" x14ac:dyDescent="0.2">
      <c r="A3437" t="s">
        <v>6479</v>
      </c>
      <c r="B3437">
        <v>6</v>
      </c>
      <c r="C3437">
        <v>6</v>
      </c>
      <c r="D3437" t="s">
        <v>333</v>
      </c>
      <c r="E3437" t="s">
        <v>3504</v>
      </c>
      <c r="F3437" s="4"/>
      <c r="G3437" s="9">
        <f>Table5[[#This Row],[Order Quantity]]</f>
        <v>6</v>
      </c>
    </row>
    <row r="3438" spans="1:7" ht="16" hidden="1" x14ac:dyDescent="0.2">
      <c r="A3438" t="s">
        <v>6582</v>
      </c>
      <c r="B3438">
        <v>6</v>
      </c>
      <c r="C3438">
        <v>6</v>
      </c>
      <c r="D3438" t="s">
        <v>6583</v>
      </c>
      <c r="E3438" t="s">
        <v>1416</v>
      </c>
      <c r="F3438" s="4"/>
      <c r="G3438" s="9">
        <f>Table5[[#This Row],[Order Quantity]]</f>
        <v>6</v>
      </c>
    </row>
    <row r="3439" spans="1:7" ht="16" hidden="1" x14ac:dyDescent="0.2">
      <c r="A3439" t="s">
        <v>6957</v>
      </c>
      <c r="B3439">
        <v>6</v>
      </c>
      <c r="C3439">
        <v>6</v>
      </c>
      <c r="D3439" t="s">
        <v>6958</v>
      </c>
      <c r="E3439" t="s">
        <v>6946</v>
      </c>
      <c r="F3439" s="4"/>
      <c r="G3439" s="9">
        <f>Table5[[#This Row],[Order Quantity]]</f>
        <v>6</v>
      </c>
    </row>
    <row r="3440" spans="1:7" ht="16" hidden="1" x14ac:dyDescent="0.2">
      <c r="A3440" t="s">
        <v>7210</v>
      </c>
      <c r="B3440">
        <v>6</v>
      </c>
      <c r="C3440">
        <v>6</v>
      </c>
      <c r="D3440" t="s">
        <v>7211</v>
      </c>
      <c r="E3440" t="s">
        <v>3763</v>
      </c>
      <c r="F3440" s="4"/>
      <c r="G3440" s="9">
        <f>Table5[[#This Row],[Order Quantity]]</f>
        <v>6</v>
      </c>
    </row>
    <row r="3441" spans="1:7" ht="16" hidden="1" x14ac:dyDescent="0.2">
      <c r="A3441" t="s">
        <v>681</v>
      </c>
      <c r="B3441">
        <v>5</v>
      </c>
      <c r="C3441">
        <v>6</v>
      </c>
      <c r="D3441" t="s">
        <v>682</v>
      </c>
      <c r="E3441" t="s">
        <v>197</v>
      </c>
      <c r="F3441" s="4"/>
      <c r="G3441" s="9">
        <f>Table5[[#This Row],[Order Quantity]]</f>
        <v>6</v>
      </c>
    </row>
    <row r="3442" spans="1:7" ht="16" hidden="1" x14ac:dyDescent="0.2">
      <c r="A3442" t="s">
        <v>909</v>
      </c>
      <c r="B3442">
        <v>5</v>
      </c>
      <c r="C3442">
        <v>6</v>
      </c>
      <c r="D3442" t="s">
        <v>902</v>
      </c>
      <c r="E3442" t="s">
        <v>137</v>
      </c>
      <c r="F3442" s="4"/>
      <c r="G3442" s="9">
        <f>Table5[[#This Row],[Order Quantity]]</f>
        <v>6</v>
      </c>
    </row>
    <row r="3443" spans="1:7" ht="16" hidden="1" x14ac:dyDescent="0.2">
      <c r="A3443" t="s">
        <v>910</v>
      </c>
      <c r="B3443">
        <v>5</v>
      </c>
      <c r="C3443">
        <v>6</v>
      </c>
      <c r="D3443" t="s">
        <v>902</v>
      </c>
      <c r="E3443" t="s">
        <v>137</v>
      </c>
      <c r="F3443" s="4"/>
      <c r="G3443" s="9">
        <f>Table5[[#This Row],[Order Quantity]]</f>
        <v>6</v>
      </c>
    </row>
    <row r="3444" spans="1:7" ht="16" hidden="1" x14ac:dyDescent="0.2">
      <c r="A3444" t="s">
        <v>925</v>
      </c>
      <c r="B3444">
        <v>5</v>
      </c>
      <c r="C3444">
        <v>6</v>
      </c>
      <c r="D3444" t="s">
        <v>77</v>
      </c>
      <c r="E3444" t="s">
        <v>78</v>
      </c>
      <c r="F3444" s="4"/>
      <c r="G3444" s="9">
        <f>Table5[[#This Row],[Order Quantity]]</f>
        <v>6</v>
      </c>
    </row>
    <row r="3445" spans="1:7" ht="16" hidden="1" x14ac:dyDescent="0.2">
      <c r="A3445" t="s">
        <v>926</v>
      </c>
      <c r="B3445">
        <v>5</v>
      </c>
      <c r="C3445">
        <v>6</v>
      </c>
      <c r="D3445" t="s">
        <v>77</v>
      </c>
      <c r="E3445" t="s">
        <v>78</v>
      </c>
      <c r="F3445" s="4"/>
      <c r="G3445" s="9">
        <f>Table5[[#This Row],[Order Quantity]]</f>
        <v>6</v>
      </c>
    </row>
    <row r="3446" spans="1:7" ht="16" hidden="1" x14ac:dyDescent="0.2">
      <c r="A3446" t="s">
        <v>1269</v>
      </c>
      <c r="B3446">
        <v>5</v>
      </c>
      <c r="C3446">
        <v>6</v>
      </c>
      <c r="D3446" t="s">
        <v>344</v>
      </c>
      <c r="E3446" t="s">
        <v>1270</v>
      </c>
      <c r="F3446" s="4"/>
      <c r="G3446" s="9">
        <f>Table5[[#This Row],[Order Quantity]]</f>
        <v>6</v>
      </c>
    </row>
    <row r="3447" spans="1:7" ht="16" hidden="1" x14ac:dyDescent="0.2">
      <c r="A3447" t="s">
        <v>1483</v>
      </c>
      <c r="B3447">
        <v>5</v>
      </c>
      <c r="C3447">
        <v>6</v>
      </c>
      <c r="D3447" t="s">
        <v>1484</v>
      </c>
      <c r="E3447" t="s">
        <v>1278</v>
      </c>
      <c r="F3447" s="4"/>
      <c r="G3447" s="9">
        <f>Table5[[#This Row],[Order Quantity]]</f>
        <v>6</v>
      </c>
    </row>
    <row r="3448" spans="1:7" ht="16" hidden="1" x14ac:dyDescent="0.2">
      <c r="A3448" t="s">
        <v>1511</v>
      </c>
      <c r="B3448">
        <v>5</v>
      </c>
      <c r="C3448">
        <v>6</v>
      </c>
      <c r="D3448" t="s">
        <v>1512</v>
      </c>
      <c r="E3448" t="s">
        <v>1513</v>
      </c>
      <c r="F3448" s="4"/>
      <c r="G3448" s="9">
        <f>Table5[[#This Row],[Order Quantity]]</f>
        <v>6</v>
      </c>
    </row>
    <row r="3449" spans="1:7" ht="16" hidden="1" x14ac:dyDescent="0.2">
      <c r="A3449" t="s">
        <v>1736</v>
      </c>
      <c r="B3449">
        <v>5</v>
      </c>
      <c r="C3449">
        <v>6</v>
      </c>
      <c r="D3449" t="s">
        <v>1737</v>
      </c>
      <c r="E3449" t="s">
        <v>1738</v>
      </c>
      <c r="F3449" s="4"/>
      <c r="G3449" s="9">
        <f>Table5[[#This Row],[Order Quantity]]</f>
        <v>6</v>
      </c>
    </row>
    <row r="3450" spans="1:7" ht="16" hidden="1" x14ac:dyDescent="0.2">
      <c r="A3450" t="s">
        <v>1872</v>
      </c>
      <c r="B3450">
        <v>5</v>
      </c>
      <c r="C3450">
        <v>6</v>
      </c>
      <c r="D3450" t="s">
        <v>1873</v>
      </c>
      <c r="E3450" t="s">
        <v>1605</v>
      </c>
      <c r="F3450" s="4"/>
      <c r="G3450" s="9">
        <f>Table5[[#This Row],[Order Quantity]]</f>
        <v>6</v>
      </c>
    </row>
    <row r="3451" spans="1:7" ht="16" hidden="1" x14ac:dyDescent="0.2">
      <c r="A3451" t="s">
        <v>2025</v>
      </c>
      <c r="B3451">
        <v>5</v>
      </c>
      <c r="C3451">
        <v>6</v>
      </c>
      <c r="D3451" t="s">
        <v>1132</v>
      </c>
      <c r="E3451" t="s">
        <v>1361</v>
      </c>
      <c r="F3451" s="4"/>
      <c r="G3451" s="9">
        <f>Table5[[#This Row],[Order Quantity]]</f>
        <v>6</v>
      </c>
    </row>
    <row r="3452" spans="1:7" ht="16" hidden="1" x14ac:dyDescent="0.2">
      <c r="A3452" t="s">
        <v>2308</v>
      </c>
      <c r="B3452">
        <v>5</v>
      </c>
      <c r="C3452">
        <v>6</v>
      </c>
      <c r="D3452" t="s">
        <v>2309</v>
      </c>
      <c r="E3452" t="s">
        <v>2270</v>
      </c>
      <c r="F3452" s="4"/>
      <c r="G3452" s="9">
        <f>Table5[[#This Row],[Order Quantity]]</f>
        <v>6</v>
      </c>
    </row>
    <row r="3453" spans="1:7" ht="16" hidden="1" x14ac:dyDescent="0.2">
      <c r="A3453" t="s">
        <v>3072</v>
      </c>
      <c r="B3453">
        <v>5</v>
      </c>
      <c r="C3453">
        <v>6</v>
      </c>
      <c r="D3453" t="s">
        <v>1998</v>
      </c>
      <c r="E3453" t="s">
        <v>1579</v>
      </c>
      <c r="F3453" s="4"/>
      <c r="G3453" s="9">
        <f>Table5[[#This Row],[Order Quantity]]</f>
        <v>6</v>
      </c>
    </row>
    <row r="3454" spans="1:7" ht="16" hidden="1" x14ac:dyDescent="0.2">
      <c r="A3454" t="s">
        <v>3167</v>
      </c>
      <c r="B3454">
        <v>5</v>
      </c>
      <c r="C3454">
        <v>6</v>
      </c>
      <c r="D3454" t="s">
        <v>1224</v>
      </c>
      <c r="E3454" t="s">
        <v>3064</v>
      </c>
      <c r="F3454" s="4"/>
      <c r="G3454" s="9">
        <f>Table5[[#This Row],[Order Quantity]]</f>
        <v>6</v>
      </c>
    </row>
    <row r="3455" spans="1:7" ht="16" hidden="1" x14ac:dyDescent="0.2">
      <c r="A3455" t="s">
        <v>3515</v>
      </c>
      <c r="B3455">
        <v>5</v>
      </c>
      <c r="C3455">
        <v>6</v>
      </c>
      <c r="D3455" t="s">
        <v>111</v>
      </c>
      <c r="E3455" t="s">
        <v>2967</v>
      </c>
      <c r="F3455" s="4"/>
      <c r="G3455" s="9">
        <f>Table5[[#This Row],[Order Quantity]]</f>
        <v>6</v>
      </c>
    </row>
    <row r="3456" spans="1:7" ht="16" hidden="1" x14ac:dyDescent="0.2">
      <c r="A3456" s="1" t="s">
        <v>4187</v>
      </c>
      <c r="B3456" s="1">
        <v>5</v>
      </c>
      <c r="C3456" s="1">
        <v>6</v>
      </c>
      <c r="D3456" s="1" t="s">
        <v>4188</v>
      </c>
      <c r="E3456" s="1" t="s">
        <v>4165</v>
      </c>
      <c r="F3456" s="4"/>
      <c r="G3456" s="9">
        <f>Table5[[#This Row],[Order Quantity]]</f>
        <v>6</v>
      </c>
    </row>
    <row r="3457" spans="1:7" ht="16" hidden="1" x14ac:dyDescent="0.2">
      <c r="A3457" t="s">
        <v>5629</v>
      </c>
      <c r="B3457">
        <v>5</v>
      </c>
      <c r="C3457">
        <v>6</v>
      </c>
      <c r="D3457" t="s">
        <v>5630</v>
      </c>
      <c r="E3457" t="s">
        <v>1547</v>
      </c>
      <c r="F3457" s="4"/>
      <c r="G3457" s="9">
        <f>Table5[[#This Row],[Order Quantity]]</f>
        <v>6</v>
      </c>
    </row>
    <row r="3458" spans="1:7" ht="16" hidden="1" x14ac:dyDescent="0.2">
      <c r="A3458" t="s">
        <v>1143</v>
      </c>
      <c r="B3458">
        <v>5</v>
      </c>
      <c r="C3458" s="6">
        <v>6</v>
      </c>
      <c r="D3458" t="s">
        <v>97</v>
      </c>
      <c r="E3458" t="s">
        <v>1377</v>
      </c>
      <c r="F3458" s="4"/>
      <c r="G3458" s="9">
        <f>Table5[[#This Row],[Order Quantity]]</f>
        <v>6</v>
      </c>
    </row>
    <row r="3459" spans="1:7" ht="16" hidden="1" x14ac:dyDescent="0.2">
      <c r="A3459" t="s">
        <v>6127</v>
      </c>
      <c r="B3459">
        <v>5</v>
      </c>
      <c r="C3459" s="6">
        <v>6</v>
      </c>
      <c r="D3459" t="s">
        <v>129</v>
      </c>
      <c r="E3459" t="s">
        <v>1462</v>
      </c>
      <c r="F3459" s="4"/>
      <c r="G3459" s="9">
        <f>Table5[[#This Row],[Order Quantity]]</f>
        <v>6</v>
      </c>
    </row>
    <row r="3460" spans="1:7" ht="16" hidden="1" x14ac:dyDescent="0.2">
      <c r="A3460" t="s">
        <v>6351</v>
      </c>
      <c r="B3460">
        <v>5</v>
      </c>
      <c r="C3460">
        <v>6</v>
      </c>
      <c r="D3460" t="s">
        <v>136</v>
      </c>
      <c r="E3460" t="s">
        <v>1516</v>
      </c>
      <c r="F3460" s="4"/>
      <c r="G3460" s="9">
        <f>Table5[[#This Row],[Order Quantity]]</f>
        <v>6</v>
      </c>
    </row>
    <row r="3461" spans="1:7" ht="16" hidden="1" x14ac:dyDescent="0.2">
      <c r="A3461" t="s">
        <v>3963</v>
      </c>
      <c r="B3461">
        <v>5</v>
      </c>
      <c r="C3461">
        <v>6</v>
      </c>
      <c r="D3461" t="s">
        <v>559</v>
      </c>
      <c r="E3461" t="s">
        <v>2237</v>
      </c>
      <c r="F3461" s="4"/>
      <c r="G3461" s="9">
        <f>Table5[[#This Row],[Order Quantity]]</f>
        <v>6</v>
      </c>
    </row>
    <row r="3462" spans="1:7" ht="16" hidden="1" x14ac:dyDescent="0.2">
      <c r="A3462" t="s">
        <v>6033</v>
      </c>
      <c r="B3462">
        <v>5</v>
      </c>
      <c r="C3462">
        <v>6</v>
      </c>
      <c r="D3462" t="s">
        <v>422</v>
      </c>
      <c r="E3462" t="s">
        <v>1261</v>
      </c>
      <c r="F3462" s="4"/>
      <c r="G3462" s="9">
        <f>Table5[[#This Row],[Order Quantity]]</f>
        <v>6</v>
      </c>
    </row>
    <row r="3463" spans="1:7" ht="16" hidden="1" x14ac:dyDescent="0.2">
      <c r="A3463" t="s">
        <v>1706</v>
      </c>
      <c r="B3463">
        <v>5</v>
      </c>
      <c r="C3463">
        <v>6</v>
      </c>
      <c r="D3463" t="s">
        <v>136</v>
      </c>
      <c r="E3463" t="s">
        <v>1677</v>
      </c>
      <c r="F3463" s="4"/>
      <c r="G3463" s="9">
        <f>Table5[[#This Row],[Order Quantity]]</f>
        <v>6</v>
      </c>
    </row>
    <row r="3464" spans="1:7" ht="16" hidden="1" x14ac:dyDescent="0.2">
      <c r="A3464" t="s">
        <v>2240</v>
      </c>
      <c r="B3464">
        <v>5</v>
      </c>
      <c r="C3464">
        <v>6</v>
      </c>
      <c r="D3464" t="s">
        <v>422</v>
      </c>
      <c r="E3464" t="s">
        <v>1677</v>
      </c>
      <c r="F3464" s="4"/>
      <c r="G3464" s="9">
        <f>Table5[[#This Row],[Order Quantity]]</f>
        <v>6</v>
      </c>
    </row>
    <row r="3465" spans="1:7" ht="16" hidden="1" x14ac:dyDescent="0.2">
      <c r="A3465" t="s">
        <v>7083</v>
      </c>
      <c r="B3465">
        <v>5</v>
      </c>
      <c r="C3465">
        <v>6</v>
      </c>
      <c r="D3465" t="s">
        <v>1144</v>
      </c>
      <c r="E3465" t="s">
        <v>2907</v>
      </c>
      <c r="F3465" s="4"/>
      <c r="G3465" s="9">
        <f>Table5[[#This Row],[Order Quantity]]</f>
        <v>6</v>
      </c>
    </row>
    <row r="3466" spans="1:7" ht="16" hidden="1" x14ac:dyDescent="0.2">
      <c r="A3466" t="s">
        <v>3562</v>
      </c>
      <c r="B3466">
        <v>5</v>
      </c>
      <c r="C3466">
        <v>6</v>
      </c>
      <c r="D3466" t="s">
        <v>136</v>
      </c>
      <c r="E3466" t="s">
        <v>3562</v>
      </c>
      <c r="F3466" s="4"/>
      <c r="G3466" s="9">
        <f>Table5[[#This Row],[Order Quantity]]</f>
        <v>6</v>
      </c>
    </row>
    <row r="3467" spans="1:7" ht="16" hidden="1" x14ac:dyDescent="0.2">
      <c r="A3467" t="s">
        <v>7562</v>
      </c>
      <c r="B3467">
        <v>5</v>
      </c>
      <c r="C3467">
        <v>6</v>
      </c>
      <c r="D3467" t="s">
        <v>1904</v>
      </c>
      <c r="E3467" t="s">
        <v>1905</v>
      </c>
      <c r="F3467" s="4"/>
      <c r="G3467" s="9">
        <f>Table5[[#This Row],[Order Quantity]]</f>
        <v>6</v>
      </c>
    </row>
    <row r="3468" spans="1:7" ht="16" hidden="1" x14ac:dyDescent="0.2">
      <c r="A3468" t="s">
        <v>7592</v>
      </c>
      <c r="B3468">
        <v>5</v>
      </c>
      <c r="C3468">
        <v>6</v>
      </c>
      <c r="D3468" t="s">
        <v>1495</v>
      </c>
      <c r="E3468" t="s">
        <v>7593</v>
      </c>
      <c r="F3468" s="4"/>
      <c r="G3468" s="9">
        <f>Table5[[#This Row],[Order Quantity]]</f>
        <v>6</v>
      </c>
    </row>
    <row r="3469" spans="1:7" ht="16" hidden="1" x14ac:dyDescent="0.2">
      <c r="A3469" t="s">
        <v>932</v>
      </c>
      <c r="B3469">
        <v>4</v>
      </c>
      <c r="C3469">
        <v>6</v>
      </c>
      <c r="D3469" t="s">
        <v>336</v>
      </c>
      <c r="E3469" t="s">
        <v>705</v>
      </c>
      <c r="F3469" s="4"/>
      <c r="G3469" s="9">
        <f>Table5[[#This Row],[Order Quantity]]</f>
        <v>6</v>
      </c>
    </row>
    <row r="3470" spans="1:7" ht="16" hidden="1" x14ac:dyDescent="0.2">
      <c r="A3470" t="s">
        <v>1076</v>
      </c>
      <c r="B3470">
        <v>4</v>
      </c>
      <c r="C3470">
        <v>6</v>
      </c>
      <c r="D3470" t="s">
        <v>1077</v>
      </c>
      <c r="E3470" t="s">
        <v>81</v>
      </c>
      <c r="F3470" s="4"/>
      <c r="G3470" s="9">
        <f>Table5[[#This Row],[Order Quantity]]</f>
        <v>6</v>
      </c>
    </row>
    <row r="3471" spans="1:7" ht="16" hidden="1" x14ac:dyDescent="0.2">
      <c r="A3471" t="s">
        <v>1475</v>
      </c>
      <c r="B3471">
        <v>4</v>
      </c>
      <c r="C3471">
        <v>6</v>
      </c>
      <c r="D3471" t="s">
        <v>113</v>
      </c>
      <c r="E3471" t="s">
        <v>1304</v>
      </c>
      <c r="F3471" s="4"/>
      <c r="G3471" s="9">
        <f>Table5[[#This Row],[Order Quantity]]</f>
        <v>6</v>
      </c>
    </row>
    <row r="3472" spans="1:7" ht="16" hidden="1" x14ac:dyDescent="0.2">
      <c r="A3472" t="s">
        <v>2197</v>
      </c>
      <c r="B3472">
        <v>4</v>
      </c>
      <c r="C3472">
        <v>6</v>
      </c>
      <c r="D3472" t="s">
        <v>900</v>
      </c>
      <c r="E3472" t="s">
        <v>2198</v>
      </c>
      <c r="F3472" s="4"/>
      <c r="G3472" s="9">
        <f>Table5[[#This Row],[Order Quantity]]</f>
        <v>6</v>
      </c>
    </row>
    <row r="3473" spans="1:7" ht="16" hidden="1" x14ac:dyDescent="0.2">
      <c r="A3473" t="s">
        <v>2223</v>
      </c>
      <c r="B3473">
        <v>4</v>
      </c>
      <c r="C3473">
        <v>6</v>
      </c>
      <c r="D3473" t="s">
        <v>2224</v>
      </c>
      <c r="E3473" t="s">
        <v>1456</v>
      </c>
      <c r="F3473" s="4"/>
      <c r="G3473" s="9">
        <f>Table5[[#This Row],[Order Quantity]]</f>
        <v>6</v>
      </c>
    </row>
    <row r="3474" spans="1:7" ht="16" hidden="1" x14ac:dyDescent="0.2">
      <c r="A3474" t="s">
        <v>2321</v>
      </c>
      <c r="B3474">
        <v>4</v>
      </c>
      <c r="C3474">
        <v>6</v>
      </c>
      <c r="D3474" t="s">
        <v>344</v>
      </c>
      <c r="E3474" t="s">
        <v>1547</v>
      </c>
      <c r="F3474" s="4"/>
      <c r="G3474" s="9">
        <f>Table5[[#This Row],[Order Quantity]]</f>
        <v>6</v>
      </c>
    </row>
    <row r="3475" spans="1:7" ht="16" hidden="1" x14ac:dyDescent="0.2">
      <c r="A3475" t="s">
        <v>3082</v>
      </c>
      <c r="B3475">
        <v>4</v>
      </c>
      <c r="C3475">
        <v>6</v>
      </c>
      <c r="D3475" t="s">
        <v>3083</v>
      </c>
      <c r="E3475" t="s">
        <v>1647</v>
      </c>
      <c r="F3475" s="4"/>
      <c r="G3475" s="9">
        <f>Table5[[#This Row],[Order Quantity]]</f>
        <v>6</v>
      </c>
    </row>
    <row r="3476" spans="1:7" ht="16" hidden="1" x14ac:dyDescent="0.2">
      <c r="A3476" t="s">
        <v>3133</v>
      </c>
      <c r="B3476">
        <v>4</v>
      </c>
      <c r="C3476">
        <v>6</v>
      </c>
      <c r="D3476" t="s">
        <v>3134</v>
      </c>
      <c r="E3476" t="s">
        <v>1734</v>
      </c>
      <c r="F3476" s="4"/>
      <c r="G3476" s="9">
        <f>Table5[[#This Row],[Order Quantity]]</f>
        <v>6</v>
      </c>
    </row>
    <row r="3477" spans="1:7" ht="16" hidden="1" x14ac:dyDescent="0.2">
      <c r="A3477" t="s">
        <v>3182</v>
      </c>
      <c r="B3477">
        <v>4</v>
      </c>
      <c r="C3477">
        <v>6</v>
      </c>
      <c r="D3477" t="s">
        <v>213</v>
      </c>
      <c r="E3477" t="s">
        <v>2248</v>
      </c>
      <c r="F3477" s="4"/>
      <c r="G3477" s="9">
        <f>Table5[[#This Row],[Order Quantity]]</f>
        <v>6</v>
      </c>
    </row>
    <row r="3478" spans="1:7" ht="16" hidden="1" x14ac:dyDescent="0.2">
      <c r="A3478" t="s">
        <v>3782</v>
      </c>
      <c r="B3478">
        <v>4</v>
      </c>
      <c r="C3478">
        <v>6</v>
      </c>
      <c r="D3478" t="s">
        <v>3142</v>
      </c>
      <c r="E3478" t="s">
        <v>3783</v>
      </c>
      <c r="F3478" s="4"/>
      <c r="G3478" s="9">
        <f>Table5[[#This Row],[Order Quantity]]</f>
        <v>6</v>
      </c>
    </row>
    <row r="3479" spans="1:7" ht="16" hidden="1" x14ac:dyDescent="0.2">
      <c r="A3479" t="s">
        <v>3857</v>
      </c>
      <c r="B3479">
        <v>4</v>
      </c>
      <c r="C3479">
        <v>6</v>
      </c>
      <c r="D3479" t="s">
        <v>113</v>
      </c>
      <c r="E3479" t="s">
        <v>2856</v>
      </c>
      <c r="F3479" s="4"/>
      <c r="G3479" s="9">
        <f>Table5[[#This Row],[Order Quantity]]</f>
        <v>6</v>
      </c>
    </row>
    <row r="3480" spans="1:7" ht="16" hidden="1" x14ac:dyDescent="0.2">
      <c r="A3480" t="s">
        <v>3909</v>
      </c>
      <c r="B3480">
        <v>4</v>
      </c>
      <c r="C3480">
        <v>6</v>
      </c>
      <c r="D3480" t="s">
        <v>411</v>
      </c>
      <c r="E3480" t="s">
        <v>3910</v>
      </c>
      <c r="F3480" s="4"/>
      <c r="G3480" s="9">
        <f>Table5[[#This Row],[Order Quantity]]</f>
        <v>6</v>
      </c>
    </row>
    <row r="3481" spans="1:7" ht="16" hidden="1" x14ac:dyDescent="0.2">
      <c r="A3481" t="s">
        <v>4752</v>
      </c>
      <c r="B3481">
        <v>4</v>
      </c>
      <c r="C3481">
        <v>6</v>
      </c>
      <c r="D3481" t="s">
        <v>533</v>
      </c>
      <c r="E3481" t="s">
        <v>1290</v>
      </c>
      <c r="F3481" s="4"/>
      <c r="G3481" s="9">
        <f>Table5[[#This Row],[Order Quantity]]</f>
        <v>6</v>
      </c>
    </row>
    <row r="3482" spans="1:7" ht="16" hidden="1" x14ac:dyDescent="0.2">
      <c r="A3482" t="s">
        <v>5114</v>
      </c>
      <c r="B3482">
        <v>4</v>
      </c>
      <c r="C3482">
        <v>6</v>
      </c>
      <c r="D3482" t="s">
        <v>346</v>
      </c>
      <c r="E3482" t="s">
        <v>5029</v>
      </c>
      <c r="F3482" s="4"/>
      <c r="G3482" s="9">
        <f>Table5[[#This Row],[Order Quantity]]</f>
        <v>6</v>
      </c>
    </row>
    <row r="3483" spans="1:7" ht="16" hidden="1" x14ac:dyDescent="0.2">
      <c r="A3483" t="s">
        <v>5123</v>
      </c>
      <c r="B3483">
        <v>4</v>
      </c>
      <c r="C3483">
        <v>6</v>
      </c>
      <c r="D3483" t="s">
        <v>47</v>
      </c>
      <c r="E3483" t="s">
        <v>11</v>
      </c>
      <c r="F3483" s="4"/>
      <c r="G3483" s="9">
        <f>Table5[[#This Row],[Order Quantity]]</f>
        <v>6</v>
      </c>
    </row>
    <row r="3484" spans="1:7" ht="16" hidden="1" x14ac:dyDescent="0.2">
      <c r="A3484" t="s">
        <v>5953</v>
      </c>
      <c r="B3484">
        <v>4</v>
      </c>
      <c r="C3484">
        <v>6</v>
      </c>
      <c r="D3484" t="s">
        <v>640</v>
      </c>
      <c r="E3484" t="s">
        <v>1302</v>
      </c>
      <c r="F3484" s="4"/>
      <c r="G3484" s="9">
        <f>Table5[[#This Row],[Order Quantity]]</f>
        <v>6</v>
      </c>
    </row>
    <row r="3485" spans="1:7" ht="16" hidden="1" x14ac:dyDescent="0.2">
      <c r="A3485" t="s">
        <v>6018</v>
      </c>
      <c r="B3485">
        <v>4</v>
      </c>
      <c r="C3485">
        <v>6</v>
      </c>
      <c r="D3485" t="s">
        <v>77</v>
      </c>
      <c r="E3485" t="s">
        <v>5769</v>
      </c>
      <c r="F3485" s="4"/>
      <c r="G3485" s="9">
        <f>Table5[[#This Row],[Order Quantity]]</f>
        <v>6</v>
      </c>
    </row>
    <row r="3486" spans="1:7" ht="16" hidden="1" x14ac:dyDescent="0.2">
      <c r="A3486" t="s">
        <v>1190</v>
      </c>
      <c r="B3486">
        <v>4</v>
      </c>
      <c r="C3486">
        <v>6</v>
      </c>
      <c r="D3486" t="s">
        <v>733</v>
      </c>
      <c r="E3486" t="s">
        <v>3172</v>
      </c>
      <c r="F3486" s="4"/>
      <c r="G3486" s="9">
        <f>Table5[[#This Row],[Order Quantity]]</f>
        <v>6</v>
      </c>
    </row>
    <row r="3487" spans="1:7" ht="16" hidden="1" x14ac:dyDescent="0.2">
      <c r="A3487" t="s">
        <v>6116</v>
      </c>
      <c r="B3487">
        <v>4</v>
      </c>
      <c r="C3487">
        <v>6</v>
      </c>
      <c r="D3487" t="s">
        <v>6117</v>
      </c>
      <c r="E3487" t="s">
        <v>2665</v>
      </c>
      <c r="F3487" s="4"/>
      <c r="G3487" s="9">
        <f>Table5[[#This Row],[Order Quantity]]</f>
        <v>6</v>
      </c>
    </row>
    <row r="3488" spans="1:7" ht="16" hidden="1" x14ac:dyDescent="0.2">
      <c r="A3488" t="s">
        <v>6307</v>
      </c>
      <c r="B3488">
        <v>4</v>
      </c>
      <c r="C3488">
        <v>6</v>
      </c>
      <c r="D3488" t="s">
        <v>991</v>
      </c>
      <c r="E3488" t="s">
        <v>1719</v>
      </c>
      <c r="F3488" s="4"/>
      <c r="G3488" s="9">
        <f>Table5[[#This Row],[Order Quantity]]</f>
        <v>6</v>
      </c>
    </row>
    <row r="3489" spans="1:7" ht="16" hidden="1" x14ac:dyDescent="0.2">
      <c r="A3489" t="s">
        <v>6574</v>
      </c>
      <c r="B3489">
        <v>4</v>
      </c>
      <c r="C3489">
        <v>6</v>
      </c>
      <c r="D3489" t="s">
        <v>136</v>
      </c>
      <c r="E3489" t="s">
        <v>1729</v>
      </c>
      <c r="F3489" s="4"/>
      <c r="G3489" s="9">
        <f>Table5[[#This Row],[Order Quantity]]</f>
        <v>6</v>
      </c>
    </row>
    <row r="3490" spans="1:7" ht="16" hidden="1" x14ac:dyDescent="0.2">
      <c r="A3490" t="s">
        <v>6593</v>
      </c>
      <c r="B3490">
        <v>4</v>
      </c>
      <c r="C3490">
        <v>6</v>
      </c>
      <c r="D3490" t="s">
        <v>77</v>
      </c>
      <c r="E3490" t="s">
        <v>1302</v>
      </c>
      <c r="F3490" s="4"/>
      <c r="G3490" s="9">
        <f>Table5[[#This Row],[Order Quantity]]</f>
        <v>6</v>
      </c>
    </row>
    <row r="3491" spans="1:7" ht="16" hidden="1" x14ac:dyDescent="0.2">
      <c r="A3491" t="s">
        <v>6925</v>
      </c>
      <c r="B3491">
        <v>4</v>
      </c>
      <c r="C3491" s="6">
        <v>6</v>
      </c>
      <c r="D3491" t="s">
        <v>3445</v>
      </c>
      <c r="E3491" t="s">
        <v>3092</v>
      </c>
      <c r="F3491" s="4"/>
      <c r="G3491" s="9">
        <f>Table5[[#This Row],[Order Quantity]]</f>
        <v>6</v>
      </c>
    </row>
    <row r="3492" spans="1:7" ht="16" hidden="1" x14ac:dyDescent="0.2">
      <c r="A3492" t="s">
        <v>6936</v>
      </c>
      <c r="B3492">
        <v>4</v>
      </c>
      <c r="C3492">
        <v>6</v>
      </c>
      <c r="D3492" t="s">
        <v>136</v>
      </c>
      <c r="E3492" t="s">
        <v>1380</v>
      </c>
      <c r="F3492" s="4"/>
      <c r="G3492" s="9">
        <f>Table5[[#This Row],[Order Quantity]]</f>
        <v>6</v>
      </c>
    </row>
    <row r="3493" spans="1:7" ht="16" hidden="1" x14ac:dyDescent="0.2">
      <c r="A3493" t="s">
        <v>6964</v>
      </c>
      <c r="B3493">
        <v>4</v>
      </c>
      <c r="C3493">
        <v>6</v>
      </c>
      <c r="D3493" t="s">
        <v>136</v>
      </c>
      <c r="E3493" t="s">
        <v>2625</v>
      </c>
      <c r="F3493" s="4"/>
      <c r="G3493" s="9">
        <f>Table5[[#This Row],[Order Quantity]]</f>
        <v>6</v>
      </c>
    </row>
    <row r="3494" spans="1:7" ht="16" hidden="1" x14ac:dyDescent="0.2">
      <c r="A3494" t="s">
        <v>7439</v>
      </c>
      <c r="B3494">
        <v>4</v>
      </c>
      <c r="C3494">
        <v>6</v>
      </c>
      <c r="D3494" t="s">
        <v>533</v>
      </c>
      <c r="E3494" t="s">
        <v>1259</v>
      </c>
      <c r="F3494" s="4"/>
      <c r="G3494" s="9">
        <f>Table5[[#This Row],[Order Quantity]]</f>
        <v>6</v>
      </c>
    </row>
    <row r="3495" spans="1:7" ht="16" hidden="1" x14ac:dyDescent="0.2">
      <c r="A3495" t="s">
        <v>2054</v>
      </c>
      <c r="B3495">
        <v>4</v>
      </c>
      <c r="C3495">
        <v>6</v>
      </c>
      <c r="D3495" t="s">
        <v>265</v>
      </c>
      <c r="E3495" t="s">
        <v>2055</v>
      </c>
      <c r="F3495" s="4"/>
      <c r="G3495" s="9">
        <f>Table5[[#This Row],[Order Quantity]]</f>
        <v>6</v>
      </c>
    </row>
    <row r="3496" spans="1:7" ht="16" hidden="1" x14ac:dyDescent="0.2">
      <c r="A3496" s="1" t="s">
        <v>49</v>
      </c>
      <c r="B3496" s="1">
        <v>3</v>
      </c>
      <c r="C3496" s="1">
        <v>6</v>
      </c>
      <c r="D3496" s="1" t="s">
        <v>28</v>
      </c>
      <c r="E3496" t="s">
        <v>29</v>
      </c>
      <c r="F3496" s="4"/>
      <c r="G3496" s="9">
        <f>Table5[[#This Row],[Order Quantity]]</f>
        <v>6</v>
      </c>
    </row>
    <row r="3497" spans="1:7" ht="16" hidden="1" x14ac:dyDescent="0.2">
      <c r="A3497" t="s">
        <v>463</v>
      </c>
      <c r="B3497">
        <v>3</v>
      </c>
      <c r="C3497">
        <v>6</v>
      </c>
      <c r="D3497" t="s">
        <v>464</v>
      </c>
      <c r="E3497" t="s">
        <v>78</v>
      </c>
      <c r="F3497" s="4"/>
      <c r="G3497" s="9">
        <f>Table5[[#This Row],[Order Quantity]]</f>
        <v>6</v>
      </c>
    </row>
    <row r="3498" spans="1:7" ht="16" hidden="1" x14ac:dyDescent="0.2">
      <c r="A3498" t="s">
        <v>487</v>
      </c>
      <c r="B3498">
        <v>3</v>
      </c>
      <c r="C3498">
        <v>6</v>
      </c>
      <c r="D3498" t="s">
        <v>65</v>
      </c>
      <c r="E3498" t="s">
        <v>106</v>
      </c>
      <c r="F3498" s="4"/>
      <c r="G3498" s="9">
        <f>Table5[[#This Row],[Order Quantity]]</f>
        <v>6</v>
      </c>
    </row>
    <row r="3499" spans="1:7" ht="16" hidden="1" x14ac:dyDescent="0.2">
      <c r="A3499" t="s">
        <v>894</v>
      </c>
      <c r="B3499">
        <v>3</v>
      </c>
      <c r="C3499">
        <v>6</v>
      </c>
      <c r="D3499" t="s">
        <v>895</v>
      </c>
      <c r="E3499" t="s">
        <v>72</v>
      </c>
      <c r="F3499" s="4"/>
      <c r="G3499" s="9">
        <f>Table5[[#This Row],[Order Quantity]]</f>
        <v>6</v>
      </c>
    </row>
    <row r="3500" spans="1:7" ht="16" hidden="1" x14ac:dyDescent="0.2">
      <c r="A3500" t="s">
        <v>964</v>
      </c>
      <c r="B3500">
        <v>3</v>
      </c>
      <c r="C3500">
        <v>6</v>
      </c>
      <c r="D3500" t="s">
        <v>965</v>
      </c>
      <c r="E3500" t="s">
        <v>118</v>
      </c>
      <c r="F3500" s="4"/>
      <c r="G3500" s="9">
        <f>Table5[[#This Row],[Order Quantity]]</f>
        <v>6</v>
      </c>
    </row>
    <row r="3501" spans="1:7" ht="16" hidden="1" x14ac:dyDescent="0.2">
      <c r="A3501" t="s">
        <v>990</v>
      </c>
      <c r="B3501">
        <v>3</v>
      </c>
      <c r="C3501" s="6">
        <v>6</v>
      </c>
      <c r="D3501" t="s">
        <v>991</v>
      </c>
      <c r="E3501" t="s">
        <v>92</v>
      </c>
      <c r="F3501" s="4"/>
      <c r="G3501" s="9">
        <f>Table5[[#This Row],[Order Quantity]]</f>
        <v>6</v>
      </c>
    </row>
    <row r="3502" spans="1:7" ht="16" hidden="1" x14ac:dyDescent="0.2">
      <c r="A3502" t="s">
        <v>1214</v>
      </c>
      <c r="B3502">
        <v>3</v>
      </c>
      <c r="C3502">
        <v>6</v>
      </c>
      <c r="D3502" t="s">
        <v>77</v>
      </c>
      <c r="E3502" t="s">
        <v>78</v>
      </c>
      <c r="F3502" s="4"/>
      <c r="G3502" s="9">
        <f>Table5[[#This Row],[Order Quantity]]</f>
        <v>6</v>
      </c>
    </row>
    <row r="3503" spans="1:7" ht="16" hidden="1" x14ac:dyDescent="0.2">
      <c r="A3503" t="s">
        <v>1876</v>
      </c>
      <c r="B3503">
        <v>3</v>
      </c>
      <c r="C3503">
        <v>6</v>
      </c>
      <c r="D3503" t="s">
        <v>422</v>
      </c>
      <c r="E3503" t="s">
        <v>1877</v>
      </c>
      <c r="F3503" s="4"/>
      <c r="G3503" s="9">
        <f>Table5[[#This Row],[Order Quantity]]</f>
        <v>6</v>
      </c>
    </row>
    <row r="3504" spans="1:7" ht="16" hidden="1" x14ac:dyDescent="0.2">
      <c r="A3504" t="s">
        <v>2091</v>
      </c>
      <c r="B3504">
        <v>3</v>
      </c>
      <c r="C3504">
        <v>6</v>
      </c>
      <c r="D3504" t="s">
        <v>638</v>
      </c>
      <c r="E3504" t="s">
        <v>2092</v>
      </c>
      <c r="F3504" s="4"/>
      <c r="G3504" s="9">
        <f>Table5[[#This Row],[Order Quantity]]</f>
        <v>6</v>
      </c>
    </row>
    <row r="3505" spans="1:7" ht="16" hidden="1" x14ac:dyDescent="0.2">
      <c r="A3505" t="s">
        <v>1383</v>
      </c>
      <c r="B3505">
        <v>3</v>
      </c>
      <c r="C3505">
        <v>6</v>
      </c>
      <c r="D3505" t="s">
        <v>97</v>
      </c>
      <c r="E3505" t="s">
        <v>1383</v>
      </c>
      <c r="F3505" s="4"/>
      <c r="G3505" s="9">
        <f>Table5[[#This Row],[Order Quantity]]</f>
        <v>6</v>
      </c>
    </row>
    <row r="3506" spans="1:7" ht="16" hidden="1" x14ac:dyDescent="0.2">
      <c r="A3506" t="s">
        <v>2725</v>
      </c>
      <c r="B3506">
        <v>3</v>
      </c>
      <c r="C3506">
        <v>6</v>
      </c>
      <c r="D3506" t="s">
        <v>2726</v>
      </c>
      <c r="E3506" t="s">
        <v>2727</v>
      </c>
      <c r="F3506" s="4"/>
      <c r="G3506" s="9">
        <f>Table5[[#This Row],[Order Quantity]]</f>
        <v>6</v>
      </c>
    </row>
    <row r="3507" spans="1:7" ht="16" hidden="1" x14ac:dyDescent="0.2">
      <c r="A3507" t="s">
        <v>2798</v>
      </c>
      <c r="B3507">
        <v>3</v>
      </c>
      <c r="C3507">
        <v>6</v>
      </c>
      <c r="D3507" t="s">
        <v>527</v>
      </c>
      <c r="E3507" t="s">
        <v>2799</v>
      </c>
      <c r="F3507" s="4"/>
      <c r="G3507" s="9">
        <f>Table5[[#This Row],[Order Quantity]]</f>
        <v>6</v>
      </c>
    </row>
    <row r="3508" spans="1:7" ht="16" hidden="1" x14ac:dyDescent="0.2">
      <c r="A3508" t="s">
        <v>2800</v>
      </c>
      <c r="B3508">
        <v>3</v>
      </c>
      <c r="C3508">
        <v>6</v>
      </c>
      <c r="D3508" t="s">
        <v>527</v>
      </c>
      <c r="E3508" t="s">
        <v>2799</v>
      </c>
      <c r="F3508" s="4"/>
      <c r="G3508" s="9">
        <f>Table5[[#This Row],[Order Quantity]]</f>
        <v>6</v>
      </c>
    </row>
    <row r="3509" spans="1:7" ht="16" hidden="1" x14ac:dyDescent="0.2">
      <c r="A3509" t="s">
        <v>3093</v>
      </c>
      <c r="B3509">
        <v>3</v>
      </c>
      <c r="C3509">
        <v>6</v>
      </c>
      <c r="D3509" t="s">
        <v>1795</v>
      </c>
      <c r="E3509" t="s">
        <v>2495</v>
      </c>
      <c r="F3509" s="4"/>
      <c r="G3509" s="9">
        <f>Table5[[#This Row],[Order Quantity]]</f>
        <v>6</v>
      </c>
    </row>
    <row r="3510" spans="1:7" ht="16" hidden="1" x14ac:dyDescent="0.2">
      <c r="A3510" t="s">
        <v>3128</v>
      </c>
      <c r="B3510">
        <v>3</v>
      </c>
      <c r="C3510">
        <v>6</v>
      </c>
      <c r="D3510" t="s">
        <v>136</v>
      </c>
      <c r="E3510" t="s">
        <v>1655</v>
      </c>
      <c r="F3510" s="4"/>
      <c r="G3510" s="9">
        <f>Table5[[#This Row],[Order Quantity]]</f>
        <v>6</v>
      </c>
    </row>
    <row r="3511" spans="1:7" ht="16" hidden="1" x14ac:dyDescent="0.2">
      <c r="A3511" t="s">
        <v>3232</v>
      </c>
      <c r="B3511">
        <v>3</v>
      </c>
      <c r="C3511">
        <v>6</v>
      </c>
      <c r="D3511" t="s">
        <v>265</v>
      </c>
      <c r="E3511" t="s">
        <v>1428</v>
      </c>
      <c r="F3511" s="4"/>
      <c r="G3511" s="9">
        <f>Table5[[#This Row],[Order Quantity]]</f>
        <v>6</v>
      </c>
    </row>
    <row r="3512" spans="1:7" ht="16" hidden="1" x14ac:dyDescent="0.2">
      <c r="A3512" t="s">
        <v>3593</v>
      </c>
      <c r="B3512">
        <v>3</v>
      </c>
      <c r="C3512">
        <v>6</v>
      </c>
      <c r="D3512" t="s">
        <v>262</v>
      </c>
      <c r="E3512" t="s">
        <v>2803</v>
      </c>
      <c r="F3512" s="4"/>
      <c r="G3512" s="9">
        <f>Table5[[#This Row],[Order Quantity]]</f>
        <v>6</v>
      </c>
    </row>
    <row r="3513" spans="1:7" ht="16" hidden="1" x14ac:dyDescent="0.2">
      <c r="A3513" t="s">
        <v>3810</v>
      </c>
      <c r="B3513">
        <v>3</v>
      </c>
      <c r="C3513">
        <v>6</v>
      </c>
      <c r="D3513" t="s">
        <v>1561</v>
      </c>
      <c r="E3513" t="s">
        <v>3151</v>
      </c>
      <c r="F3513" s="4"/>
      <c r="G3513" s="9">
        <f>Table5[[#This Row],[Order Quantity]]</f>
        <v>6</v>
      </c>
    </row>
    <row r="3514" spans="1:7" ht="16" hidden="1" x14ac:dyDescent="0.2">
      <c r="A3514" t="s">
        <v>3811</v>
      </c>
      <c r="B3514">
        <v>3</v>
      </c>
      <c r="C3514">
        <v>6</v>
      </c>
      <c r="D3514" t="s">
        <v>1561</v>
      </c>
      <c r="E3514" t="s">
        <v>3151</v>
      </c>
      <c r="F3514" s="4"/>
      <c r="G3514" s="9">
        <f>Table5[[#This Row],[Order Quantity]]</f>
        <v>6</v>
      </c>
    </row>
    <row r="3515" spans="1:7" ht="16" hidden="1" x14ac:dyDescent="0.2">
      <c r="A3515" t="s">
        <v>3965</v>
      </c>
      <c r="B3515">
        <v>3</v>
      </c>
      <c r="C3515">
        <v>6</v>
      </c>
      <c r="D3515" t="s">
        <v>422</v>
      </c>
      <c r="E3515" t="s">
        <v>1677</v>
      </c>
      <c r="F3515" s="4"/>
      <c r="G3515" s="9">
        <f>Table5[[#This Row],[Order Quantity]]</f>
        <v>6</v>
      </c>
    </row>
    <row r="3516" spans="1:7" ht="16" hidden="1" x14ac:dyDescent="0.2">
      <c r="A3516" s="1" t="s">
        <v>4229</v>
      </c>
      <c r="B3516" s="1">
        <v>3</v>
      </c>
      <c r="C3516" s="1">
        <v>6</v>
      </c>
      <c r="D3516" s="1" t="s">
        <v>193</v>
      </c>
      <c r="E3516" s="1" t="s">
        <v>4144</v>
      </c>
      <c r="F3516" s="4"/>
      <c r="G3516" s="9">
        <f>Table5[[#This Row],[Order Quantity]]</f>
        <v>6</v>
      </c>
    </row>
    <row r="3517" spans="1:7" ht="16" hidden="1" x14ac:dyDescent="0.2">
      <c r="A3517" t="s">
        <v>4415</v>
      </c>
      <c r="B3517">
        <v>3</v>
      </c>
      <c r="C3517">
        <v>6</v>
      </c>
      <c r="D3517" t="s">
        <v>136</v>
      </c>
      <c r="E3517" t="s">
        <v>3404</v>
      </c>
      <c r="F3517" s="4"/>
      <c r="G3517" s="9">
        <f>Table5[[#This Row],[Order Quantity]]</f>
        <v>6</v>
      </c>
    </row>
    <row r="3518" spans="1:7" ht="16" hidden="1" x14ac:dyDescent="0.2">
      <c r="A3518" t="s">
        <v>1944</v>
      </c>
      <c r="B3518">
        <v>3</v>
      </c>
      <c r="C3518">
        <v>6</v>
      </c>
      <c r="D3518" t="s">
        <v>831</v>
      </c>
      <c r="E3518" t="s">
        <v>1361</v>
      </c>
      <c r="F3518" s="4"/>
      <c r="G3518" s="9">
        <f>Table5[[#This Row],[Order Quantity]]</f>
        <v>6</v>
      </c>
    </row>
    <row r="3519" spans="1:7" ht="16" hidden="1" x14ac:dyDescent="0.2">
      <c r="A3519" t="s">
        <v>3061</v>
      </c>
      <c r="B3519">
        <v>3</v>
      </c>
      <c r="C3519">
        <v>6</v>
      </c>
      <c r="D3519" t="s">
        <v>1144</v>
      </c>
      <c r="E3519" t="s">
        <v>1276</v>
      </c>
      <c r="F3519" s="4"/>
      <c r="G3519" s="9">
        <f>Table5[[#This Row],[Order Quantity]]</f>
        <v>6</v>
      </c>
    </row>
    <row r="3520" spans="1:7" ht="16" hidden="1" x14ac:dyDescent="0.2">
      <c r="A3520" t="s">
        <v>5385</v>
      </c>
      <c r="B3520">
        <v>3</v>
      </c>
      <c r="C3520">
        <v>6</v>
      </c>
      <c r="D3520" t="s">
        <v>136</v>
      </c>
      <c r="E3520" t="s">
        <v>5362</v>
      </c>
      <c r="F3520" s="4"/>
      <c r="G3520" s="9">
        <f>Table5[[#This Row],[Order Quantity]]</f>
        <v>6</v>
      </c>
    </row>
    <row r="3521" spans="1:7" ht="16" hidden="1" x14ac:dyDescent="0.2">
      <c r="A3521" t="s">
        <v>5426</v>
      </c>
      <c r="B3521">
        <v>3</v>
      </c>
      <c r="C3521">
        <v>6</v>
      </c>
      <c r="D3521" t="s">
        <v>136</v>
      </c>
      <c r="E3521" t="s">
        <v>1361</v>
      </c>
      <c r="F3521" s="4"/>
      <c r="G3521" s="9">
        <f>Table5[[#This Row],[Order Quantity]]</f>
        <v>6</v>
      </c>
    </row>
    <row r="3522" spans="1:7" ht="16" hidden="1" x14ac:dyDescent="0.2">
      <c r="A3522" t="s">
        <v>5469</v>
      </c>
      <c r="B3522">
        <v>3</v>
      </c>
      <c r="C3522">
        <v>6</v>
      </c>
      <c r="D3522" t="s">
        <v>136</v>
      </c>
      <c r="E3522" t="s">
        <v>5439</v>
      </c>
      <c r="F3522" s="4"/>
      <c r="G3522" s="9">
        <f>Table5[[#This Row],[Order Quantity]]</f>
        <v>6</v>
      </c>
    </row>
    <row r="3523" spans="1:7" ht="16" hidden="1" x14ac:dyDescent="0.2">
      <c r="A3523" t="s">
        <v>5477</v>
      </c>
      <c r="B3523">
        <v>3</v>
      </c>
      <c r="C3523">
        <v>6</v>
      </c>
      <c r="D3523" t="s">
        <v>136</v>
      </c>
      <c r="E3523" t="s">
        <v>5362</v>
      </c>
      <c r="F3523" s="4"/>
      <c r="G3523" s="9">
        <f>Table5[[#This Row],[Order Quantity]]</f>
        <v>6</v>
      </c>
    </row>
    <row r="3524" spans="1:7" ht="16" hidden="1" x14ac:dyDescent="0.2">
      <c r="A3524" t="s">
        <v>5510</v>
      </c>
      <c r="B3524">
        <v>3</v>
      </c>
      <c r="C3524">
        <v>6</v>
      </c>
      <c r="D3524" t="s">
        <v>5511</v>
      </c>
      <c r="E3524" t="s">
        <v>2432</v>
      </c>
      <c r="F3524" s="4"/>
      <c r="G3524" s="9">
        <f>Table5[[#This Row],[Order Quantity]]</f>
        <v>6</v>
      </c>
    </row>
    <row r="3525" spans="1:7" ht="16" hidden="1" x14ac:dyDescent="0.2">
      <c r="A3525" t="s">
        <v>5625</v>
      </c>
      <c r="B3525">
        <v>3</v>
      </c>
      <c r="C3525">
        <v>6</v>
      </c>
      <c r="D3525" t="s">
        <v>5626</v>
      </c>
      <c r="E3525" t="s">
        <v>1660</v>
      </c>
      <c r="F3525" s="4"/>
      <c r="G3525" s="9">
        <f>Table5[[#This Row],[Order Quantity]]</f>
        <v>6</v>
      </c>
    </row>
    <row r="3526" spans="1:7" ht="16" hidden="1" x14ac:dyDescent="0.2">
      <c r="A3526" t="s">
        <v>5934</v>
      </c>
      <c r="B3526">
        <v>3</v>
      </c>
      <c r="C3526">
        <v>6</v>
      </c>
      <c r="D3526" t="s">
        <v>934</v>
      </c>
      <c r="E3526" t="s">
        <v>5779</v>
      </c>
      <c r="F3526" s="4"/>
      <c r="G3526" s="9">
        <f>Table5[[#This Row],[Order Quantity]]</f>
        <v>6</v>
      </c>
    </row>
    <row r="3527" spans="1:7" ht="16" hidden="1" x14ac:dyDescent="0.2">
      <c r="A3527" t="s">
        <v>5944</v>
      </c>
      <c r="B3527">
        <v>3</v>
      </c>
      <c r="C3527">
        <v>6</v>
      </c>
      <c r="D3527" t="s">
        <v>5945</v>
      </c>
      <c r="E3527" t="s">
        <v>2683</v>
      </c>
      <c r="F3527" s="4"/>
      <c r="G3527" s="9">
        <f>Table5[[#This Row],[Order Quantity]]</f>
        <v>6</v>
      </c>
    </row>
    <row r="3528" spans="1:7" ht="16" hidden="1" x14ac:dyDescent="0.2">
      <c r="A3528" t="s">
        <v>6147</v>
      </c>
      <c r="B3528">
        <v>3</v>
      </c>
      <c r="C3528">
        <v>6</v>
      </c>
      <c r="D3528" t="s">
        <v>113</v>
      </c>
      <c r="E3528" t="s">
        <v>3079</v>
      </c>
      <c r="F3528" s="4"/>
      <c r="G3528" s="9">
        <f>Table5[[#This Row],[Order Quantity]]</f>
        <v>6</v>
      </c>
    </row>
    <row r="3529" spans="1:7" ht="16" hidden="1" x14ac:dyDescent="0.2">
      <c r="A3529" t="s">
        <v>6287</v>
      </c>
      <c r="B3529">
        <v>3</v>
      </c>
      <c r="C3529">
        <v>6</v>
      </c>
      <c r="D3529" t="s">
        <v>65</v>
      </c>
      <c r="E3529" t="s">
        <v>1290</v>
      </c>
      <c r="F3529" s="4"/>
      <c r="G3529" s="9">
        <f>Table5[[#This Row],[Order Quantity]]</f>
        <v>6</v>
      </c>
    </row>
    <row r="3530" spans="1:7" ht="16" hidden="1" x14ac:dyDescent="0.2">
      <c r="A3530" t="s">
        <v>6402</v>
      </c>
      <c r="B3530">
        <v>3</v>
      </c>
      <c r="C3530">
        <v>6</v>
      </c>
      <c r="D3530" t="s">
        <v>77</v>
      </c>
      <c r="E3530" t="s">
        <v>1302</v>
      </c>
      <c r="F3530" s="4"/>
      <c r="G3530" s="9">
        <f>Table5[[#This Row],[Order Quantity]]</f>
        <v>6</v>
      </c>
    </row>
    <row r="3531" spans="1:7" ht="16" hidden="1" x14ac:dyDescent="0.2">
      <c r="A3531" t="s">
        <v>2997</v>
      </c>
      <c r="B3531">
        <v>3</v>
      </c>
      <c r="C3531">
        <v>6</v>
      </c>
      <c r="D3531" t="s">
        <v>464</v>
      </c>
      <c r="E3531" t="s">
        <v>1302</v>
      </c>
      <c r="F3531" s="4"/>
      <c r="G3531" s="9">
        <f>Table5[[#This Row],[Order Quantity]]</f>
        <v>6</v>
      </c>
    </row>
    <row r="3532" spans="1:7" ht="16" hidden="1" x14ac:dyDescent="0.2">
      <c r="A3532" t="s">
        <v>6813</v>
      </c>
      <c r="B3532">
        <v>3</v>
      </c>
      <c r="C3532">
        <v>6</v>
      </c>
      <c r="D3532" t="s">
        <v>1515</v>
      </c>
      <c r="E3532" t="s">
        <v>1920</v>
      </c>
      <c r="F3532" s="4"/>
      <c r="G3532" s="9">
        <f>Table5[[#This Row],[Order Quantity]]</f>
        <v>6</v>
      </c>
    </row>
    <row r="3533" spans="1:7" ht="16" hidden="1" x14ac:dyDescent="0.2">
      <c r="A3533" t="s">
        <v>6942</v>
      </c>
      <c r="B3533">
        <v>3</v>
      </c>
      <c r="C3533">
        <v>6</v>
      </c>
      <c r="D3533" t="s">
        <v>385</v>
      </c>
      <c r="E3533" t="s">
        <v>2362</v>
      </c>
      <c r="F3533" s="4"/>
      <c r="G3533" s="9">
        <f>Table5[[#This Row],[Order Quantity]]</f>
        <v>6</v>
      </c>
    </row>
    <row r="3534" spans="1:7" ht="16" hidden="1" x14ac:dyDescent="0.2">
      <c r="A3534" t="s">
        <v>7085</v>
      </c>
      <c r="B3534">
        <v>3</v>
      </c>
      <c r="C3534" s="6">
        <v>6</v>
      </c>
      <c r="D3534" t="s">
        <v>2751</v>
      </c>
      <c r="E3534" t="s">
        <v>2516</v>
      </c>
      <c r="F3534" s="4"/>
      <c r="G3534" s="9">
        <f>Table5[[#This Row],[Order Quantity]]</f>
        <v>6</v>
      </c>
    </row>
    <row r="3535" spans="1:7" ht="16" hidden="1" x14ac:dyDescent="0.2">
      <c r="A3535" t="s">
        <v>7109</v>
      </c>
      <c r="B3535">
        <v>3</v>
      </c>
      <c r="C3535">
        <v>6</v>
      </c>
      <c r="D3535" t="s">
        <v>97</v>
      </c>
      <c r="E3535" t="s">
        <v>1439</v>
      </c>
      <c r="F3535" s="4"/>
      <c r="G3535" s="9">
        <f>Table5[[#This Row],[Order Quantity]]</f>
        <v>6</v>
      </c>
    </row>
    <row r="3536" spans="1:7" ht="16" hidden="1" x14ac:dyDescent="0.2">
      <c r="A3536" t="s">
        <v>7556</v>
      </c>
      <c r="B3536">
        <v>3</v>
      </c>
      <c r="C3536">
        <v>6</v>
      </c>
      <c r="D3536" t="s">
        <v>1083</v>
      </c>
      <c r="E3536" t="s">
        <v>1899</v>
      </c>
      <c r="F3536" s="4"/>
      <c r="G3536" s="9">
        <f>Table5[[#This Row],[Order Quantity]]</f>
        <v>6</v>
      </c>
    </row>
    <row r="3537" spans="1:7" ht="16" hidden="1" x14ac:dyDescent="0.2">
      <c r="A3537" t="s">
        <v>4785</v>
      </c>
      <c r="B3537">
        <v>3</v>
      </c>
      <c r="C3537">
        <v>6</v>
      </c>
      <c r="D3537" t="s">
        <v>136</v>
      </c>
      <c r="E3537" t="s">
        <v>3902</v>
      </c>
      <c r="F3537" s="4"/>
      <c r="G3537" s="9">
        <f>Table5[[#This Row],[Order Quantity]]</f>
        <v>6</v>
      </c>
    </row>
    <row r="3538" spans="1:7" ht="16" hidden="1" x14ac:dyDescent="0.2">
      <c r="A3538" s="1" t="s">
        <v>7627</v>
      </c>
      <c r="B3538" s="1">
        <v>3</v>
      </c>
      <c r="C3538" s="1">
        <v>6</v>
      </c>
      <c r="D3538" s="1" t="s">
        <v>129</v>
      </c>
      <c r="E3538" s="1" t="s">
        <v>1826</v>
      </c>
      <c r="F3538" s="4"/>
      <c r="G3538" s="9">
        <f>Table5[[#This Row],[Order Quantity]]</f>
        <v>6</v>
      </c>
    </row>
    <row r="3539" spans="1:7" ht="16" hidden="1" x14ac:dyDescent="0.2">
      <c r="A3539" s="1" t="s">
        <v>50</v>
      </c>
      <c r="B3539" s="1">
        <v>2</v>
      </c>
      <c r="C3539" s="1">
        <v>6</v>
      </c>
      <c r="D3539" s="1" t="s">
        <v>51</v>
      </c>
      <c r="E3539" t="s">
        <v>52</v>
      </c>
      <c r="F3539" s="4"/>
      <c r="G3539" s="9">
        <f>Table5[[#This Row],[Order Quantity]]</f>
        <v>6</v>
      </c>
    </row>
    <row r="3540" spans="1:7" ht="16" hidden="1" x14ac:dyDescent="0.2">
      <c r="A3540" s="1" t="s">
        <v>58</v>
      </c>
      <c r="B3540" s="1">
        <v>2</v>
      </c>
      <c r="C3540" s="1">
        <v>6</v>
      </c>
      <c r="D3540" s="1" t="s">
        <v>56</v>
      </c>
      <c r="E3540" t="s">
        <v>57</v>
      </c>
      <c r="F3540" s="4"/>
      <c r="G3540" s="9">
        <f>Table5[[#This Row],[Order Quantity]]</f>
        <v>6</v>
      </c>
    </row>
    <row r="3541" spans="1:7" ht="16" hidden="1" x14ac:dyDescent="0.2">
      <c r="A3541" t="s">
        <v>207</v>
      </c>
      <c r="B3541">
        <v>2</v>
      </c>
      <c r="C3541">
        <v>6</v>
      </c>
      <c r="D3541" t="s">
        <v>208</v>
      </c>
      <c r="E3541" t="s">
        <v>148</v>
      </c>
      <c r="F3541" s="4"/>
      <c r="G3541" s="9">
        <f>Table5[[#This Row],[Order Quantity]]</f>
        <v>6</v>
      </c>
    </row>
    <row r="3542" spans="1:7" ht="16" hidden="1" x14ac:dyDescent="0.2">
      <c r="A3542" t="s">
        <v>271</v>
      </c>
      <c r="B3542">
        <v>2</v>
      </c>
      <c r="C3542">
        <v>6</v>
      </c>
      <c r="D3542" t="s">
        <v>272</v>
      </c>
      <c r="E3542" t="s">
        <v>273</v>
      </c>
      <c r="F3542" s="4"/>
      <c r="G3542" s="9">
        <f>Table5[[#This Row],[Order Quantity]]</f>
        <v>6</v>
      </c>
    </row>
    <row r="3543" spans="1:7" ht="16" hidden="1" x14ac:dyDescent="0.2">
      <c r="A3543" t="s">
        <v>458</v>
      </c>
      <c r="B3543">
        <v>2</v>
      </c>
      <c r="C3543">
        <v>6</v>
      </c>
      <c r="D3543" t="s">
        <v>459</v>
      </c>
      <c r="E3543" t="s">
        <v>185</v>
      </c>
      <c r="F3543" s="4"/>
      <c r="G3543" s="9">
        <f>Table5[[#This Row],[Order Quantity]]</f>
        <v>6</v>
      </c>
    </row>
    <row r="3544" spans="1:7" ht="16" hidden="1" x14ac:dyDescent="0.2">
      <c r="A3544" t="s">
        <v>699</v>
      </c>
      <c r="B3544">
        <v>2</v>
      </c>
      <c r="C3544">
        <v>6</v>
      </c>
      <c r="D3544" t="s">
        <v>171</v>
      </c>
      <c r="E3544" t="s">
        <v>508</v>
      </c>
      <c r="F3544" s="4"/>
      <c r="G3544" s="9">
        <f>Table5[[#This Row],[Order Quantity]]</f>
        <v>6</v>
      </c>
    </row>
    <row r="3545" spans="1:7" ht="16" hidden="1" x14ac:dyDescent="0.2">
      <c r="A3545" t="s">
        <v>907</v>
      </c>
      <c r="B3545">
        <v>2</v>
      </c>
      <c r="C3545">
        <v>6</v>
      </c>
      <c r="D3545" t="s">
        <v>908</v>
      </c>
      <c r="E3545" t="s">
        <v>114</v>
      </c>
      <c r="F3545" s="4"/>
      <c r="G3545" s="9">
        <f>Table5[[#This Row],[Order Quantity]]</f>
        <v>6</v>
      </c>
    </row>
    <row r="3546" spans="1:7" ht="16" hidden="1" x14ac:dyDescent="0.2">
      <c r="A3546" t="s">
        <v>1007</v>
      </c>
      <c r="B3546">
        <v>2</v>
      </c>
      <c r="C3546">
        <v>6</v>
      </c>
      <c r="D3546" t="s">
        <v>1008</v>
      </c>
      <c r="E3546" t="s">
        <v>78</v>
      </c>
      <c r="F3546" s="4"/>
      <c r="G3546" s="9">
        <f>Table5[[#This Row],[Order Quantity]]</f>
        <v>6</v>
      </c>
    </row>
    <row r="3547" spans="1:7" ht="16" hidden="1" x14ac:dyDescent="0.2">
      <c r="A3547" t="s">
        <v>1026</v>
      </c>
      <c r="B3547">
        <v>2</v>
      </c>
      <c r="C3547">
        <v>6</v>
      </c>
      <c r="D3547" t="s">
        <v>971</v>
      </c>
      <c r="E3547" t="s">
        <v>287</v>
      </c>
      <c r="F3547" s="4"/>
      <c r="G3547" s="9">
        <f>Table5[[#This Row],[Order Quantity]]</f>
        <v>6</v>
      </c>
    </row>
    <row r="3548" spans="1:7" ht="16" hidden="1" x14ac:dyDescent="0.2">
      <c r="A3548" t="s">
        <v>1294</v>
      </c>
      <c r="B3548">
        <v>2</v>
      </c>
      <c r="C3548">
        <v>6</v>
      </c>
      <c r="D3548" t="s">
        <v>136</v>
      </c>
      <c r="E3548" t="s">
        <v>1278</v>
      </c>
      <c r="F3548" s="4"/>
      <c r="G3548" s="9">
        <f>Table5[[#This Row],[Order Quantity]]</f>
        <v>6</v>
      </c>
    </row>
    <row r="3549" spans="1:7" ht="16" hidden="1" x14ac:dyDescent="0.2">
      <c r="A3549" t="s">
        <v>1297</v>
      </c>
      <c r="B3549">
        <v>2</v>
      </c>
      <c r="C3549">
        <v>6</v>
      </c>
      <c r="D3549" t="s">
        <v>171</v>
      </c>
      <c r="E3549" t="s">
        <v>1263</v>
      </c>
      <c r="F3549" s="4"/>
      <c r="G3549" s="9">
        <f>Table5[[#This Row],[Order Quantity]]</f>
        <v>6</v>
      </c>
    </row>
    <row r="3550" spans="1:7" ht="16" hidden="1" x14ac:dyDescent="0.2">
      <c r="A3550" t="s">
        <v>1411</v>
      </c>
      <c r="B3550">
        <v>2</v>
      </c>
      <c r="C3550">
        <v>6</v>
      </c>
      <c r="D3550" t="s">
        <v>1412</v>
      </c>
      <c r="E3550" t="s">
        <v>1413</v>
      </c>
      <c r="F3550" s="4"/>
      <c r="G3550" s="9">
        <f>Table5[[#This Row],[Order Quantity]]</f>
        <v>6</v>
      </c>
    </row>
    <row r="3551" spans="1:7" ht="16" hidden="1" x14ac:dyDescent="0.2">
      <c r="A3551" t="s">
        <v>1457</v>
      </c>
      <c r="B3551">
        <v>2</v>
      </c>
      <c r="C3551">
        <v>6</v>
      </c>
      <c r="D3551" t="s">
        <v>1458</v>
      </c>
      <c r="E3551" t="s">
        <v>1456</v>
      </c>
      <c r="F3551" s="4"/>
      <c r="G3551" s="9">
        <f>Table5[[#This Row],[Order Quantity]]</f>
        <v>6</v>
      </c>
    </row>
    <row r="3552" spans="1:7" ht="16" hidden="1" x14ac:dyDescent="0.2">
      <c r="A3552" t="s">
        <v>1623</v>
      </c>
      <c r="B3552">
        <v>2</v>
      </c>
      <c r="C3552">
        <v>6</v>
      </c>
      <c r="D3552" t="s">
        <v>609</v>
      </c>
      <c r="E3552" t="s">
        <v>1623</v>
      </c>
      <c r="F3552" s="4"/>
      <c r="G3552" s="9">
        <f>Table5[[#This Row],[Order Quantity]]</f>
        <v>6</v>
      </c>
    </row>
    <row r="3553" spans="1:7" ht="16" hidden="1" x14ac:dyDescent="0.2">
      <c r="A3553" t="s">
        <v>1666</v>
      </c>
      <c r="B3553">
        <v>2</v>
      </c>
      <c r="C3553">
        <v>6</v>
      </c>
      <c r="D3553" t="s">
        <v>1667</v>
      </c>
      <c r="E3553" t="s">
        <v>1261</v>
      </c>
      <c r="F3553" s="4"/>
      <c r="G3553" s="9">
        <f>Table5[[#This Row],[Order Quantity]]</f>
        <v>6</v>
      </c>
    </row>
    <row r="3554" spans="1:7" ht="16" hidden="1" x14ac:dyDescent="0.2">
      <c r="A3554" t="s">
        <v>1776</v>
      </c>
      <c r="B3554">
        <v>2</v>
      </c>
      <c r="C3554">
        <v>6</v>
      </c>
      <c r="D3554" t="s">
        <v>411</v>
      </c>
      <c r="E3554" t="s">
        <v>1777</v>
      </c>
      <c r="F3554" s="4"/>
      <c r="G3554" s="9">
        <f>Table5[[#This Row],[Order Quantity]]</f>
        <v>6</v>
      </c>
    </row>
    <row r="3555" spans="1:7" ht="16" hidden="1" x14ac:dyDescent="0.2">
      <c r="A3555" t="s">
        <v>1855</v>
      </c>
      <c r="B3555">
        <v>2</v>
      </c>
      <c r="C3555">
        <v>6</v>
      </c>
      <c r="D3555" t="s">
        <v>1856</v>
      </c>
      <c r="E3555" t="s">
        <v>1857</v>
      </c>
      <c r="F3555" s="4"/>
      <c r="G3555" s="9">
        <f>Table5[[#This Row],[Order Quantity]]</f>
        <v>6</v>
      </c>
    </row>
    <row r="3556" spans="1:7" ht="16" hidden="1" x14ac:dyDescent="0.2">
      <c r="A3556" t="s">
        <v>2048</v>
      </c>
      <c r="B3556">
        <v>2</v>
      </c>
      <c r="C3556">
        <v>6</v>
      </c>
      <c r="D3556" t="s">
        <v>129</v>
      </c>
      <c r="E3556" t="s">
        <v>1956</v>
      </c>
      <c r="F3556" s="4"/>
      <c r="G3556" s="9">
        <f>Table5[[#This Row],[Order Quantity]]</f>
        <v>6</v>
      </c>
    </row>
    <row r="3557" spans="1:7" ht="16" hidden="1" x14ac:dyDescent="0.2">
      <c r="A3557" t="s">
        <v>1675</v>
      </c>
      <c r="B3557">
        <v>2</v>
      </c>
      <c r="C3557" s="6">
        <v>6</v>
      </c>
      <c r="D3557" t="s">
        <v>2110</v>
      </c>
      <c r="E3557" t="s">
        <v>1265</v>
      </c>
      <c r="F3557" s="4"/>
      <c r="G3557" s="9">
        <f>Table5[[#This Row],[Order Quantity]]</f>
        <v>6</v>
      </c>
    </row>
    <row r="3558" spans="1:7" ht="16" hidden="1" x14ac:dyDescent="0.2">
      <c r="A3558" t="s">
        <v>2194</v>
      </c>
      <c r="B3558">
        <v>2</v>
      </c>
      <c r="C3558">
        <v>6</v>
      </c>
      <c r="D3558" t="s">
        <v>2195</v>
      </c>
      <c r="E3558" t="s">
        <v>2196</v>
      </c>
      <c r="F3558" s="4"/>
      <c r="G3558" s="9">
        <f>Table5[[#This Row],[Order Quantity]]</f>
        <v>6</v>
      </c>
    </row>
    <row r="3559" spans="1:7" ht="16" hidden="1" x14ac:dyDescent="0.2">
      <c r="A3559" t="s">
        <v>2813</v>
      </c>
      <c r="B3559">
        <v>2</v>
      </c>
      <c r="C3559">
        <v>6</v>
      </c>
      <c r="D3559" t="s">
        <v>2786</v>
      </c>
      <c r="E3559" t="s">
        <v>1647</v>
      </c>
      <c r="F3559" s="4"/>
      <c r="G3559" s="9">
        <f>Table5[[#This Row],[Order Quantity]]</f>
        <v>6</v>
      </c>
    </row>
    <row r="3560" spans="1:7" ht="16" hidden="1" x14ac:dyDescent="0.2">
      <c r="A3560" t="s">
        <v>2830</v>
      </c>
      <c r="B3560">
        <v>2</v>
      </c>
      <c r="C3560">
        <v>6</v>
      </c>
      <c r="D3560" t="s">
        <v>2831</v>
      </c>
      <c r="E3560" t="s">
        <v>2326</v>
      </c>
      <c r="F3560" s="4"/>
      <c r="G3560" s="9">
        <f>Table5[[#This Row],[Order Quantity]]</f>
        <v>6</v>
      </c>
    </row>
    <row r="3561" spans="1:7" ht="16" hidden="1" x14ac:dyDescent="0.2">
      <c r="A3561" t="s">
        <v>3154</v>
      </c>
      <c r="B3561">
        <v>2</v>
      </c>
      <c r="C3561">
        <v>6</v>
      </c>
      <c r="D3561" t="s">
        <v>296</v>
      </c>
      <c r="E3561" t="s">
        <v>3155</v>
      </c>
      <c r="F3561" s="4"/>
      <c r="G3561" s="9">
        <f>Table5[[#This Row],[Order Quantity]]</f>
        <v>6</v>
      </c>
    </row>
    <row r="3562" spans="1:7" ht="16" hidden="1" x14ac:dyDescent="0.2">
      <c r="A3562" t="s">
        <v>3239</v>
      </c>
      <c r="B3562">
        <v>2</v>
      </c>
      <c r="C3562">
        <v>6</v>
      </c>
      <c r="D3562" t="s">
        <v>3240</v>
      </c>
      <c r="E3562" t="s">
        <v>2288</v>
      </c>
      <c r="F3562" s="4"/>
      <c r="G3562" s="9">
        <f>Table5[[#This Row],[Order Quantity]]</f>
        <v>6</v>
      </c>
    </row>
    <row r="3563" spans="1:7" ht="16" hidden="1" x14ac:dyDescent="0.2">
      <c r="A3563" t="s">
        <v>3322</v>
      </c>
      <c r="B3563">
        <v>2</v>
      </c>
      <c r="C3563">
        <v>6</v>
      </c>
      <c r="D3563" t="s">
        <v>136</v>
      </c>
      <c r="E3563" t="s">
        <v>3323</v>
      </c>
      <c r="F3563" s="4"/>
      <c r="G3563" s="9">
        <f>Table5[[#This Row],[Order Quantity]]</f>
        <v>6</v>
      </c>
    </row>
    <row r="3564" spans="1:7" ht="16" hidden="1" x14ac:dyDescent="0.2">
      <c r="A3564" t="s">
        <v>3331</v>
      </c>
      <c r="B3564">
        <v>2</v>
      </c>
      <c r="C3564">
        <v>6</v>
      </c>
      <c r="D3564" t="s">
        <v>1500</v>
      </c>
      <c r="E3564" t="s">
        <v>1331</v>
      </c>
      <c r="F3564" s="4"/>
      <c r="G3564" s="9">
        <f>Table5[[#This Row],[Order Quantity]]</f>
        <v>6</v>
      </c>
    </row>
    <row r="3565" spans="1:7" ht="16" hidden="1" x14ac:dyDescent="0.2">
      <c r="A3565" t="s">
        <v>3610</v>
      </c>
      <c r="B3565">
        <v>2</v>
      </c>
      <c r="C3565">
        <v>6</v>
      </c>
      <c r="D3565" t="s">
        <v>437</v>
      </c>
      <c r="E3565" t="s">
        <v>1521</v>
      </c>
      <c r="F3565" s="4"/>
      <c r="G3565" s="9">
        <f>Table5[[#This Row],[Order Quantity]]</f>
        <v>6</v>
      </c>
    </row>
    <row r="3566" spans="1:7" ht="16" hidden="1" x14ac:dyDescent="0.2">
      <c r="A3566" t="s">
        <v>3704</v>
      </c>
      <c r="B3566">
        <v>2</v>
      </c>
      <c r="C3566">
        <v>6</v>
      </c>
      <c r="D3566" t="s">
        <v>1515</v>
      </c>
      <c r="E3566" t="s">
        <v>1516</v>
      </c>
      <c r="F3566" s="4"/>
      <c r="G3566" s="9">
        <f>Table5[[#This Row],[Order Quantity]]</f>
        <v>6</v>
      </c>
    </row>
    <row r="3567" spans="1:7" ht="16" hidden="1" x14ac:dyDescent="0.2">
      <c r="A3567" t="s">
        <v>3829</v>
      </c>
      <c r="B3567">
        <v>2</v>
      </c>
      <c r="C3567">
        <v>6</v>
      </c>
      <c r="D3567" t="s">
        <v>1593</v>
      </c>
      <c r="E3567" t="s">
        <v>1594</v>
      </c>
      <c r="F3567" s="4"/>
      <c r="G3567" s="9">
        <f>Table5[[#This Row],[Order Quantity]]</f>
        <v>6</v>
      </c>
    </row>
    <row r="3568" spans="1:7" ht="16" hidden="1" x14ac:dyDescent="0.2">
      <c r="A3568" t="s">
        <v>3908</v>
      </c>
      <c r="B3568">
        <v>2</v>
      </c>
      <c r="C3568">
        <v>6</v>
      </c>
      <c r="D3568" t="s">
        <v>697</v>
      </c>
      <c r="E3568" t="s">
        <v>3071</v>
      </c>
      <c r="F3568" s="4"/>
      <c r="G3568" s="9">
        <f>Table5[[#This Row],[Order Quantity]]</f>
        <v>6</v>
      </c>
    </row>
    <row r="3569" spans="1:7" ht="16" hidden="1" x14ac:dyDescent="0.2">
      <c r="A3569" s="1" t="s">
        <v>4093</v>
      </c>
      <c r="B3569" s="1">
        <v>2</v>
      </c>
      <c r="C3569" s="5">
        <v>6</v>
      </c>
      <c r="D3569" s="1" t="s">
        <v>4094</v>
      </c>
      <c r="E3569" s="1" t="s">
        <v>2828</v>
      </c>
      <c r="F3569" s="4"/>
      <c r="G3569" s="9">
        <f>Table5[[#This Row],[Order Quantity]]</f>
        <v>6</v>
      </c>
    </row>
    <row r="3570" spans="1:7" ht="16" hidden="1" x14ac:dyDescent="0.2">
      <c r="A3570" t="s">
        <v>4373</v>
      </c>
      <c r="B3570">
        <v>2</v>
      </c>
      <c r="C3570">
        <v>6</v>
      </c>
      <c r="D3570" t="s">
        <v>4374</v>
      </c>
      <c r="E3570" t="s">
        <v>1498</v>
      </c>
      <c r="F3570" s="4"/>
      <c r="G3570" s="9">
        <f>Table5[[#This Row],[Order Quantity]]</f>
        <v>6</v>
      </c>
    </row>
    <row r="3571" spans="1:7" ht="16" hidden="1" x14ac:dyDescent="0.2">
      <c r="A3571" t="s">
        <v>4386</v>
      </c>
      <c r="B3571">
        <v>2</v>
      </c>
      <c r="C3571">
        <v>6</v>
      </c>
      <c r="D3571" t="s">
        <v>1915</v>
      </c>
      <c r="E3571" t="s">
        <v>1527</v>
      </c>
      <c r="F3571" s="4"/>
      <c r="G3571" s="9">
        <f>Table5[[#This Row],[Order Quantity]]</f>
        <v>6</v>
      </c>
    </row>
    <row r="3572" spans="1:7" ht="16" hidden="1" x14ac:dyDescent="0.2">
      <c r="A3572" t="s">
        <v>3894</v>
      </c>
      <c r="B3572">
        <v>2</v>
      </c>
      <c r="C3572">
        <v>6</v>
      </c>
      <c r="D3572" t="s">
        <v>422</v>
      </c>
      <c r="E3572" t="s">
        <v>1677</v>
      </c>
      <c r="F3572" s="4"/>
      <c r="G3572" s="9">
        <f>Table5[[#This Row],[Order Quantity]]</f>
        <v>6</v>
      </c>
    </row>
    <row r="3573" spans="1:7" ht="16" hidden="1" x14ac:dyDescent="0.2">
      <c r="A3573" t="s">
        <v>2985</v>
      </c>
      <c r="B3573">
        <v>2</v>
      </c>
      <c r="C3573">
        <v>6</v>
      </c>
      <c r="D3573" t="s">
        <v>609</v>
      </c>
      <c r="E3573" t="s">
        <v>671</v>
      </c>
      <c r="F3573" s="4"/>
      <c r="G3573" s="9">
        <f>Table5[[#This Row],[Order Quantity]]</f>
        <v>6</v>
      </c>
    </row>
    <row r="3574" spans="1:7" ht="16" hidden="1" x14ac:dyDescent="0.2">
      <c r="A3574" t="s">
        <v>4792</v>
      </c>
      <c r="B3574">
        <v>2</v>
      </c>
      <c r="C3574">
        <v>6</v>
      </c>
      <c r="D3574" t="s">
        <v>782</v>
      </c>
      <c r="E3574" t="s">
        <v>4793</v>
      </c>
      <c r="F3574" s="4"/>
      <c r="G3574" s="9">
        <f>Table5[[#This Row],[Order Quantity]]</f>
        <v>6</v>
      </c>
    </row>
    <row r="3575" spans="1:7" ht="16" hidden="1" x14ac:dyDescent="0.2">
      <c r="A3575" t="s">
        <v>4819</v>
      </c>
      <c r="B3575">
        <v>2</v>
      </c>
      <c r="C3575">
        <v>6</v>
      </c>
      <c r="D3575" t="s">
        <v>65</v>
      </c>
      <c r="E3575" t="s">
        <v>4810</v>
      </c>
      <c r="F3575" s="4"/>
      <c r="G3575" s="9">
        <f>Table5[[#This Row],[Order Quantity]]</f>
        <v>6</v>
      </c>
    </row>
    <row r="3576" spans="1:7" ht="16" hidden="1" x14ac:dyDescent="0.2">
      <c r="A3576" t="s">
        <v>4983</v>
      </c>
      <c r="B3576">
        <v>2</v>
      </c>
      <c r="C3576">
        <v>6</v>
      </c>
      <c r="D3576" t="s">
        <v>65</v>
      </c>
      <c r="E3576" t="s">
        <v>4579</v>
      </c>
      <c r="F3576" s="4"/>
      <c r="G3576" s="9">
        <f>Table5[[#This Row],[Order Quantity]]</f>
        <v>6</v>
      </c>
    </row>
    <row r="3577" spans="1:7" ht="16" hidden="1" x14ac:dyDescent="0.2">
      <c r="A3577" t="s">
        <v>5155</v>
      </c>
      <c r="B3577">
        <v>2</v>
      </c>
      <c r="C3577">
        <v>6</v>
      </c>
      <c r="D3577" t="s">
        <v>51</v>
      </c>
      <c r="E3577" t="s">
        <v>5027</v>
      </c>
      <c r="F3577" s="4"/>
      <c r="G3577" s="9">
        <f>Table5[[#This Row],[Order Quantity]]</f>
        <v>6</v>
      </c>
    </row>
    <row r="3578" spans="1:7" ht="16" hidden="1" x14ac:dyDescent="0.2">
      <c r="A3578" t="s">
        <v>5369</v>
      </c>
      <c r="B3578">
        <v>2</v>
      </c>
      <c r="C3578">
        <v>6</v>
      </c>
      <c r="D3578" t="s">
        <v>136</v>
      </c>
      <c r="E3578" t="s">
        <v>2907</v>
      </c>
      <c r="F3578" s="4"/>
      <c r="G3578" s="9">
        <f>Table5[[#This Row],[Order Quantity]]</f>
        <v>6</v>
      </c>
    </row>
    <row r="3579" spans="1:7" ht="16" hidden="1" x14ac:dyDescent="0.2">
      <c r="A3579" t="s">
        <v>5639</v>
      </c>
      <c r="B3579">
        <v>2</v>
      </c>
      <c r="C3579">
        <v>6</v>
      </c>
      <c r="D3579" t="s">
        <v>5640</v>
      </c>
      <c r="E3579" t="s">
        <v>1734</v>
      </c>
      <c r="F3579" s="4"/>
      <c r="G3579" s="9">
        <f>Table5[[#This Row],[Order Quantity]]</f>
        <v>6</v>
      </c>
    </row>
    <row r="3580" spans="1:7" ht="16" hidden="1" x14ac:dyDescent="0.2">
      <c r="A3580" t="s">
        <v>5949</v>
      </c>
      <c r="B3580">
        <v>2</v>
      </c>
      <c r="C3580">
        <v>6</v>
      </c>
      <c r="D3580" t="s">
        <v>5766</v>
      </c>
      <c r="E3580" t="s">
        <v>5776</v>
      </c>
      <c r="F3580" s="4"/>
      <c r="G3580" s="9">
        <f>Table5[[#This Row],[Order Quantity]]</f>
        <v>6</v>
      </c>
    </row>
    <row r="3581" spans="1:7" ht="16" hidden="1" x14ac:dyDescent="0.2">
      <c r="A3581" t="s">
        <v>6178</v>
      </c>
      <c r="B3581">
        <v>2</v>
      </c>
      <c r="C3581">
        <v>6</v>
      </c>
      <c r="D3581" t="s">
        <v>6179</v>
      </c>
      <c r="E3581" t="s">
        <v>5362</v>
      </c>
      <c r="F3581" s="4"/>
      <c r="G3581" s="9">
        <f>Table5[[#This Row],[Order Quantity]]</f>
        <v>6</v>
      </c>
    </row>
    <row r="3582" spans="1:7" ht="16" hidden="1" x14ac:dyDescent="0.2">
      <c r="A3582" t="s">
        <v>6304</v>
      </c>
      <c r="B3582">
        <v>2</v>
      </c>
      <c r="C3582">
        <v>6</v>
      </c>
      <c r="D3582" t="s">
        <v>193</v>
      </c>
      <c r="E3582" t="s">
        <v>1419</v>
      </c>
      <c r="F3582" s="4"/>
      <c r="G3582" s="9">
        <f>Table5[[#This Row],[Order Quantity]]</f>
        <v>6</v>
      </c>
    </row>
    <row r="3583" spans="1:7" ht="16" hidden="1" x14ac:dyDescent="0.2">
      <c r="A3583" t="s">
        <v>1279</v>
      </c>
      <c r="B3583">
        <v>2</v>
      </c>
      <c r="C3583">
        <v>6</v>
      </c>
      <c r="D3583" t="s">
        <v>74</v>
      </c>
      <c r="E3583" t="s">
        <v>1270</v>
      </c>
      <c r="F3583" s="4"/>
      <c r="G3583" s="9">
        <f>Table5[[#This Row],[Order Quantity]]</f>
        <v>6</v>
      </c>
    </row>
    <row r="3584" spans="1:7" ht="16" hidden="1" x14ac:dyDescent="0.2">
      <c r="A3584" t="s">
        <v>6544</v>
      </c>
      <c r="B3584">
        <v>2</v>
      </c>
      <c r="C3584">
        <v>6</v>
      </c>
      <c r="D3584" t="s">
        <v>136</v>
      </c>
      <c r="E3584" t="s">
        <v>6545</v>
      </c>
      <c r="F3584" s="4"/>
      <c r="G3584" s="9">
        <f>Table5[[#This Row],[Order Quantity]]</f>
        <v>6</v>
      </c>
    </row>
    <row r="3585" spans="1:7" ht="16" hidden="1" x14ac:dyDescent="0.2">
      <c r="A3585" t="s">
        <v>6592</v>
      </c>
      <c r="B3585">
        <v>2</v>
      </c>
      <c r="C3585">
        <v>6</v>
      </c>
      <c r="D3585" t="s">
        <v>385</v>
      </c>
      <c r="E3585" t="s">
        <v>2057</v>
      </c>
      <c r="F3585" s="4"/>
      <c r="G3585" s="9">
        <f>Table5[[#This Row],[Order Quantity]]</f>
        <v>6</v>
      </c>
    </row>
    <row r="3586" spans="1:7" ht="16" hidden="1" x14ac:dyDescent="0.2">
      <c r="A3586" t="s">
        <v>2040</v>
      </c>
      <c r="B3586">
        <v>2</v>
      </c>
      <c r="C3586">
        <v>6</v>
      </c>
      <c r="D3586" t="s">
        <v>422</v>
      </c>
      <c r="E3586" t="s">
        <v>1773</v>
      </c>
      <c r="F3586" s="4"/>
      <c r="G3586" s="9">
        <f>Table5[[#This Row],[Order Quantity]]</f>
        <v>6</v>
      </c>
    </row>
    <row r="3587" spans="1:7" ht="16" hidden="1" x14ac:dyDescent="0.2">
      <c r="A3587" t="s">
        <v>6605</v>
      </c>
      <c r="B3587">
        <v>2</v>
      </c>
      <c r="C3587" s="6">
        <v>6</v>
      </c>
      <c r="D3587" t="s">
        <v>113</v>
      </c>
      <c r="E3587" t="s">
        <v>2005</v>
      </c>
      <c r="F3587" s="4"/>
      <c r="G3587" s="9">
        <f>Table5[[#This Row],[Order Quantity]]</f>
        <v>6</v>
      </c>
    </row>
    <row r="3588" spans="1:7" ht="16" hidden="1" x14ac:dyDescent="0.2">
      <c r="A3588" t="s">
        <v>6788</v>
      </c>
      <c r="B3588">
        <v>2</v>
      </c>
      <c r="C3588">
        <v>6</v>
      </c>
      <c r="D3588" t="s">
        <v>129</v>
      </c>
      <c r="E3588" t="s">
        <v>1270</v>
      </c>
      <c r="F3588" s="4"/>
      <c r="G3588" s="9">
        <f>Table5[[#This Row],[Order Quantity]]</f>
        <v>6</v>
      </c>
    </row>
    <row r="3589" spans="1:7" ht="16" hidden="1" x14ac:dyDescent="0.2">
      <c r="A3589" t="s">
        <v>7027</v>
      </c>
      <c r="B3589">
        <v>2</v>
      </c>
      <c r="C3589">
        <v>6</v>
      </c>
      <c r="D3589" t="s">
        <v>28</v>
      </c>
      <c r="E3589" t="s">
        <v>7028</v>
      </c>
      <c r="F3589" s="4"/>
      <c r="G3589" s="9">
        <f>Table5[[#This Row],[Order Quantity]]</f>
        <v>6</v>
      </c>
    </row>
    <row r="3590" spans="1:7" ht="16" hidden="1" x14ac:dyDescent="0.2">
      <c r="A3590" t="s">
        <v>7040</v>
      </c>
      <c r="B3590">
        <v>2</v>
      </c>
      <c r="C3590">
        <v>6</v>
      </c>
      <c r="D3590" t="s">
        <v>7041</v>
      </c>
      <c r="E3590" t="s">
        <v>1738</v>
      </c>
      <c r="F3590" s="4"/>
      <c r="G3590" s="9">
        <f>Table5[[#This Row],[Order Quantity]]</f>
        <v>6</v>
      </c>
    </row>
    <row r="3591" spans="1:7" ht="16" hidden="1" x14ac:dyDescent="0.2">
      <c r="A3591" t="s">
        <v>7365</v>
      </c>
      <c r="B3591">
        <v>2</v>
      </c>
      <c r="C3591">
        <v>6</v>
      </c>
      <c r="D3591" t="s">
        <v>1135</v>
      </c>
      <c r="E3591" t="s">
        <v>6946</v>
      </c>
      <c r="F3591" s="4"/>
      <c r="G3591" s="9">
        <f>Table5[[#This Row],[Order Quantity]]</f>
        <v>6</v>
      </c>
    </row>
    <row r="3592" spans="1:7" ht="16" hidden="1" x14ac:dyDescent="0.2">
      <c r="A3592" t="s">
        <v>7406</v>
      </c>
      <c r="B3592">
        <v>2</v>
      </c>
      <c r="C3592">
        <v>6</v>
      </c>
      <c r="D3592" t="s">
        <v>136</v>
      </c>
      <c r="E3592" t="s">
        <v>1361</v>
      </c>
      <c r="F3592" s="4"/>
      <c r="G3592" s="9">
        <f>Table5[[#This Row],[Order Quantity]]</f>
        <v>6</v>
      </c>
    </row>
    <row r="3593" spans="1:7" ht="16" hidden="1" x14ac:dyDescent="0.2">
      <c r="A3593" t="s">
        <v>7541</v>
      </c>
      <c r="B3593">
        <v>2</v>
      </c>
      <c r="C3593">
        <v>6</v>
      </c>
      <c r="D3593" t="s">
        <v>684</v>
      </c>
      <c r="E3593" t="s">
        <v>3172</v>
      </c>
      <c r="F3593" s="4"/>
      <c r="G3593" s="9">
        <f>Table5[[#This Row],[Order Quantity]]</f>
        <v>6</v>
      </c>
    </row>
    <row r="3594" spans="1:7" ht="16" hidden="1" x14ac:dyDescent="0.2">
      <c r="A3594" s="1" t="s">
        <v>7658</v>
      </c>
      <c r="B3594" s="1">
        <v>2</v>
      </c>
      <c r="C3594" s="1">
        <v>6</v>
      </c>
      <c r="D3594" s="1" t="s">
        <v>1804</v>
      </c>
      <c r="E3594" s="1" t="s">
        <v>2155</v>
      </c>
      <c r="F3594" s="4"/>
      <c r="G3594" s="9">
        <f>Table5[[#This Row],[Order Quantity]]</f>
        <v>6</v>
      </c>
    </row>
    <row r="3595" spans="1:7" ht="16" hidden="1" x14ac:dyDescent="0.2">
      <c r="A3595" t="s">
        <v>64</v>
      </c>
      <c r="B3595">
        <v>1</v>
      </c>
      <c r="C3595">
        <v>6</v>
      </c>
      <c r="D3595" t="s">
        <v>65</v>
      </c>
      <c r="E3595" t="s">
        <v>66</v>
      </c>
      <c r="F3595" s="4"/>
      <c r="G3595" s="9">
        <f>Table5[[#This Row],[Order Quantity]]</f>
        <v>6</v>
      </c>
    </row>
    <row r="3596" spans="1:7" ht="16" hidden="1" x14ac:dyDescent="0.2">
      <c r="A3596" t="s">
        <v>146</v>
      </c>
      <c r="B3596">
        <v>1</v>
      </c>
      <c r="C3596">
        <v>6</v>
      </c>
      <c r="D3596" t="s">
        <v>147</v>
      </c>
      <c r="E3596" t="s">
        <v>148</v>
      </c>
      <c r="F3596" s="4"/>
      <c r="G3596" s="9">
        <f>Table5[[#This Row],[Order Quantity]]</f>
        <v>6</v>
      </c>
    </row>
    <row r="3597" spans="1:7" ht="16" hidden="1" x14ac:dyDescent="0.2">
      <c r="A3597" t="s">
        <v>186</v>
      </c>
      <c r="B3597">
        <v>1</v>
      </c>
      <c r="C3597">
        <v>6</v>
      </c>
      <c r="D3597" t="s">
        <v>187</v>
      </c>
      <c r="E3597" t="s">
        <v>188</v>
      </c>
      <c r="F3597" s="4"/>
      <c r="G3597" s="9">
        <f>Table5[[#This Row],[Order Quantity]]</f>
        <v>6</v>
      </c>
    </row>
    <row r="3598" spans="1:7" ht="16" hidden="1" x14ac:dyDescent="0.2">
      <c r="A3598" t="s">
        <v>309</v>
      </c>
      <c r="B3598">
        <v>1</v>
      </c>
      <c r="C3598">
        <v>6</v>
      </c>
      <c r="D3598" t="s">
        <v>310</v>
      </c>
      <c r="E3598" t="s">
        <v>66</v>
      </c>
      <c r="F3598" s="4"/>
      <c r="G3598" s="9">
        <f>Table5[[#This Row],[Order Quantity]]</f>
        <v>6</v>
      </c>
    </row>
    <row r="3599" spans="1:7" ht="16" hidden="1" x14ac:dyDescent="0.2">
      <c r="A3599" t="s">
        <v>392</v>
      </c>
      <c r="B3599">
        <v>1</v>
      </c>
      <c r="C3599" s="6">
        <v>6</v>
      </c>
      <c r="D3599" t="s">
        <v>262</v>
      </c>
      <c r="E3599" t="s">
        <v>393</v>
      </c>
      <c r="F3599" s="4"/>
      <c r="G3599" s="9">
        <f>Table5[[#This Row],[Order Quantity]]</f>
        <v>6</v>
      </c>
    </row>
    <row r="3600" spans="1:7" ht="16" hidden="1" x14ac:dyDescent="0.2">
      <c r="A3600" t="s">
        <v>420</v>
      </c>
      <c r="B3600">
        <v>1</v>
      </c>
      <c r="C3600">
        <v>6</v>
      </c>
      <c r="D3600" t="s">
        <v>136</v>
      </c>
      <c r="E3600" t="s">
        <v>297</v>
      </c>
      <c r="F3600" s="4"/>
      <c r="G3600" s="9">
        <f>Table5[[#This Row],[Order Quantity]]</f>
        <v>6</v>
      </c>
    </row>
    <row r="3601" spans="1:7" ht="16" hidden="1" x14ac:dyDescent="0.2">
      <c r="A3601" t="s">
        <v>772</v>
      </c>
      <c r="B3601">
        <v>1</v>
      </c>
      <c r="C3601" s="6">
        <v>6</v>
      </c>
      <c r="D3601" t="s">
        <v>262</v>
      </c>
      <c r="E3601" t="s">
        <v>237</v>
      </c>
      <c r="F3601" s="4"/>
      <c r="G3601" s="9">
        <f>Table5[[#This Row],[Order Quantity]]</f>
        <v>6</v>
      </c>
    </row>
    <row r="3602" spans="1:7" ht="16" hidden="1" x14ac:dyDescent="0.2">
      <c r="A3602" t="s">
        <v>788</v>
      </c>
      <c r="B3602">
        <v>1</v>
      </c>
      <c r="C3602">
        <v>6</v>
      </c>
      <c r="D3602" t="s">
        <v>789</v>
      </c>
      <c r="E3602" t="s">
        <v>127</v>
      </c>
      <c r="F3602" s="4"/>
      <c r="G3602" s="9">
        <f>Table5[[#This Row],[Order Quantity]]</f>
        <v>6</v>
      </c>
    </row>
    <row r="3603" spans="1:7" ht="16" hidden="1" x14ac:dyDescent="0.2">
      <c r="A3603" t="s">
        <v>797</v>
      </c>
      <c r="B3603">
        <v>1</v>
      </c>
      <c r="C3603">
        <v>6</v>
      </c>
      <c r="D3603" t="s">
        <v>422</v>
      </c>
      <c r="E3603" t="s">
        <v>148</v>
      </c>
      <c r="F3603" s="4"/>
      <c r="G3603" s="9">
        <f>Table5[[#This Row],[Order Quantity]]</f>
        <v>6</v>
      </c>
    </row>
    <row r="3604" spans="1:7" ht="16" hidden="1" x14ac:dyDescent="0.2">
      <c r="A3604" t="s">
        <v>1082</v>
      </c>
      <c r="B3604">
        <v>1</v>
      </c>
      <c r="C3604">
        <v>6</v>
      </c>
      <c r="D3604" t="s">
        <v>1083</v>
      </c>
      <c r="E3604" t="s">
        <v>508</v>
      </c>
      <c r="F3604" s="4"/>
      <c r="G3604" s="9">
        <f>Table5[[#This Row],[Order Quantity]]</f>
        <v>6</v>
      </c>
    </row>
    <row r="3605" spans="1:7" ht="16" hidden="1" x14ac:dyDescent="0.2">
      <c r="A3605" t="s">
        <v>1592</v>
      </c>
      <c r="B3605">
        <v>1</v>
      </c>
      <c r="C3605">
        <v>6</v>
      </c>
      <c r="D3605" t="s">
        <v>1593</v>
      </c>
      <c r="E3605" t="s">
        <v>1594</v>
      </c>
      <c r="F3605" s="4"/>
      <c r="G3605" s="9">
        <f>Table5[[#This Row],[Order Quantity]]</f>
        <v>6</v>
      </c>
    </row>
    <row r="3606" spans="1:7" ht="16" hidden="1" x14ac:dyDescent="0.2">
      <c r="A3606" t="s">
        <v>1708</v>
      </c>
      <c r="B3606">
        <v>1</v>
      </c>
      <c r="C3606">
        <v>6</v>
      </c>
      <c r="D3606" t="s">
        <v>129</v>
      </c>
      <c r="E3606" t="s">
        <v>1244</v>
      </c>
      <c r="F3606" s="4"/>
      <c r="G3606" s="9">
        <f>Table5[[#This Row],[Order Quantity]]</f>
        <v>6</v>
      </c>
    </row>
    <row r="3607" spans="1:7" ht="16" hidden="1" x14ac:dyDescent="0.2">
      <c r="A3607" t="s">
        <v>2212</v>
      </c>
      <c r="B3607">
        <v>1</v>
      </c>
      <c r="C3607">
        <v>6</v>
      </c>
      <c r="D3607" t="s">
        <v>2021</v>
      </c>
      <c r="E3607" t="s">
        <v>2213</v>
      </c>
      <c r="F3607" s="4"/>
      <c r="G3607" s="9">
        <f>Table5[[#This Row],[Order Quantity]]</f>
        <v>6</v>
      </c>
    </row>
    <row r="3608" spans="1:7" ht="16" hidden="1" x14ac:dyDescent="0.2">
      <c r="A3608" t="s">
        <v>2619</v>
      </c>
      <c r="B3608">
        <v>1</v>
      </c>
      <c r="C3608">
        <v>6</v>
      </c>
      <c r="D3608" t="s">
        <v>136</v>
      </c>
      <c r="E3608" t="s">
        <v>1527</v>
      </c>
      <c r="F3608" s="4"/>
      <c r="G3608" s="9">
        <f>Table5[[#This Row],[Order Quantity]]</f>
        <v>6</v>
      </c>
    </row>
    <row r="3609" spans="1:7" ht="16" hidden="1" x14ac:dyDescent="0.2">
      <c r="A3609" t="s">
        <v>2771</v>
      </c>
      <c r="B3609">
        <v>1</v>
      </c>
      <c r="C3609" s="6">
        <v>6</v>
      </c>
      <c r="D3609" t="s">
        <v>2772</v>
      </c>
      <c r="E3609" t="s">
        <v>1501</v>
      </c>
      <c r="F3609" s="4"/>
      <c r="G3609" s="9">
        <f>Table5[[#This Row],[Order Quantity]]</f>
        <v>6</v>
      </c>
    </row>
    <row r="3610" spans="1:7" ht="16" hidden="1" x14ac:dyDescent="0.2">
      <c r="A3610" t="s">
        <v>2794</v>
      </c>
      <c r="B3610">
        <v>1</v>
      </c>
      <c r="C3610">
        <v>6</v>
      </c>
      <c r="D3610" t="s">
        <v>129</v>
      </c>
      <c r="E3610" t="s">
        <v>1669</v>
      </c>
      <c r="F3610" s="4"/>
      <c r="G3610" s="9">
        <f>Table5[[#This Row],[Order Quantity]]</f>
        <v>6</v>
      </c>
    </row>
    <row r="3611" spans="1:7" ht="16" hidden="1" x14ac:dyDescent="0.2">
      <c r="A3611" t="s">
        <v>2887</v>
      </c>
      <c r="B3611">
        <v>1</v>
      </c>
      <c r="C3611" s="6">
        <v>6</v>
      </c>
      <c r="D3611" t="s">
        <v>2888</v>
      </c>
      <c r="E3611" t="s">
        <v>2889</v>
      </c>
      <c r="F3611" s="4"/>
      <c r="G3611" s="9">
        <f>Table5[[#This Row],[Order Quantity]]</f>
        <v>6</v>
      </c>
    </row>
    <row r="3612" spans="1:7" ht="16" hidden="1" x14ac:dyDescent="0.2">
      <c r="A3612" t="s">
        <v>2915</v>
      </c>
      <c r="B3612">
        <v>1</v>
      </c>
      <c r="C3612" s="6">
        <v>6</v>
      </c>
      <c r="D3612" t="s">
        <v>571</v>
      </c>
      <c r="E3612" t="s">
        <v>1607</v>
      </c>
      <c r="F3612" s="4"/>
      <c r="G3612" s="9">
        <f>Table5[[#This Row],[Order Quantity]]</f>
        <v>6</v>
      </c>
    </row>
    <row r="3613" spans="1:7" ht="16" hidden="1" x14ac:dyDescent="0.2">
      <c r="A3613" t="s">
        <v>3259</v>
      </c>
      <c r="B3613">
        <v>1</v>
      </c>
      <c r="C3613">
        <v>6</v>
      </c>
      <c r="D3613" t="s">
        <v>1097</v>
      </c>
      <c r="E3613" t="s">
        <v>1276</v>
      </c>
      <c r="F3613" s="4"/>
      <c r="G3613" s="9">
        <f>Table5[[#This Row],[Order Quantity]]</f>
        <v>6</v>
      </c>
    </row>
    <row r="3614" spans="1:7" ht="16" hidden="1" x14ac:dyDescent="0.2">
      <c r="A3614" t="s">
        <v>3507</v>
      </c>
      <c r="B3614">
        <v>1</v>
      </c>
      <c r="C3614">
        <v>6</v>
      </c>
      <c r="D3614" t="s">
        <v>888</v>
      </c>
      <c r="E3614" t="s">
        <v>2022</v>
      </c>
      <c r="F3614" s="4"/>
      <c r="G3614" s="9">
        <f>Table5[[#This Row],[Order Quantity]]</f>
        <v>6</v>
      </c>
    </row>
    <row r="3615" spans="1:7" ht="16" hidden="1" x14ac:dyDescent="0.2">
      <c r="A3615" t="s">
        <v>3688</v>
      </c>
      <c r="B3615">
        <v>1</v>
      </c>
      <c r="C3615">
        <v>6</v>
      </c>
      <c r="D3615" t="s">
        <v>342</v>
      </c>
      <c r="E3615" t="s">
        <v>1419</v>
      </c>
      <c r="F3615" s="4"/>
      <c r="G3615" s="9">
        <f>Table5[[#This Row],[Order Quantity]]</f>
        <v>6</v>
      </c>
    </row>
    <row r="3616" spans="1:7" ht="16" hidden="1" x14ac:dyDescent="0.2">
      <c r="A3616" t="s">
        <v>3707</v>
      </c>
      <c r="B3616">
        <v>1</v>
      </c>
      <c r="C3616">
        <v>6</v>
      </c>
      <c r="D3616" t="s">
        <v>571</v>
      </c>
      <c r="E3616" t="s">
        <v>1346</v>
      </c>
      <c r="F3616" s="4"/>
      <c r="G3616" s="9">
        <f>Table5[[#This Row],[Order Quantity]]</f>
        <v>6</v>
      </c>
    </row>
    <row r="3617" spans="1:7" ht="16" hidden="1" x14ac:dyDescent="0.2">
      <c r="A3617" t="s">
        <v>138</v>
      </c>
      <c r="B3617">
        <v>1</v>
      </c>
      <c r="C3617">
        <v>6</v>
      </c>
      <c r="D3617" t="s">
        <v>3711</v>
      </c>
      <c r="E3617" t="s">
        <v>1842</v>
      </c>
      <c r="F3617" s="4"/>
      <c r="G3617" s="9">
        <f>Table5[[#This Row],[Order Quantity]]</f>
        <v>6</v>
      </c>
    </row>
    <row r="3618" spans="1:7" ht="16" hidden="1" x14ac:dyDescent="0.2">
      <c r="A3618" t="s">
        <v>3794</v>
      </c>
      <c r="B3618">
        <v>1</v>
      </c>
      <c r="C3618">
        <v>6</v>
      </c>
      <c r="D3618" t="s">
        <v>3795</v>
      </c>
      <c r="E3618" t="s">
        <v>3763</v>
      </c>
      <c r="F3618" s="4"/>
      <c r="G3618" s="9">
        <f>Table5[[#This Row],[Order Quantity]]</f>
        <v>6</v>
      </c>
    </row>
    <row r="3619" spans="1:7" ht="16" hidden="1" x14ac:dyDescent="0.2">
      <c r="A3619" t="s">
        <v>4092</v>
      </c>
      <c r="B3619">
        <v>1</v>
      </c>
      <c r="C3619" s="6">
        <v>6</v>
      </c>
      <c r="D3619" t="s">
        <v>684</v>
      </c>
      <c r="E3619" t="s">
        <v>3178</v>
      </c>
      <c r="F3619" s="4"/>
      <c r="G3619" s="9">
        <f>Table5[[#This Row],[Order Quantity]]</f>
        <v>6</v>
      </c>
    </row>
    <row r="3620" spans="1:7" ht="16" hidden="1" x14ac:dyDescent="0.2">
      <c r="A3620" s="1" t="s">
        <v>4149</v>
      </c>
      <c r="B3620" s="1">
        <v>1</v>
      </c>
      <c r="C3620" s="1">
        <v>6</v>
      </c>
      <c r="D3620" s="1" t="s">
        <v>4150</v>
      </c>
      <c r="E3620" s="1" t="s">
        <v>4144</v>
      </c>
      <c r="F3620" s="4"/>
      <c r="G3620" s="9">
        <f>Table5[[#This Row],[Order Quantity]]</f>
        <v>6</v>
      </c>
    </row>
    <row r="3621" spans="1:7" ht="16" hidden="1" x14ac:dyDescent="0.2">
      <c r="A3621" t="s">
        <v>4331</v>
      </c>
      <c r="B3621">
        <v>1</v>
      </c>
      <c r="C3621">
        <v>6</v>
      </c>
      <c r="D3621" t="s">
        <v>51</v>
      </c>
      <c r="E3621" t="s">
        <v>1439</v>
      </c>
      <c r="F3621" s="4"/>
      <c r="G3621" s="9">
        <f>Table5[[#This Row],[Order Quantity]]</f>
        <v>6</v>
      </c>
    </row>
    <row r="3622" spans="1:7" ht="16" hidden="1" x14ac:dyDescent="0.2">
      <c r="A3622" t="s">
        <v>4461</v>
      </c>
      <c r="B3622">
        <v>1</v>
      </c>
      <c r="C3622">
        <v>6</v>
      </c>
      <c r="D3622" t="s">
        <v>136</v>
      </c>
      <c r="E3622" t="s">
        <v>1655</v>
      </c>
      <c r="F3622" s="4"/>
      <c r="G3622" s="9">
        <f>Table5[[#This Row],[Order Quantity]]</f>
        <v>6</v>
      </c>
    </row>
    <row r="3623" spans="1:7" ht="16" hidden="1" x14ac:dyDescent="0.2">
      <c r="A3623" t="s">
        <v>4477</v>
      </c>
      <c r="B3623">
        <v>1</v>
      </c>
      <c r="C3623">
        <v>6</v>
      </c>
      <c r="D3623" t="s">
        <v>136</v>
      </c>
      <c r="E3623" t="s">
        <v>2362</v>
      </c>
      <c r="F3623" s="4"/>
      <c r="G3623" s="9">
        <f>Table5[[#This Row],[Order Quantity]]</f>
        <v>6</v>
      </c>
    </row>
    <row r="3624" spans="1:7" ht="16" hidden="1" x14ac:dyDescent="0.2">
      <c r="A3624" t="s">
        <v>5364</v>
      </c>
      <c r="B3624">
        <v>1</v>
      </c>
      <c r="C3624">
        <v>6</v>
      </c>
      <c r="D3624" t="s">
        <v>136</v>
      </c>
      <c r="E3624" t="s">
        <v>1375</v>
      </c>
      <c r="F3624" s="4"/>
      <c r="G3624" s="9">
        <f>Table5[[#This Row],[Order Quantity]]</f>
        <v>6</v>
      </c>
    </row>
    <row r="3625" spans="1:7" ht="16" hidden="1" x14ac:dyDescent="0.2">
      <c r="A3625" t="s">
        <v>5451</v>
      </c>
      <c r="B3625">
        <v>1</v>
      </c>
      <c r="C3625">
        <v>6</v>
      </c>
      <c r="D3625" t="s">
        <v>136</v>
      </c>
      <c r="E3625" t="s">
        <v>5355</v>
      </c>
      <c r="F3625" s="4"/>
      <c r="G3625" s="9">
        <f>Table5[[#This Row],[Order Quantity]]</f>
        <v>6</v>
      </c>
    </row>
    <row r="3626" spans="1:7" ht="16" hidden="1" x14ac:dyDescent="0.2">
      <c r="A3626" t="s">
        <v>5717</v>
      </c>
      <c r="B3626">
        <v>1</v>
      </c>
      <c r="C3626" s="6">
        <v>6</v>
      </c>
      <c r="D3626" t="s">
        <v>3142</v>
      </c>
      <c r="E3626" t="s">
        <v>5219</v>
      </c>
      <c r="F3626" s="4"/>
      <c r="G3626" s="9">
        <f>Table5[[#This Row],[Order Quantity]]</f>
        <v>6</v>
      </c>
    </row>
    <row r="3627" spans="1:7" ht="16" hidden="1" x14ac:dyDescent="0.2">
      <c r="A3627" s="1" t="s">
        <v>5723</v>
      </c>
      <c r="B3627" s="1">
        <v>1</v>
      </c>
      <c r="C3627" s="5">
        <v>6</v>
      </c>
      <c r="D3627" s="1" t="s">
        <v>506</v>
      </c>
      <c r="E3627" s="1" t="s">
        <v>5219</v>
      </c>
      <c r="F3627" s="4"/>
      <c r="G3627" s="9">
        <f>Table5[[#This Row],[Order Quantity]]</f>
        <v>6</v>
      </c>
    </row>
    <row r="3628" spans="1:7" ht="16" hidden="1" x14ac:dyDescent="0.2">
      <c r="A3628" t="s">
        <v>5749</v>
      </c>
      <c r="B3628">
        <v>1</v>
      </c>
      <c r="C3628">
        <v>6</v>
      </c>
      <c r="D3628" t="s">
        <v>5738</v>
      </c>
      <c r="E3628" t="s">
        <v>5750</v>
      </c>
      <c r="F3628" s="4"/>
      <c r="G3628" s="9">
        <f>Table5[[#This Row],[Order Quantity]]</f>
        <v>6</v>
      </c>
    </row>
    <row r="3629" spans="1:7" ht="16" hidden="1" x14ac:dyDescent="0.2">
      <c r="A3629" t="s">
        <v>5904</v>
      </c>
      <c r="B3629">
        <v>1</v>
      </c>
      <c r="C3629">
        <v>6</v>
      </c>
      <c r="D3629" t="s">
        <v>1028</v>
      </c>
      <c r="E3629" t="s">
        <v>5902</v>
      </c>
      <c r="F3629" s="4"/>
      <c r="G3629" s="9">
        <f>Table5[[#This Row],[Order Quantity]]</f>
        <v>6</v>
      </c>
    </row>
    <row r="3630" spans="1:7" ht="16" hidden="1" x14ac:dyDescent="0.2">
      <c r="A3630" t="s">
        <v>5941</v>
      </c>
      <c r="B3630">
        <v>1</v>
      </c>
      <c r="C3630">
        <v>6</v>
      </c>
      <c r="D3630" t="s">
        <v>5766</v>
      </c>
      <c r="E3630" t="s">
        <v>5746</v>
      </c>
      <c r="F3630" s="4"/>
      <c r="G3630" s="9">
        <f>Table5[[#This Row],[Order Quantity]]</f>
        <v>6</v>
      </c>
    </row>
    <row r="3631" spans="1:7" ht="16" hidden="1" x14ac:dyDescent="0.2">
      <c r="A3631" t="s">
        <v>5942</v>
      </c>
      <c r="B3631">
        <v>1</v>
      </c>
      <c r="C3631">
        <v>6</v>
      </c>
      <c r="D3631" t="s">
        <v>934</v>
      </c>
      <c r="E3631" t="s">
        <v>5739</v>
      </c>
      <c r="F3631" s="4"/>
      <c r="G3631" s="9">
        <f>Table5[[#This Row],[Order Quantity]]</f>
        <v>6</v>
      </c>
    </row>
    <row r="3632" spans="1:7" ht="16" hidden="1" x14ac:dyDescent="0.2">
      <c r="A3632" t="s">
        <v>5946</v>
      </c>
      <c r="B3632">
        <v>1</v>
      </c>
      <c r="C3632">
        <v>6</v>
      </c>
      <c r="D3632" t="s">
        <v>5766</v>
      </c>
      <c r="E3632" t="s">
        <v>5947</v>
      </c>
      <c r="F3632" s="4"/>
      <c r="G3632" s="9">
        <f>Table5[[#This Row],[Order Quantity]]</f>
        <v>6</v>
      </c>
    </row>
    <row r="3633" spans="1:7" ht="16" hidden="1" x14ac:dyDescent="0.2">
      <c r="A3633" t="s">
        <v>5952</v>
      </c>
      <c r="B3633">
        <v>1</v>
      </c>
      <c r="C3633">
        <v>6</v>
      </c>
      <c r="D3633" t="s">
        <v>5766</v>
      </c>
      <c r="E3633" t="s">
        <v>5951</v>
      </c>
      <c r="F3633" s="4"/>
      <c r="G3633" s="9">
        <f>Table5[[#This Row],[Order Quantity]]</f>
        <v>6</v>
      </c>
    </row>
    <row r="3634" spans="1:7" ht="16" hidden="1" x14ac:dyDescent="0.2">
      <c r="A3634" t="s">
        <v>5965</v>
      </c>
      <c r="B3634">
        <v>1</v>
      </c>
      <c r="C3634">
        <v>6</v>
      </c>
      <c r="D3634" t="s">
        <v>1028</v>
      </c>
      <c r="E3634" t="s">
        <v>5750</v>
      </c>
      <c r="F3634" s="4"/>
      <c r="G3634" s="9">
        <f>Table5[[#This Row],[Order Quantity]]</f>
        <v>6</v>
      </c>
    </row>
    <row r="3635" spans="1:7" ht="16" hidden="1" x14ac:dyDescent="0.2">
      <c r="A3635" t="s">
        <v>5968</v>
      </c>
      <c r="B3635">
        <v>1</v>
      </c>
      <c r="C3635">
        <v>6</v>
      </c>
      <c r="D3635" t="s">
        <v>5758</v>
      </c>
      <c r="E3635" t="s">
        <v>3213</v>
      </c>
      <c r="F3635" s="4"/>
      <c r="G3635" s="9">
        <f>Table5[[#This Row],[Order Quantity]]</f>
        <v>6</v>
      </c>
    </row>
    <row r="3636" spans="1:7" ht="16" hidden="1" x14ac:dyDescent="0.2">
      <c r="A3636" t="s">
        <v>5971</v>
      </c>
      <c r="B3636">
        <v>1</v>
      </c>
      <c r="C3636">
        <v>6</v>
      </c>
      <c r="D3636" t="s">
        <v>1028</v>
      </c>
      <c r="E3636" t="s">
        <v>5744</v>
      </c>
      <c r="F3636" s="4"/>
      <c r="G3636" s="9">
        <f>Table5[[#This Row],[Order Quantity]]</f>
        <v>6</v>
      </c>
    </row>
    <row r="3637" spans="1:7" ht="16" hidden="1" x14ac:dyDescent="0.2">
      <c r="A3637" t="s">
        <v>5977</v>
      </c>
      <c r="B3637">
        <v>1</v>
      </c>
      <c r="C3637">
        <v>6</v>
      </c>
      <c r="D3637" t="s">
        <v>934</v>
      </c>
      <c r="E3637" t="s">
        <v>5978</v>
      </c>
      <c r="F3637" s="4"/>
      <c r="G3637" s="9">
        <f>Table5[[#This Row],[Order Quantity]]</f>
        <v>6</v>
      </c>
    </row>
    <row r="3638" spans="1:7" ht="16" hidden="1" x14ac:dyDescent="0.2">
      <c r="A3638" t="s">
        <v>5979</v>
      </c>
      <c r="B3638">
        <v>1</v>
      </c>
      <c r="C3638">
        <v>6</v>
      </c>
      <c r="D3638" t="s">
        <v>1028</v>
      </c>
      <c r="E3638" t="s">
        <v>3213</v>
      </c>
      <c r="F3638" s="4"/>
      <c r="G3638" s="9">
        <f>Table5[[#This Row],[Order Quantity]]</f>
        <v>6</v>
      </c>
    </row>
    <row r="3639" spans="1:7" ht="16" hidden="1" x14ac:dyDescent="0.2">
      <c r="A3639" t="s">
        <v>6203</v>
      </c>
      <c r="B3639">
        <v>1</v>
      </c>
      <c r="C3639">
        <v>6</v>
      </c>
      <c r="D3639" t="s">
        <v>697</v>
      </c>
      <c r="E3639" t="s">
        <v>1343</v>
      </c>
      <c r="F3639" s="4"/>
      <c r="G3639" s="9">
        <f>Table5[[#This Row],[Order Quantity]]</f>
        <v>6</v>
      </c>
    </row>
    <row r="3640" spans="1:7" ht="16" hidden="1" x14ac:dyDescent="0.2">
      <c r="A3640" t="s">
        <v>6252</v>
      </c>
      <c r="B3640">
        <v>1</v>
      </c>
      <c r="C3640">
        <v>6</v>
      </c>
      <c r="D3640" t="s">
        <v>2046</v>
      </c>
      <c r="E3640" t="s">
        <v>1477</v>
      </c>
      <c r="F3640" s="4"/>
      <c r="G3640" s="9">
        <f>Table5[[#This Row],[Order Quantity]]</f>
        <v>6</v>
      </c>
    </row>
    <row r="3641" spans="1:7" ht="16" hidden="1" x14ac:dyDescent="0.2">
      <c r="A3641" t="s">
        <v>2919</v>
      </c>
      <c r="B3641">
        <v>1</v>
      </c>
      <c r="C3641">
        <v>6</v>
      </c>
      <c r="D3641" t="s">
        <v>417</v>
      </c>
      <c r="E3641" t="s">
        <v>1343</v>
      </c>
      <c r="F3641" s="4"/>
      <c r="G3641" s="9">
        <f>Table5[[#This Row],[Order Quantity]]</f>
        <v>6</v>
      </c>
    </row>
    <row r="3642" spans="1:7" ht="16" hidden="1" x14ac:dyDescent="0.2">
      <c r="A3642" t="s">
        <v>2131</v>
      </c>
      <c r="B3642">
        <v>1</v>
      </c>
      <c r="C3642">
        <v>6</v>
      </c>
      <c r="D3642" t="s">
        <v>624</v>
      </c>
      <c r="E3642" t="s">
        <v>1250</v>
      </c>
      <c r="F3642" s="4"/>
      <c r="G3642" s="9">
        <f>Table5[[#This Row],[Order Quantity]]</f>
        <v>6</v>
      </c>
    </row>
    <row r="3643" spans="1:7" ht="16" hidden="1" x14ac:dyDescent="0.2">
      <c r="A3643" t="s">
        <v>6448</v>
      </c>
      <c r="B3643">
        <v>1</v>
      </c>
      <c r="C3643" s="6">
        <v>6</v>
      </c>
      <c r="D3643" t="s">
        <v>366</v>
      </c>
      <c r="E3643" t="s">
        <v>2078</v>
      </c>
      <c r="F3643" s="4"/>
      <c r="G3643" s="9">
        <f>Table5[[#This Row],[Order Quantity]]</f>
        <v>6</v>
      </c>
    </row>
    <row r="3644" spans="1:7" ht="16" hidden="1" x14ac:dyDescent="0.2">
      <c r="A3644" t="s">
        <v>6535</v>
      </c>
      <c r="B3644">
        <v>1</v>
      </c>
      <c r="C3644">
        <v>6</v>
      </c>
      <c r="D3644" t="s">
        <v>2127</v>
      </c>
      <c r="E3644" t="s">
        <v>2338</v>
      </c>
      <c r="F3644" s="4"/>
      <c r="G3644" s="9">
        <f>Table5[[#This Row],[Order Quantity]]</f>
        <v>6</v>
      </c>
    </row>
    <row r="3645" spans="1:7" ht="16" hidden="1" x14ac:dyDescent="0.2">
      <c r="A3645" t="s">
        <v>6721</v>
      </c>
      <c r="B3645">
        <v>1</v>
      </c>
      <c r="C3645" s="6">
        <v>6</v>
      </c>
      <c r="D3645" t="s">
        <v>6722</v>
      </c>
      <c r="E3645" t="s">
        <v>3206</v>
      </c>
      <c r="F3645" s="4"/>
      <c r="G3645" s="9">
        <f>Table5[[#This Row],[Order Quantity]]</f>
        <v>6</v>
      </c>
    </row>
    <row r="3646" spans="1:7" ht="16" hidden="1" x14ac:dyDescent="0.2">
      <c r="A3646" t="s">
        <v>7031</v>
      </c>
      <c r="B3646">
        <v>1</v>
      </c>
      <c r="C3646" s="6">
        <v>6</v>
      </c>
      <c r="D3646" t="s">
        <v>97</v>
      </c>
      <c r="E3646" t="s">
        <v>2005</v>
      </c>
      <c r="F3646" s="4"/>
      <c r="G3646" s="9">
        <f>Table5[[#This Row],[Order Quantity]]</f>
        <v>6</v>
      </c>
    </row>
    <row r="3647" spans="1:7" ht="16" hidden="1" x14ac:dyDescent="0.2">
      <c r="A3647" t="s">
        <v>623</v>
      </c>
      <c r="B3647">
        <v>1</v>
      </c>
      <c r="C3647">
        <v>6</v>
      </c>
      <c r="D3647" t="s">
        <v>624</v>
      </c>
      <c r="E3647" t="s">
        <v>2237</v>
      </c>
      <c r="F3647" s="4"/>
      <c r="G3647" s="9">
        <f>Table5[[#This Row],[Order Quantity]]</f>
        <v>6</v>
      </c>
    </row>
    <row r="3648" spans="1:7" ht="16" hidden="1" x14ac:dyDescent="0.2">
      <c r="A3648" t="s">
        <v>3534</v>
      </c>
      <c r="B3648">
        <v>1</v>
      </c>
      <c r="C3648">
        <v>6</v>
      </c>
      <c r="D3648" t="s">
        <v>6961</v>
      </c>
      <c r="E3648" t="s">
        <v>1605</v>
      </c>
      <c r="F3648" s="4"/>
      <c r="G3648" s="9">
        <f>Table5[[#This Row],[Order Quantity]]</f>
        <v>6</v>
      </c>
    </row>
    <row r="3649" spans="1:7" ht="16" hidden="1" x14ac:dyDescent="0.2">
      <c r="A3649" t="s">
        <v>7115</v>
      </c>
      <c r="B3649">
        <v>1</v>
      </c>
      <c r="C3649">
        <v>6</v>
      </c>
      <c r="D3649" t="s">
        <v>7116</v>
      </c>
      <c r="E3649" t="s">
        <v>2109</v>
      </c>
      <c r="F3649" s="4"/>
      <c r="G3649" s="9">
        <f>Table5[[#This Row],[Order Quantity]]</f>
        <v>6</v>
      </c>
    </row>
    <row r="3650" spans="1:7" ht="16" hidden="1" x14ac:dyDescent="0.2">
      <c r="A3650" t="s">
        <v>7121</v>
      </c>
      <c r="B3650">
        <v>1</v>
      </c>
      <c r="C3650">
        <v>6</v>
      </c>
      <c r="D3650" t="s">
        <v>2021</v>
      </c>
      <c r="E3650" t="s">
        <v>1669</v>
      </c>
      <c r="F3650" s="4"/>
      <c r="G3650" s="9">
        <f>Table5[[#This Row],[Order Quantity]]</f>
        <v>6</v>
      </c>
    </row>
    <row r="3651" spans="1:7" ht="16" hidden="1" x14ac:dyDescent="0.2">
      <c r="A3651" s="1" t="s">
        <v>7236</v>
      </c>
      <c r="B3651" s="1">
        <v>1</v>
      </c>
      <c r="C3651" s="1">
        <v>6</v>
      </c>
      <c r="D3651" s="1" t="s">
        <v>7221</v>
      </c>
      <c r="E3651" s="1" t="s">
        <v>1498</v>
      </c>
      <c r="F3651" s="4"/>
      <c r="G3651" s="9">
        <f>Table5[[#This Row],[Order Quantity]]</f>
        <v>6</v>
      </c>
    </row>
    <row r="3652" spans="1:7" ht="16" hidden="1" x14ac:dyDescent="0.2">
      <c r="A3652" s="1" t="s">
        <v>7239</v>
      </c>
      <c r="B3652" s="1">
        <v>1</v>
      </c>
      <c r="C3652" s="1">
        <v>6</v>
      </c>
      <c r="D3652" s="1" t="s">
        <v>7221</v>
      </c>
      <c r="E3652" s="1" t="s">
        <v>1498</v>
      </c>
      <c r="F3652" s="4"/>
      <c r="G3652" s="9">
        <f>Table5[[#This Row],[Order Quantity]]</f>
        <v>6</v>
      </c>
    </row>
    <row r="3653" spans="1:7" ht="16" hidden="1" x14ac:dyDescent="0.2">
      <c r="A3653" s="1" t="s">
        <v>4128</v>
      </c>
      <c r="B3653" s="1">
        <v>1</v>
      </c>
      <c r="C3653" s="1">
        <v>6</v>
      </c>
      <c r="D3653" s="1" t="s">
        <v>296</v>
      </c>
      <c r="E3653" s="1" t="s">
        <v>1270</v>
      </c>
      <c r="F3653" s="4"/>
      <c r="G3653" s="9">
        <f>Table5[[#This Row],[Order Quantity]]</f>
        <v>6</v>
      </c>
    </row>
    <row r="3654" spans="1:7" ht="16" hidden="1" x14ac:dyDescent="0.2">
      <c r="A3654" s="1" t="s">
        <v>7380</v>
      </c>
      <c r="B3654" s="1">
        <v>1</v>
      </c>
      <c r="C3654" s="1">
        <v>6</v>
      </c>
      <c r="D3654" s="1" t="s">
        <v>1508</v>
      </c>
      <c r="E3654" s="1" t="s">
        <v>287</v>
      </c>
      <c r="F3654" s="4"/>
      <c r="G3654" s="9">
        <f>Table5[[#This Row],[Order Quantity]]</f>
        <v>6</v>
      </c>
    </row>
    <row r="3655" spans="1:7" ht="16" hidden="1" x14ac:dyDescent="0.2">
      <c r="A3655" s="1" t="s">
        <v>3090</v>
      </c>
      <c r="B3655" s="1">
        <v>1</v>
      </c>
      <c r="C3655" s="1">
        <v>6</v>
      </c>
      <c r="D3655" s="1" t="s">
        <v>422</v>
      </c>
      <c r="E3655" s="1" t="s">
        <v>1270</v>
      </c>
      <c r="F3655" s="4"/>
      <c r="G3655" s="9">
        <f>Table5[[#This Row],[Order Quantity]]</f>
        <v>6</v>
      </c>
    </row>
    <row r="3656" spans="1:7" ht="16" hidden="1" x14ac:dyDescent="0.2">
      <c r="A3656" t="s">
        <v>7461</v>
      </c>
      <c r="B3656">
        <v>1</v>
      </c>
      <c r="C3656">
        <v>6</v>
      </c>
      <c r="D3656" t="s">
        <v>784</v>
      </c>
      <c r="E3656" t="s">
        <v>1744</v>
      </c>
      <c r="F3656" s="4"/>
      <c r="G3656" s="9">
        <f>Table5[[#This Row],[Order Quantity]]</f>
        <v>6</v>
      </c>
    </row>
    <row r="3657" spans="1:7" ht="16" hidden="1" x14ac:dyDescent="0.2">
      <c r="A3657" t="s">
        <v>5308</v>
      </c>
      <c r="B3657">
        <v>2</v>
      </c>
      <c r="C3657" s="6">
        <v>5.84</v>
      </c>
      <c r="D3657" t="s">
        <v>684</v>
      </c>
      <c r="E3657" t="s">
        <v>4086</v>
      </c>
      <c r="F3657" s="4"/>
      <c r="G3657" s="9">
        <f>Table5[[#This Row],[Order Quantity]]</f>
        <v>5.84</v>
      </c>
    </row>
    <row r="3658" spans="1:7" ht="16" hidden="1" x14ac:dyDescent="0.2">
      <c r="A3658" t="s">
        <v>5342</v>
      </c>
      <c r="B3658">
        <v>1</v>
      </c>
      <c r="C3658" s="6">
        <v>5.76</v>
      </c>
      <c r="D3658" t="s">
        <v>684</v>
      </c>
      <c r="E3658" t="s">
        <v>3178</v>
      </c>
      <c r="F3658" s="4"/>
      <c r="G3658" s="9">
        <f>Table5[[#This Row],[Order Quantity]]</f>
        <v>5.76</v>
      </c>
    </row>
    <row r="3659" spans="1:7" ht="16" hidden="1" x14ac:dyDescent="0.2">
      <c r="A3659" t="s">
        <v>6271</v>
      </c>
      <c r="B3659">
        <v>2</v>
      </c>
      <c r="C3659">
        <v>5.52</v>
      </c>
      <c r="D3659" t="s">
        <v>684</v>
      </c>
      <c r="E3659" t="s">
        <v>1694</v>
      </c>
      <c r="F3659" s="4"/>
      <c r="G3659" s="9">
        <f>Table5[[#This Row],[Order Quantity]]</f>
        <v>5.52</v>
      </c>
    </row>
    <row r="3660" spans="1:7" ht="16" hidden="1" x14ac:dyDescent="0.2">
      <c r="A3660" t="s">
        <v>7550</v>
      </c>
      <c r="B3660">
        <v>4</v>
      </c>
      <c r="C3660">
        <v>5.5</v>
      </c>
      <c r="D3660" t="s">
        <v>136</v>
      </c>
      <c r="E3660" t="s">
        <v>3724</v>
      </c>
      <c r="F3660" s="4"/>
      <c r="G3660" s="9">
        <f>Table5[[#This Row],[Order Quantity]]</f>
        <v>5.5</v>
      </c>
    </row>
    <row r="3661" spans="1:7" ht="16" hidden="1" x14ac:dyDescent="0.2">
      <c r="A3661" s="1" t="s">
        <v>4227</v>
      </c>
      <c r="B3661" s="1">
        <v>4</v>
      </c>
      <c r="C3661" s="1">
        <v>5.4950000000000001</v>
      </c>
      <c r="D3661" s="1" t="s">
        <v>4228</v>
      </c>
      <c r="E3661" s="1" t="s">
        <v>4144</v>
      </c>
      <c r="F3661" s="4"/>
      <c r="G3661" s="9">
        <f>Table5[[#This Row],[Order Quantity]]</f>
        <v>5.4950000000000001</v>
      </c>
    </row>
    <row r="3662" spans="1:7" ht="16" hidden="1" x14ac:dyDescent="0.2">
      <c r="A3662" t="s">
        <v>5314</v>
      </c>
      <c r="B3662">
        <v>2</v>
      </c>
      <c r="C3662" s="6">
        <v>5.27</v>
      </c>
      <c r="D3662" t="s">
        <v>136</v>
      </c>
      <c r="E3662" t="s">
        <v>5315</v>
      </c>
      <c r="F3662" s="4"/>
      <c r="G3662" s="9">
        <f>Table5[[#This Row],[Order Quantity]]</f>
        <v>5.27</v>
      </c>
    </row>
    <row r="3663" spans="1:7" ht="16" hidden="1" x14ac:dyDescent="0.2">
      <c r="A3663" t="s">
        <v>6569</v>
      </c>
      <c r="B3663">
        <v>2</v>
      </c>
      <c r="C3663">
        <v>5.1239999999999997</v>
      </c>
      <c r="D3663" t="s">
        <v>1083</v>
      </c>
      <c r="E3663" t="s">
        <v>1285</v>
      </c>
      <c r="F3663" s="4"/>
      <c r="G3663" s="9">
        <f>Table5[[#This Row],[Order Quantity]]</f>
        <v>5.1239999999999997</v>
      </c>
    </row>
    <row r="3664" spans="1:7" ht="16" hidden="1" x14ac:dyDescent="0.2">
      <c r="A3664" t="s">
        <v>5311</v>
      </c>
      <c r="B3664">
        <v>1</v>
      </c>
      <c r="C3664" s="6">
        <v>5.04</v>
      </c>
      <c r="D3664" t="s">
        <v>684</v>
      </c>
      <c r="E3664" t="s">
        <v>4086</v>
      </c>
      <c r="F3664" s="4"/>
      <c r="G3664" s="9">
        <f>Table5[[#This Row],[Order Quantity]]</f>
        <v>5.04</v>
      </c>
    </row>
    <row r="3665" spans="1:7" ht="16" hidden="1" x14ac:dyDescent="0.2">
      <c r="A3665" t="s">
        <v>5347</v>
      </c>
      <c r="B3665">
        <v>3</v>
      </c>
      <c r="C3665">
        <v>5.03</v>
      </c>
      <c r="D3665" t="s">
        <v>684</v>
      </c>
      <c r="E3665" t="s">
        <v>5346</v>
      </c>
      <c r="F3665" s="4"/>
      <c r="G3665" s="9">
        <f>Table5[[#This Row],[Order Quantity]]</f>
        <v>5.03</v>
      </c>
    </row>
    <row r="3666" spans="1:7" ht="16" hidden="1" x14ac:dyDescent="0.2">
      <c r="A3666" t="s">
        <v>315</v>
      </c>
      <c r="B3666">
        <v>5</v>
      </c>
      <c r="C3666">
        <v>5</v>
      </c>
      <c r="D3666" t="s">
        <v>316</v>
      </c>
      <c r="E3666" t="s">
        <v>165</v>
      </c>
      <c r="F3666" s="4"/>
      <c r="G3666" s="9">
        <f>Table5[[#This Row],[Order Quantity]]</f>
        <v>5</v>
      </c>
    </row>
    <row r="3667" spans="1:7" ht="16" hidden="1" x14ac:dyDescent="0.2">
      <c r="A3667" t="s">
        <v>526</v>
      </c>
      <c r="B3667">
        <v>5</v>
      </c>
      <c r="C3667">
        <v>5</v>
      </c>
      <c r="D3667" t="s">
        <v>527</v>
      </c>
      <c r="E3667" t="s">
        <v>101</v>
      </c>
      <c r="F3667" s="4"/>
      <c r="G3667" s="9">
        <f>Table5[[#This Row],[Order Quantity]]</f>
        <v>5</v>
      </c>
    </row>
    <row r="3668" spans="1:7" ht="16" hidden="1" x14ac:dyDescent="0.2">
      <c r="A3668" t="s">
        <v>570</v>
      </c>
      <c r="B3668">
        <v>5</v>
      </c>
      <c r="C3668">
        <v>5</v>
      </c>
      <c r="D3668" t="s">
        <v>572</v>
      </c>
      <c r="E3668" t="s">
        <v>81</v>
      </c>
      <c r="F3668" s="4"/>
      <c r="G3668" s="9">
        <f>Table5[[#This Row],[Order Quantity]]</f>
        <v>5</v>
      </c>
    </row>
    <row r="3669" spans="1:7" ht="16" hidden="1" x14ac:dyDescent="0.2">
      <c r="A3669" t="s">
        <v>735</v>
      </c>
      <c r="B3669">
        <v>5</v>
      </c>
      <c r="C3669">
        <v>5</v>
      </c>
      <c r="D3669" t="s">
        <v>736</v>
      </c>
      <c r="E3669" t="s">
        <v>95</v>
      </c>
      <c r="F3669" s="4"/>
      <c r="G3669" s="9">
        <f>Table5[[#This Row],[Order Quantity]]</f>
        <v>5</v>
      </c>
    </row>
    <row r="3670" spans="1:7" ht="16" hidden="1" x14ac:dyDescent="0.2">
      <c r="A3670" t="s">
        <v>1613</v>
      </c>
      <c r="B3670">
        <v>5</v>
      </c>
      <c r="C3670">
        <v>5</v>
      </c>
      <c r="D3670" t="s">
        <v>1614</v>
      </c>
      <c r="E3670" t="s">
        <v>1416</v>
      </c>
      <c r="F3670" s="4"/>
      <c r="G3670" s="9">
        <f>Table5[[#This Row],[Order Quantity]]</f>
        <v>5</v>
      </c>
    </row>
    <row r="3671" spans="1:7" ht="16" hidden="1" x14ac:dyDescent="0.2">
      <c r="A3671" t="s">
        <v>721</v>
      </c>
      <c r="B3671">
        <v>5</v>
      </c>
      <c r="C3671">
        <v>5</v>
      </c>
      <c r="D3671" t="s">
        <v>184</v>
      </c>
      <c r="E3671" t="s">
        <v>1902</v>
      </c>
      <c r="F3671" s="4"/>
      <c r="G3671" s="9">
        <f>Table5[[#This Row],[Order Quantity]]</f>
        <v>5</v>
      </c>
    </row>
    <row r="3672" spans="1:7" ht="16" hidden="1" x14ac:dyDescent="0.2">
      <c r="A3672" t="s">
        <v>2067</v>
      </c>
      <c r="B3672">
        <v>5</v>
      </c>
      <c r="C3672">
        <v>5</v>
      </c>
      <c r="D3672" t="s">
        <v>1651</v>
      </c>
      <c r="E3672" t="s">
        <v>2061</v>
      </c>
      <c r="F3672" s="4"/>
      <c r="G3672" s="9">
        <f>Table5[[#This Row],[Order Quantity]]</f>
        <v>5</v>
      </c>
    </row>
    <row r="3673" spans="1:7" ht="16" hidden="1" x14ac:dyDescent="0.2">
      <c r="A3673" t="s">
        <v>2313</v>
      </c>
      <c r="B3673">
        <v>5</v>
      </c>
      <c r="C3673">
        <v>5</v>
      </c>
      <c r="D3673" t="s">
        <v>856</v>
      </c>
      <c r="E3673" t="s">
        <v>2183</v>
      </c>
      <c r="F3673" s="4"/>
      <c r="G3673" s="9">
        <f>Table5[[#This Row],[Order Quantity]]</f>
        <v>5</v>
      </c>
    </row>
    <row r="3674" spans="1:7" ht="16" hidden="1" x14ac:dyDescent="0.2">
      <c r="A3674" t="s">
        <v>1758</v>
      </c>
      <c r="B3674">
        <v>5</v>
      </c>
      <c r="C3674">
        <v>5</v>
      </c>
      <c r="D3674" t="s">
        <v>2395</v>
      </c>
      <c r="E3674" t="s">
        <v>1242</v>
      </c>
      <c r="F3674" s="4"/>
      <c r="G3674" s="9">
        <f>Table5[[#This Row],[Order Quantity]]</f>
        <v>5</v>
      </c>
    </row>
    <row r="3675" spans="1:7" ht="16" hidden="1" x14ac:dyDescent="0.2">
      <c r="A3675" t="s">
        <v>2550</v>
      </c>
      <c r="B3675">
        <v>5</v>
      </c>
      <c r="C3675">
        <v>5</v>
      </c>
      <c r="D3675" t="s">
        <v>1144</v>
      </c>
      <c r="E3675" t="s">
        <v>1677</v>
      </c>
      <c r="F3675" s="4"/>
      <c r="G3675" s="9">
        <f>Table5[[#This Row],[Order Quantity]]</f>
        <v>5</v>
      </c>
    </row>
    <row r="3676" spans="1:7" ht="16" hidden="1" x14ac:dyDescent="0.2">
      <c r="A3676" t="s">
        <v>2580</v>
      </c>
      <c r="B3676">
        <v>5</v>
      </c>
      <c r="C3676">
        <v>5</v>
      </c>
      <c r="D3676" t="s">
        <v>2581</v>
      </c>
      <c r="E3676" t="s">
        <v>1660</v>
      </c>
      <c r="F3676" s="4"/>
      <c r="G3676" s="9">
        <f>Table5[[#This Row],[Order Quantity]]</f>
        <v>5</v>
      </c>
    </row>
    <row r="3677" spans="1:7" ht="16" hidden="1" x14ac:dyDescent="0.2">
      <c r="A3677" t="s">
        <v>2588</v>
      </c>
      <c r="B3677">
        <v>5</v>
      </c>
      <c r="C3677">
        <v>5</v>
      </c>
      <c r="D3677" t="s">
        <v>385</v>
      </c>
      <c r="E3677" t="s">
        <v>2362</v>
      </c>
      <c r="F3677" s="4"/>
      <c r="G3677" s="9">
        <f>Table5[[#This Row],[Order Quantity]]</f>
        <v>5</v>
      </c>
    </row>
    <row r="3678" spans="1:7" ht="16" hidden="1" x14ac:dyDescent="0.2">
      <c r="A3678" t="s">
        <v>2590</v>
      </c>
      <c r="B3678">
        <v>5</v>
      </c>
      <c r="C3678">
        <v>5</v>
      </c>
      <c r="D3678" t="s">
        <v>124</v>
      </c>
      <c r="E3678" t="s">
        <v>1467</v>
      </c>
      <c r="F3678" s="4"/>
      <c r="G3678" s="9">
        <f>Table5[[#This Row],[Order Quantity]]</f>
        <v>5</v>
      </c>
    </row>
    <row r="3679" spans="1:7" ht="16" hidden="1" x14ac:dyDescent="0.2">
      <c r="A3679" t="s">
        <v>2662</v>
      </c>
      <c r="B3679">
        <v>5</v>
      </c>
      <c r="C3679">
        <v>5</v>
      </c>
      <c r="D3679" t="s">
        <v>302</v>
      </c>
      <c r="E3679" t="s">
        <v>1655</v>
      </c>
      <c r="F3679" s="4"/>
      <c r="G3679" s="9">
        <f>Table5[[#This Row],[Order Quantity]]</f>
        <v>5</v>
      </c>
    </row>
    <row r="3680" spans="1:7" ht="16" hidden="1" x14ac:dyDescent="0.2">
      <c r="A3680" t="s">
        <v>3031</v>
      </c>
      <c r="B3680">
        <v>5</v>
      </c>
      <c r="C3680">
        <v>5</v>
      </c>
      <c r="D3680" t="s">
        <v>1083</v>
      </c>
      <c r="E3680" t="s">
        <v>3032</v>
      </c>
      <c r="F3680" s="4"/>
      <c r="G3680" s="9">
        <f>Table5[[#This Row],[Order Quantity]]</f>
        <v>5</v>
      </c>
    </row>
    <row r="3681" spans="1:7" ht="16" hidden="1" x14ac:dyDescent="0.2">
      <c r="A3681" t="s">
        <v>1383</v>
      </c>
      <c r="B3681">
        <v>5</v>
      </c>
      <c r="C3681">
        <v>5</v>
      </c>
      <c r="D3681" t="s">
        <v>97</v>
      </c>
      <c r="E3681" t="s">
        <v>1383</v>
      </c>
      <c r="F3681" s="4"/>
      <c r="G3681" s="9">
        <f>Table5[[#This Row],[Order Quantity]]</f>
        <v>5</v>
      </c>
    </row>
    <row r="3682" spans="1:7" ht="16" hidden="1" x14ac:dyDescent="0.2">
      <c r="A3682" t="s">
        <v>3110</v>
      </c>
      <c r="B3682">
        <v>5</v>
      </c>
      <c r="C3682">
        <v>5</v>
      </c>
      <c r="D3682" t="s">
        <v>3111</v>
      </c>
      <c r="E3682" t="s">
        <v>3112</v>
      </c>
      <c r="F3682" s="4"/>
      <c r="G3682" s="9">
        <f>Table5[[#This Row],[Order Quantity]]</f>
        <v>5</v>
      </c>
    </row>
    <row r="3683" spans="1:7" ht="16" hidden="1" x14ac:dyDescent="0.2">
      <c r="A3683" t="s">
        <v>3310</v>
      </c>
      <c r="B3683">
        <v>5</v>
      </c>
      <c r="C3683">
        <v>5</v>
      </c>
      <c r="D3683" t="s">
        <v>598</v>
      </c>
      <c r="E3683" t="s">
        <v>1579</v>
      </c>
      <c r="F3683" s="4"/>
      <c r="G3683" s="9">
        <f>Table5[[#This Row],[Order Quantity]]</f>
        <v>5</v>
      </c>
    </row>
    <row r="3684" spans="1:7" ht="16" hidden="1" x14ac:dyDescent="0.2">
      <c r="A3684" t="s">
        <v>3320</v>
      </c>
      <c r="B3684">
        <v>5</v>
      </c>
      <c r="C3684">
        <v>5</v>
      </c>
      <c r="D3684" t="s">
        <v>385</v>
      </c>
      <c r="E3684" t="s">
        <v>3321</v>
      </c>
      <c r="F3684" s="4"/>
      <c r="G3684" s="9">
        <f>Table5[[#This Row],[Order Quantity]]</f>
        <v>5</v>
      </c>
    </row>
    <row r="3685" spans="1:7" ht="16" hidden="1" x14ac:dyDescent="0.2">
      <c r="A3685" t="s">
        <v>3738</v>
      </c>
      <c r="B3685">
        <v>5</v>
      </c>
      <c r="C3685">
        <v>5</v>
      </c>
      <c r="D3685" t="s">
        <v>1807</v>
      </c>
      <c r="E3685" t="s">
        <v>1467</v>
      </c>
      <c r="F3685" s="4"/>
      <c r="G3685" s="9">
        <f>Table5[[#This Row],[Order Quantity]]</f>
        <v>5</v>
      </c>
    </row>
    <row r="3686" spans="1:7" ht="16" hidden="1" x14ac:dyDescent="0.2">
      <c r="A3686" t="s">
        <v>3930</v>
      </c>
      <c r="B3686">
        <v>5</v>
      </c>
      <c r="C3686">
        <v>5</v>
      </c>
      <c r="D3686" t="s">
        <v>1350</v>
      </c>
      <c r="E3686" t="s">
        <v>1449</v>
      </c>
      <c r="F3686" s="4"/>
      <c r="G3686" s="9">
        <f>Table5[[#This Row],[Order Quantity]]</f>
        <v>5</v>
      </c>
    </row>
    <row r="3687" spans="1:7" ht="16" hidden="1" x14ac:dyDescent="0.2">
      <c r="A3687" t="s">
        <v>4179</v>
      </c>
      <c r="B3687">
        <v>5</v>
      </c>
      <c r="C3687">
        <v>5</v>
      </c>
      <c r="D3687" t="s">
        <v>160</v>
      </c>
      <c r="E3687" t="s">
        <v>4171</v>
      </c>
      <c r="F3687" s="4"/>
      <c r="G3687" s="9">
        <f>Table5[[#This Row],[Order Quantity]]</f>
        <v>5</v>
      </c>
    </row>
    <row r="3688" spans="1:7" ht="16" hidden="1" x14ac:dyDescent="0.2">
      <c r="A3688" s="1" t="s">
        <v>4210</v>
      </c>
      <c r="B3688" s="1">
        <v>5</v>
      </c>
      <c r="C3688" s="1">
        <v>5</v>
      </c>
      <c r="D3688" s="1" t="s">
        <v>47</v>
      </c>
      <c r="E3688" s="1" t="s">
        <v>4165</v>
      </c>
      <c r="F3688" s="4"/>
      <c r="G3688" s="9">
        <f>Table5[[#This Row],[Order Quantity]]</f>
        <v>5</v>
      </c>
    </row>
    <row r="3689" spans="1:7" ht="16" hidden="1" x14ac:dyDescent="0.2">
      <c r="A3689" t="s">
        <v>5113</v>
      </c>
      <c r="B3689">
        <v>5</v>
      </c>
      <c r="C3689">
        <v>5</v>
      </c>
      <c r="D3689" t="s">
        <v>2167</v>
      </c>
      <c r="E3689" t="s">
        <v>5029</v>
      </c>
      <c r="F3689" s="4"/>
      <c r="G3689" s="9">
        <f>Table5[[#This Row],[Order Quantity]]</f>
        <v>5</v>
      </c>
    </row>
    <row r="3690" spans="1:7" ht="16" hidden="1" x14ac:dyDescent="0.2">
      <c r="A3690" t="s">
        <v>5120</v>
      </c>
      <c r="B3690">
        <v>5</v>
      </c>
      <c r="C3690">
        <v>5</v>
      </c>
      <c r="D3690" t="s">
        <v>5121</v>
      </c>
      <c r="E3690" t="s">
        <v>5029</v>
      </c>
      <c r="F3690" s="4"/>
      <c r="G3690" s="9">
        <f>Table5[[#This Row],[Order Quantity]]</f>
        <v>5</v>
      </c>
    </row>
    <row r="3691" spans="1:7" ht="16" hidden="1" x14ac:dyDescent="0.2">
      <c r="A3691" t="s">
        <v>5137</v>
      </c>
      <c r="B3691">
        <v>5</v>
      </c>
      <c r="C3691">
        <v>5</v>
      </c>
      <c r="D3691" t="s">
        <v>5083</v>
      </c>
      <c r="E3691" t="s">
        <v>5029</v>
      </c>
      <c r="F3691" s="4"/>
      <c r="G3691" s="9">
        <f>Table5[[#This Row],[Order Quantity]]</f>
        <v>5</v>
      </c>
    </row>
    <row r="3692" spans="1:7" ht="16" hidden="1" x14ac:dyDescent="0.2">
      <c r="A3692" t="s">
        <v>5464</v>
      </c>
      <c r="B3692">
        <v>5</v>
      </c>
      <c r="C3692">
        <v>5</v>
      </c>
      <c r="D3692" t="s">
        <v>5456</v>
      </c>
      <c r="E3692" t="s">
        <v>5362</v>
      </c>
      <c r="F3692" s="4"/>
      <c r="G3692" s="9">
        <f>Table5[[#This Row],[Order Quantity]]</f>
        <v>5</v>
      </c>
    </row>
    <row r="3693" spans="1:7" ht="16" hidden="1" x14ac:dyDescent="0.2">
      <c r="A3693" t="s">
        <v>5524</v>
      </c>
      <c r="B3693">
        <v>5</v>
      </c>
      <c r="C3693">
        <v>5</v>
      </c>
      <c r="D3693" t="s">
        <v>5525</v>
      </c>
      <c r="E3693" t="s">
        <v>1416</v>
      </c>
      <c r="F3693" s="4"/>
      <c r="G3693" s="9">
        <f>Table5[[#This Row],[Order Quantity]]</f>
        <v>5</v>
      </c>
    </row>
    <row r="3694" spans="1:7" ht="16" hidden="1" x14ac:dyDescent="0.2">
      <c r="A3694" t="s">
        <v>5888</v>
      </c>
      <c r="B3694">
        <v>5</v>
      </c>
      <c r="C3694">
        <v>5</v>
      </c>
      <c r="D3694" t="s">
        <v>5838</v>
      </c>
      <c r="E3694" t="s">
        <v>5753</v>
      </c>
      <c r="F3694" s="4"/>
      <c r="G3694" s="9">
        <f>Table5[[#This Row],[Order Quantity]]</f>
        <v>5</v>
      </c>
    </row>
    <row r="3695" spans="1:7" ht="16" hidden="1" x14ac:dyDescent="0.2">
      <c r="A3695" t="s">
        <v>6164</v>
      </c>
      <c r="B3695">
        <v>5</v>
      </c>
      <c r="C3695">
        <v>5</v>
      </c>
      <c r="D3695" t="s">
        <v>136</v>
      </c>
      <c r="E3695" t="s">
        <v>6155</v>
      </c>
      <c r="F3695" s="4"/>
      <c r="G3695" s="9">
        <f>Table5[[#This Row],[Order Quantity]]</f>
        <v>5</v>
      </c>
    </row>
    <row r="3696" spans="1:7" ht="16" hidden="1" x14ac:dyDescent="0.2">
      <c r="A3696" t="s">
        <v>2811</v>
      </c>
      <c r="B3696">
        <v>5</v>
      </c>
      <c r="C3696">
        <v>5</v>
      </c>
      <c r="D3696" t="s">
        <v>2999</v>
      </c>
      <c r="E3696" t="s">
        <v>2812</v>
      </c>
      <c r="F3696" s="4"/>
      <c r="G3696" s="9">
        <f>Table5[[#This Row],[Order Quantity]]</f>
        <v>5</v>
      </c>
    </row>
    <row r="3697" spans="1:7" ht="16" x14ac:dyDescent="0.2">
      <c r="A3697" t="s">
        <v>6456</v>
      </c>
      <c r="B3697">
        <v>5</v>
      </c>
      <c r="C3697" s="6">
        <v>5</v>
      </c>
      <c r="D3697" t="s">
        <v>136</v>
      </c>
      <c r="E3697" t="s">
        <v>3622</v>
      </c>
      <c r="F3697" s="13" t="s">
        <v>7666</v>
      </c>
      <c r="G3697" s="9">
        <f>Table5[[#This Row],[Order Quantity]]</f>
        <v>5</v>
      </c>
    </row>
    <row r="3698" spans="1:7" ht="16" hidden="1" x14ac:dyDescent="0.2">
      <c r="A3698" t="s">
        <v>6614</v>
      </c>
      <c r="B3698">
        <v>5</v>
      </c>
      <c r="C3698">
        <v>5</v>
      </c>
      <c r="D3698" t="s">
        <v>5600</v>
      </c>
      <c r="E3698" t="s">
        <v>1416</v>
      </c>
      <c r="F3698" s="4"/>
      <c r="G3698" s="9">
        <f>Table5[[#This Row],[Order Quantity]]</f>
        <v>5</v>
      </c>
    </row>
    <row r="3699" spans="1:7" ht="16" hidden="1" x14ac:dyDescent="0.2">
      <c r="A3699" t="s">
        <v>6710</v>
      </c>
      <c r="B3699">
        <v>5</v>
      </c>
      <c r="C3699">
        <v>5</v>
      </c>
      <c r="D3699" t="s">
        <v>555</v>
      </c>
      <c r="E3699" t="s">
        <v>1242</v>
      </c>
      <c r="F3699" s="4"/>
      <c r="G3699" s="9">
        <f>Table5[[#This Row],[Order Quantity]]</f>
        <v>5</v>
      </c>
    </row>
    <row r="3700" spans="1:7" ht="16" hidden="1" x14ac:dyDescent="0.2">
      <c r="A3700" t="s">
        <v>6945</v>
      </c>
      <c r="B3700">
        <v>5</v>
      </c>
      <c r="C3700">
        <v>5</v>
      </c>
      <c r="D3700" t="s">
        <v>6045</v>
      </c>
      <c r="E3700" t="s">
        <v>6946</v>
      </c>
      <c r="F3700" s="4"/>
      <c r="G3700" s="9">
        <f>Table5[[#This Row],[Order Quantity]]</f>
        <v>5</v>
      </c>
    </row>
    <row r="3701" spans="1:7" ht="16" hidden="1" x14ac:dyDescent="0.2">
      <c r="A3701" t="s">
        <v>6948</v>
      </c>
      <c r="B3701">
        <v>5</v>
      </c>
      <c r="C3701">
        <v>5</v>
      </c>
      <c r="D3701" t="s">
        <v>160</v>
      </c>
      <c r="E3701" t="s">
        <v>2810</v>
      </c>
      <c r="F3701" s="4"/>
      <c r="G3701" s="9">
        <f>Table5[[#This Row],[Order Quantity]]</f>
        <v>5</v>
      </c>
    </row>
    <row r="3702" spans="1:7" ht="16" hidden="1" x14ac:dyDescent="0.2">
      <c r="A3702" t="s">
        <v>802</v>
      </c>
      <c r="B3702">
        <v>5</v>
      </c>
      <c r="C3702">
        <v>5</v>
      </c>
      <c r="D3702" t="s">
        <v>559</v>
      </c>
      <c r="E3702" t="s">
        <v>1905</v>
      </c>
      <c r="F3702" s="4"/>
      <c r="G3702" s="9">
        <f>Table5[[#This Row],[Order Quantity]]</f>
        <v>5</v>
      </c>
    </row>
    <row r="3703" spans="1:7" ht="16" hidden="1" x14ac:dyDescent="0.2">
      <c r="A3703" t="s">
        <v>673</v>
      </c>
      <c r="B3703">
        <v>4</v>
      </c>
      <c r="C3703">
        <v>5</v>
      </c>
      <c r="D3703" t="s">
        <v>674</v>
      </c>
      <c r="E3703" t="s">
        <v>75</v>
      </c>
      <c r="F3703" s="4"/>
      <c r="G3703" s="9">
        <f>Table5[[#This Row],[Order Quantity]]</f>
        <v>5</v>
      </c>
    </row>
    <row r="3704" spans="1:7" ht="16" hidden="1" x14ac:dyDescent="0.2">
      <c r="A3704" t="s">
        <v>694</v>
      </c>
      <c r="B3704">
        <v>4</v>
      </c>
      <c r="C3704">
        <v>5</v>
      </c>
      <c r="D3704" t="s">
        <v>695</v>
      </c>
      <c r="E3704" t="s">
        <v>95</v>
      </c>
      <c r="F3704" s="4"/>
      <c r="G3704" s="9">
        <f>Table5[[#This Row],[Order Quantity]]</f>
        <v>5</v>
      </c>
    </row>
    <row r="3705" spans="1:7" ht="16" hidden="1" x14ac:dyDescent="0.2">
      <c r="A3705" t="s">
        <v>901</v>
      </c>
      <c r="B3705">
        <v>4</v>
      </c>
      <c r="C3705">
        <v>5</v>
      </c>
      <c r="D3705" t="s">
        <v>902</v>
      </c>
      <c r="E3705" t="s">
        <v>137</v>
      </c>
      <c r="F3705" s="4"/>
      <c r="G3705" s="9">
        <f>Table5[[#This Row],[Order Quantity]]</f>
        <v>5</v>
      </c>
    </row>
    <row r="3706" spans="1:7" ht="16" hidden="1" x14ac:dyDescent="0.2">
      <c r="A3706" t="s">
        <v>1770</v>
      </c>
      <c r="B3706">
        <v>4</v>
      </c>
      <c r="C3706">
        <v>5</v>
      </c>
      <c r="D3706" t="s">
        <v>822</v>
      </c>
      <c r="E3706" t="s">
        <v>1642</v>
      </c>
      <c r="F3706" s="4"/>
      <c r="G3706" s="9">
        <f>Table5[[#This Row],[Order Quantity]]</f>
        <v>5</v>
      </c>
    </row>
    <row r="3707" spans="1:7" ht="16" hidden="1" x14ac:dyDescent="0.2">
      <c r="A3707" t="s">
        <v>2035</v>
      </c>
      <c r="B3707">
        <v>4</v>
      </c>
      <c r="C3707">
        <v>5</v>
      </c>
      <c r="D3707" t="s">
        <v>506</v>
      </c>
      <c r="E3707" t="s">
        <v>1519</v>
      </c>
      <c r="F3707" s="4"/>
      <c r="G3707" s="9">
        <f>Table5[[#This Row],[Order Quantity]]</f>
        <v>5</v>
      </c>
    </row>
    <row r="3708" spans="1:7" ht="16" hidden="1" x14ac:dyDescent="0.2">
      <c r="A3708" t="s">
        <v>2099</v>
      </c>
      <c r="B3708">
        <v>4</v>
      </c>
      <c r="C3708">
        <v>5</v>
      </c>
      <c r="D3708" t="s">
        <v>2100</v>
      </c>
      <c r="E3708" t="s">
        <v>1660</v>
      </c>
      <c r="F3708" s="4"/>
      <c r="G3708" s="9">
        <f>Table5[[#This Row],[Order Quantity]]</f>
        <v>5</v>
      </c>
    </row>
    <row r="3709" spans="1:7" ht="16" hidden="1" x14ac:dyDescent="0.2">
      <c r="A3709" t="s">
        <v>2230</v>
      </c>
      <c r="B3709">
        <v>4</v>
      </c>
      <c r="C3709">
        <v>5</v>
      </c>
      <c r="D3709" t="s">
        <v>136</v>
      </c>
      <c r="E3709" t="s">
        <v>1372</v>
      </c>
      <c r="F3709" s="4"/>
      <c r="G3709" s="9">
        <f>Table5[[#This Row],[Order Quantity]]</f>
        <v>5</v>
      </c>
    </row>
    <row r="3710" spans="1:7" ht="16" hidden="1" x14ac:dyDescent="0.2">
      <c r="A3710" t="s">
        <v>2906</v>
      </c>
      <c r="B3710">
        <v>4</v>
      </c>
      <c r="C3710">
        <v>5</v>
      </c>
      <c r="D3710" t="s">
        <v>97</v>
      </c>
      <c r="E3710" t="s">
        <v>2907</v>
      </c>
      <c r="F3710" s="4"/>
      <c r="G3710" s="9">
        <f>Table5[[#This Row],[Order Quantity]]</f>
        <v>5</v>
      </c>
    </row>
    <row r="3711" spans="1:7" ht="16" hidden="1" x14ac:dyDescent="0.2">
      <c r="A3711" t="s">
        <v>2992</v>
      </c>
      <c r="B3711">
        <v>4</v>
      </c>
      <c r="C3711">
        <v>5</v>
      </c>
      <c r="D3711" t="s">
        <v>77</v>
      </c>
      <c r="E3711" t="s">
        <v>1302</v>
      </c>
      <c r="F3711" s="4"/>
      <c r="G3711" s="9">
        <f>Table5[[#This Row],[Order Quantity]]</f>
        <v>5</v>
      </c>
    </row>
    <row r="3712" spans="1:7" ht="16" hidden="1" x14ac:dyDescent="0.2">
      <c r="A3712" t="s">
        <v>3173</v>
      </c>
      <c r="B3712">
        <v>4</v>
      </c>
      <c r="C3712">
        <v>5</v>
      </c>
      <c r="D3712" t="s">
        <v>1389</v>
      </c>
      <c r="E3712" t="s">
        <v>1261</v>
      </c>
      <c r="F3712" s="4"/>
      <c r="G3712" s="9">
        <f>Table5[[#This Row],[Order Quantity]]</f>
        <v>5</v>
      </c>
    </row>
    <row r="3713" spans="1:7" ht="16" hidden="1" x14ac:dyDescent="0.2">
      <c r="A3713" t="s">
        <v>3270</v>
      </c>
      <c r="B3713">
        <v>4</v>
      </c>
      <c r="C3713">
        <v>5</v>
      </c>
      <c r="D3713" t="s">
        <v>2011</v>
      </c>
      <c r="E3713" t="s">
        <v>1302</v>
      </c>
      <c r="F3713" s="4"/>
      <c r="G3713" s="9">
        <f>Table5[[#This Row],[Order Quantity]]</f>
        <v>5</v>
      </c>
    </row>
    <row r="3714" spans="1:7" ht="16" hidden="1" x14ac:dyDescent="0.2">
      <c r="A3714" t="s">
        <v>3802</v>
      </c>
      <c r="B3714">
        <v>4</v>
      </c>
      <c r="C3714">
        <v>5</v>
      </c>
      <c r="D3714" t="s">
        <v>262</v>
      </c>
      <c r="E3714" t="s">
        <v>1521</v>
      </c>
      <c r="F3714" s="4"/>
      <c r="G3714" s="9">
        <f>Table5[[#This Row],[Order Quantity]]</f>
        <v>5</v>
      </c>
    </row>
    <row r="3715" spans="1:7" ht="16" hidden="1" x14ac:dyDescent="0.2">
      <c r="A3715" t="s">
        <v>3918</v>
      </c>
      <c r="B3715">
        <v>4</v>
      </c>
      <c r="C3715">
        <v>5</v>
      </c>
      <c r="D3715" t="s">
        <v>171</v>
      </c>
      <c r="E3715" t="s">
        <v>1336</v>
      </c>
      <c r="F3715" s="4"/>
      <c r="G3715" s="9">
        <f>Table5[[#This Row],[Order Quantity]]</f>
        <v>5</v>
      </c>
    </row>
    <row r="3716" spans="1:7" ht="16" hidden="1" x14ac:dyDescent="0.2">
      <c r="A3716" t="s">
        <v>3928</v>
      </c>
      <c r="B3716">
        <v>4</v>
      </c>
      <c r="C3716">
        <v>5</v>
      </c>
      <c r="D3716" t="s">
        <v>422</v>
      </c>
      <c r="E3716" t="s">
        <v>1383</v>
      </c>
      <c r="F3716" s="4"/>
      <c r="G3716" s="9">
        <f>Table5[[#This Row],[Order Quantity]]</f>
        <v>5</v>
      </c>
    </row>
    <row r="3717" spans="1:7" ht="16" hidden="1" x14ac:dyDescent="0.2">
      <c r="A3717" s="1" t="s">
        <v>4169</v>
      </c>
      <c r="B3717" s="1">
        <v>4</v>
      </c>
      <c r="C3717" s="1">
        <v>5</v>
      </c>
      <c r="D3717" s="1" t="s">
        <v>4170</v>
      </c>
      <c r="E3717" s="1" t="s">
        <v>4171</v>
      </c>
      <c r="F3717" s="4"/>
      <c r="G3717" s="9">
        <f>Table5[[#This Row],[Order Quantity]]</f>
        <v>5</v>
      </c>
    </row>
    <row r="3718" spans="1:7" ht="16" hidden="1" x14ac:dyDescent="0.2">
      <c r="A3718" s="1" t="s">
        <v>4178</v>
      </c>
      <c r="B3718" s="1">
        <v>4</v>
      </c>
      <c r="C3718" s="1">
        <v>5</v>
      </c>
      <c r="D3718" s="1" t="s">
        <v>336</v>
      </c>
      <c r="E3718" s="1" t="s">
        <v>4171</v>
      </c>
      <c r="F3718" s="4"/>
      <c r="G3718" s="9">
        <f>Table5[[#This Row],[Order Quantity]]</f>
        <v>5</v>
      </c>
    </row>
    <row r="3719" spans="1:7" ht="16" hidden="1" x14ac:dyDescent="0.2">
      <c r="A3719" t="s">
        <v>5122</v>
      </c>
      <c r="B3719">
        <v>4</v>
      </c>
      <c r="C3719">
        <v>5</v>
      </c>
      <c r="D3719" t="s">
        <v>2483</v>
      </c>
      <c r="E3719" t="s">
        <v>5094</v>
      </c>
      <c r="F3719" s="4"/>
      <c r="G3719" s="9">
        <f>Table5[[#This Row],[Order Quantity]]</f>
        <v>5</v>
      </c>
    </row>
    <row r="3720" spans="1:7" ht="16" hidden="1" x14ac:dyDescent="0.2">
      <c r="A3720" t="s">
        <v>5303</v>
      </c>
      <c r="B3720">
        <v>4</v>
      </c>
      <c r="C3720">
        <v>5</v>
      </c>
      <c r="D3720" t="s">
        <v>1451</v>
      </c>
      <c r="E3720" t="s">
        <v>3145</v>
      </c>
      <c r="F3720" s="4"/>
      <c r="G3720" s="9">
        <f>Table5[[#This Row],[Order Quantity]]</f>
        <v>5</v>
      </c>
    </row>
    <row r="3721" spans="1:7" ht="16" hidden="1" x14ac:dyDescent="0.2">
      <c r="A3721" t="s">
        <v>5592</v>
      </c>
      <c r="B3721">
        <v>4</v>
      </c>
      <c r="C3721">
        <v>5</v>
      </c>
      <c r="D3721" t="s">
        <v>5593</v>
      </c>
      <c r="E3721" t="s">
        <v>1547</v>
      </c>
      <c r="F3721" s="4"/>
      <c r="G3721" s="9">
        <f>Table5[[#This Row],[Order Quantity]]</f>
        <v>5</v>
      </c>
    </row>
    <row r="3722" spans="1:7" ht="16" hidden="1" x14ac:dyDescent="0.2">
      <c r="A3722" t="s">
        <v>5890</v>
      </c>
      <c r="B3722">
        <v>4</v>
      </c>
      <c r="C3722">
        <v>5</v>
      </c>
      <c r="D3722" t="s">
        <v>968</v>
      </c>
      <c r="E3722" t="s">
        <v>2683</v>
      </c>
      <c r="F3722" s="4"/>
      <c r="G3722" s="9">
        <f>Table5[[#This Row],[Order Quantity]]</f>
        <v>5</v>
      </c>
    </row>
    <row r="3723" spans="1:7" ht="16" hidden="1" x14ac:dyDescent="0.2">
      <c r="A3723" t="s">
        <v>6043</v>
      </c>
      <c r="B3723">
        <v>4</v>
      </c>
      <c r="C3723">
        <v>5</v>
      </c>
      <c r="D3723" t="s">
        <v>328</v>
      </c>
      <c r="E3723" t="s">
        <v>1278</v>
      </c>
      <c r="F3723" s="4"/>
      <c r="G3723" s="9">
        <f>Table5[[#This Row],[Order Quantity]]</f>
        <v>5</v>
      </c>
    </row>
    <row r="3724" spans="1:7" ht="16" hidden="1" x14ac:dyDescent="0.2">
      <c r="A3724" t="s">
        <v>6202</v>
      </c>
      <c r="B3724">
        <v>4</v>
      </c>
      <c r="C3724">
        <v>5</v>
      </c>
      <c r="D3724" t="s">
        <v>136</v>
      </c>
      <c r="E3724" t="s">
        <v>1905</v>
      </c>
      <c r="F3724" s="4"/>
      <c r="G3724" s="9">
        <f>Table5[[#This Row],[Order Quantity]]</f>
        <v>5</v>
      </c>
    </row>
    <row r="3725" spans="1:7" ht="16" hidden="1" x14ac:dyDescent="0.2">
      <c r="A3725" t="s">
        <v>6171</v>
      </c>
      <c r="B3725">
        <v>4</v>
      </c>
      <c r="C3725">
        <v>5</v>
      </c>
      <c r="D3725" t="s">
        <v>1904</v>
      </c>
      <c r="E3725" t="s">
        <v>1905</v>
      </c>
      <c r="F3725" s="4"/>
      <c r="G3725" s="9">
        <f>Table5[[#This Row],[Order Quantity]]</f>
        <v>5</v>
      </c>
    </row>
    <row r="3726" spans="1:7" ht="16" hidden="1" x14ac:dyDescent="0.2">
      <c r="A3726" t="s">
        <v>6322</v>
      </c>
      <c r="B3726">
        <v>4</v>
      </c>
      <c r="C3726">
        <v>5</v>
      </c>
      <c r="D3726" t="s">
        <v>6323</v>
      </c>
      <c r="E3726" t="s">
        <v>1440</v>
      </c>
      <c r="F3726" s="4"/>
      <c r="G3726" s="9">
        <f>Table5[[#This Row],[Order Quantity]]</f>
        <v>5</v>
      </c>
    </row>
    <row r="3727" spans="1:7" ht="16" hidden="1" x14ac:dyDescent="0.2">
      <c r="A3727" t="s">
        <v>6494</v>
      </c>
      <c r="B3727">
        <v>4</v>
      </c>
      <c r="C3727">
        <v>5</v>
      </c>
      <c r="D3727" t="s">
        <v>136</v>
      </c>
      <c r="E3727" t="s">
        <v>2109</v>
      </c>
      <c r="F3727" s="4"/>
      <c r="G3727" s="9">
        <f>Table5[[#This Row],[Order Quantity]]</f>
        <v>5</v>
      </c>
    </row>
    <row r="3728" spans="1:7" ht="16" hidden="1" x14ac:dyDescent="0.2">
      <c r="A3728" t="s">
        <v>3173</v>
      </c>
      <c r="B3728">
        <v>4</v>
      </c>
      <c r="C3728">
        <v>5</v>
      </c>
      <c r="D3728" t="s">
        <v>1389</v>
      </c>
      <c r="E3728" t="s">
        <v>1261</v>
      </c>
      <c r="F3728" s="4"/>
      <c r="G3728" s="9">
        <f>Table5[[#This Row],[Order Quantity]]</f>
        <v>5</v>
      </c>
    </row>
    <row r="3729" spans="1:7" ht="16" hidden="1" x14ac:dyDescent="0.2">
      <c r="A3729" t="s">
        <v>6713</v>
      </c>
      <c r="B3729">
        <v>4</v>
      </c>
      <c r="C3729">
        <v>5</v>
      </c>
      <c r="D3729" t="s">
        <v>160</v>
      </c>
      <c r="E3729" t="s">
        <v>1547</v>
      </c>
      <c r="F3729" s="4"/>
      <c r="G3729" s="9">
        <f>Table5[[#This Row],[Order Quantity]]</f>
        <v>5</v>
      </c>
    </row>
    <row r="3730" spans="1:7" ht="16" hidden="1" x14ac:dyDescent="0.2">
      <c r="A3730" t="s">
        <v>6818</v>
      </c>
      <c r="B3730">
        <v>4</v>
      </c>
      <c r="C3730">
        <v>5</v>
      </c>
      <c r="D3730" t="s">
        <v>4532</v>
      </c>
      <c r="E3730" t="s">
        <v>2945</v>
      </c>
      <c r="F3730" s="4"/>
      <c r="G3730" s="9">
        <f>Table5[[#This Row],[Order Quantity]]</f>
        <v>5</v>
      </c>
    </row>
    <row r="3731" spans="1:7" ht="16" hidden="1" x14ac:dyDescent="0.2">
      <c r="A3731" t="s">
        <v>6977</v>
      </c>
      <c r="B3731">
        <v>4</v>
      </c>
      <c r="C3731">
        <v>5</v>
      </c>
      <c r="D3731" t="s">
        <v>65</v>
      </c>
      <c r="E3731" t="s">
        <v>6787</v>
      </c>
      <c r="F3731" s="4"/>
      <c r="G3731" s="9">
        <f>Table5[[#This Row],[Order Quantity]]</f>
        <v>5</v>
      </c>
    </row>
    <row r="3732" spans="1:7" ht="16" hidden="1" x14ac:dyDescent="0.2">
      <c r="A3732" t="s">
        <v>7078</v>
      </c>
      <c r="B3732">
        <v>4</v>
      </c>
      <c r="C3732">
        <v>5</v>
      </c>
      <c r="D3732" t="s">
        <v>136</v>
      </c>
      <c r="E3732" t="s">
        <v>1920</v>
      </c>
      <c r="F3732" s="4"/>
      <c r="G3732" s="9">
        <f>Table5[[#This Row],[Order Quantity]]</f>
        <v>5</v>
      </c>
    </row>
    <row r="3733" spans="1:7" ht="16" hidden="1" x14ac:dyDescent="0.2">
      <c r="A3733" t="s">
        <v>3970</v>
      </c>
      <c r="B3733">
        <v>4</v>
      </c>
      <c r="C3733">
        <v>5</v>
      </c>
      <c r="D3733" t="s">
        <v>136</v>
      </c>
      <c r="E3733" t="s">
        <v>1927</v>
      </c>
      <c r="F3733" s="4"/>
      <c r="G3733" s="9">
        <f>Table5[[#This Row],[Order Quantity]]</f>
        <v>5</v>
      </c>
    </row>
    <row r="3734" spans="1:7" ht="16" hidden="1" x14ac:dyDescent="0.2">
      <c r="A3734" t="s">
        <v>7507</v>
      </c>
      <c r="B3734">
        <v>4</v>
      </c>
      <c r="C3734">
        <v>5</v>
      </c>
      <c r="D3734" t="s">
        <v>784</v>
      </c>
      <c r="E3734" t="s">
        <v>1242</v>
      </c>
      <c r="F3734" s="4"/>
      <c r="G3734" s="9">
        <f>Table5[[#This Row],[Order Quantity]]</f>
        <v>5</v>
      </c>
    </row>
    <row r="3735" spans="1:7" ht="16" hidden="1" x14ac:dyDescent="0.2">
      <c r="A3735" t="s">
        <v>6143</v>
      </c>
      <c r="B3735">
        <v>4</v>
      </c>
      <c r="C3735">
        <v>5</v>
      </c>
      <c r="D3735" t="s">
        <v>6117</v>
      </c>
      <c r="E3735" t="s">
        <v>6144</v>
      </c>
      <c r="F3735" s="4"/>
      <c r="G3735" s="9">
        <f>Table5[[#This Row],[Order Quantity]]</f>
        <v>5</v>
      </c>
    </row>
    <row r="3736" spans="1:7" ht="16" hidden="1" x14ac:dyDescent="0.2">
      <c r="A3736" t="s">
        <v>7519</v>
      </c>
      <c r="B3736">
        <v>4</v>
      </c>
      <c r="C3736">
        <v>5</v>
      </c>
      <c r="D3736" t="s">
        <v>388</v>
      </c>
      <c r="E3736" t="s">
        <v>1559</v>
      </c>
      <c r="F3736" s="4"/>
      <c r="G3736" s="9">
        <f>Table5[[#This Row],[Order Quantity]]</f>
        <v>5</v>
      </c>
    </row>
    <row r="3737" spans="1:7" ht="16" hidden="1" x14ac:dyDescent="0.2">
      <c r="A3737" s="2" t="s">
        <v>7643</v>
      </c>
      <c r="B3737" s="1">
        <v>4</v>
      </c>
      <c r="C3737" s="1">
        <v>5</v>
      </c>
      <c r="D3737" s="1" t="s">
        <v>47</v>
      </c>
      <c r="E3737" s="1" t="s">
        <v>1246</v>
      </c>
      <c r="F3737" s="4"/>
      <c r="G3737" s="9">
        <f>Table5[[#This Row],[Order Quantity]]</f>
        <v>5</v>
      </c>
    </row>
    <row r="3738" spans="1:7" ht="16" hidden="1" x14ac:dyDescent="0.2">
      <c r="A3738" t="s">
        <v>252</v>
      </c>
      <c r="B3738">
        <v>3</v>
      </c>
      <c r="C3738">
        <v>5</v>
      </c>
      <c r="D3738" t="s">
        <v>253</v>
      </c>
      <c r="E3738" t="s">
        <v>106</v>
      </c>
      <c r="F3738" s="4"/>
      <c r="G3738" s="9">
        <f>Table5[[#This Row],[Order Quantity]]</f>
        <v>5</v>
      </c>
    </row>
    <row r="3739" spans="1:7" ht="16" hidden="1" x14ac:dyDescent="0.2">
      <c r="A3739" t="s">
        <v>652</v>
      </c>
      <c r="B3739">
        <v>3</v>
      </c>
      <c r="C3739">
        <v>5</v>
      </c>
      <c r="D3739" t="s">
        <v>653</v>
      </c>
      <c r="E3739" t="s">
        <v>654</v>
      </c>
      <c r="F3739" s="4"/>
      <c r="G3739" s="9">
        <f>Table5[[#This Row],[Order Quantity]]</f>
        <v>5</v>
      </c>
    </row>
    <row r="3740" spans="1:7" ht="16" hidden="1" x14ac:dyDescent="0.2">
      <c r="A3740" t="s">
        <v>683</v>
      </c>
      <c r="B3740">
        <v>3</v>
      </c>
      <c r="C3740">
        <v>5</v>
      </c>
      <c r="D3740" t="s">
        <v>684</v>
      </c>
      <c r="E3740" t="s">
        <v>630</v>
      </c>
      <c r="F3740" s="4"/>
      <c r="G3740" s="9">
        <f>Table5[[#This Row],[Order Quantity]]</f>
        <v>5</v>
      </c>
    </row>
    <row r="3741" spans="1:7" ht="16" hidden="1" x14ac:dyDescent="0.2">
      <c r="A3741" t="s">
        <v>790</v>
      </c>
      <c r="B3741">
        <v>3</v>
      </c>
      <c r="C3741">
        <v>5</v>
      </c>
      <c r="D3741" t="s">
        <v>464</v>
      </c>
      <c r="E3741" t="s">
        <v>78</v>
      </c>
      <c r="F3741" s="4"/>
      <c r="G3741" s="9">
        <f>Table5[[#This Row],[Order Quantity]]</f>
        <v>5</v>
      </c>
    </row>
    <row r="3742" spans="1:7" ht="16" hidden="1" x14ac:dyDescent="0.2">
      <c r="A3742" t="s">
        <v>1258</v>
      </c>
      <c r="B3742">
        <v>3</v>
      </c>
      <c r="C3742">
        <v>5</v>
      </c>
      <c r="D3742" t="s">
        <v>533</v>
      </c>
      <c r="E3742" t="s">
        <v>1259</v>
      </c>
      <c r="F3742" s="4"/>
      <c r="G3742" s="9">
        <f>Table5[[#This Row],[Order Quantity]]</f>
        <v>5</v>
      </c>
    </row>
    <row r="3743" spans="1:7" ht="16" hidden="1" x14ac:dyDescent="0.2">
      <c r="A3743" t="s">
        <v>1330</v>
      </c>
      <c r="B3743">
        <v>3</v>
      </c>
      <c r="C3743">
        <v>5</v>
      </c>
      <c r="D3743" t="s">
        <v>636</v>
      </c>
      <c r="E3743" t="s">
        <v>1331</v>
      </c>
      <c r="F3743" s="4"/>
      <c r="G3743" s="9">
        <f>Table5[[#This Row],[Order Quantity]]</f>
        <v>5</v>
      </c>
    </row>
    <row r="3744" spans="1:7" ht="16" hidden="1" x14ac:dyDescent="0.2">
      <c r="A3744" t="s">
        <v>1581</v>
      </c>
      <c r="B3744">
        <v>3</v>
      </c>
      <c r="C3744">
        <v>5</v>
      </c>
      <c r="D3744" t="s">
        <v>1582</v>
      </c>
      <c r="E3744" t="s">
        <v>1583</v>
      </c>
      <c r="F3744" s="4"/>
      <c r="G3744" s="9">
        <f>Table5[[#This Row],[Order Quantity]]</f>
        <v>5</v>
      </c>
    </row>
    <row r="3745" spans="1:7" ht="16" hidden="1" x14ac:dyDescent="0.2">
      <c r="A3745" t="s">
        <v>1829</v>
      </c>
      <c r="B3745">
        <v>3</v>
      </c>
      <c r="C3745">
        <v>5</v>
      </c>
      <c r="D3745" t="s">
        <v>609</v>
      </c>
      <c r="E3745" t="s">
        <v>1829</v>
      </c>
      <c r="F3745" s="4"/>
      <c r="G3745" s="9">
        <f>Table5[[#This Row],[Order Quantity]]</f>
        <v>5</v>
      </c>
    </row>
    <row r="3746" spans="1:7" ht="16" hidden="1" x14ac:dyDescent="0.2">
      <c r="A3746" t="s">
        <v>1885</v>
      </c>
      <c r="B3746">
        <v>3</v>
      </c>
      <c r="C3746">
        <v>5</v>
      </c>
      <c r="D3746" t="s">
        <v>422</v>
      </c>
      <c r="E3746" t="s">
        <v>1877</v>
      </c>
      <c r="F3746" s="4"/>
      <c r="G3746" s="9">
        <f>Table5[[#This Row],[Order Quantity]]</f>
        <v>5</v>
      </c>
    </row>
    <row r="3747" spans="1:7" ht="16" hidden="1" x14ac:dyDescent="0.2">
      <c r="A3747" t="s">
        <v>1971</v>
      </c>
      <c r="B3747">
        <v>3</v>
      </c>
      <c r="C3747">
        <v>5</v>
      </c>
      <c r="D3747" t="s">
        <v>1972</v>
      </c>
      <c r="E3747" t="s">
        <v>1449</v>
      </c>
      <c r="F3747" s="4"/>
      <c r="G3747" s="9">
        <f>Table5[[#This Row],[Order Quantity]]</f>
        <v>5</v>
      </c>
    </row>
    <row r="3748" spans="1:7" ht="16" hidden="1" x14ac:dyDescent="0.2">
      <c r="A3748" t="s">
        <v>2096</v>
      </c>
      <c r="B3748">
        <v>3</v>
      </c>
      <c r="C3748" s="6">
        <v>5</v>
      </c>
      <c r="D3748" t="s">
        <v>758</v>
      </c>
      <c r="E3748" t="s">
        <v>1392</v>
      </c>
      <c r="F3748" s="4"/>
      <c r="G3748" s="9">
        <f>Table5[[#This Row],[Order Quantity]]</f>
        <v>5</v>
      </c>
    </row>
    <row r="3749" spans="1:7" ht="16" hidden="1" x14ac:dyDescent="0.2">
      <c r="A3749" t="s">
        <v>2305</v>
      </c>
      <c r="B3749">
        <v>3</v>
      </c>
      <c r="C3749">
        <v>5</v>
      </c>
      <c r="D3749" t="s">
        <v>2306</v>
      </c>
      <c r="E3749" t="s">
        <v>1236</v>
      </c>
      <c r="F3749" s="4"/>
      <c r="G3749" s="9">
        <f>Table5[[#This Row],[Order Quantity]]</f>
        <v>5</v>
      </c>
    </row>
    <row r="3750" spans="1:7" ht="16" hidden="1" x14ac:dyDescent="0.2">
      <c r="A3750" t="s">
        <v>2363</v>
      </c>
      <c r="B3750">
        <v>3</v>
      </c>
      <c r="C3750">
        <v>5</v>
      </c>
      <c r="D3750" t="s">
        <v>2364</v>
      </c>
      <c r="E3750" t="s">
        <v>1927</v>
      </c>
      <c r="F3750" s="4"/>
      <c r="G3750" s="9">
        <f>Table5[[#This Row],[Order Quantity]]</f>
        <v>5</v>
      </c>
    </row>
    <row r="3751" spans="1:7" ht="16" hidden="1" x14ac:dyDescent="0.2">
      <c r="A3751" t="s">
        <v>2396</v>
      </c>
      <c r="B3751">
        <v>3</v>
      </c>
      <c r="C3751">
        <v>5</v>
      </c>
      <c r="D3751" t="s">
        <v>1580</v>
      </c>
      <c r="E3751" t="s">
        <v>1920</v>
      </c>
      <c r="F3751" s="4"/>
      <c r="G3751" s="9">
        <f>Table5[[#This Row],[Order Quantity]]</f>
        <v>5</v>
      </c>
    </row>
    <row r="3752" spans="1:7" ht="16" hidden="1" x14ac:dyDescent="0.2">
      <c r="A3752" t="s">
        <v>2565</v>
      </c>
      <c r="B3752">
        <v>3</v>
      </c>
      <c r="C3752">
        <v>5</v>
      </c>
      <c r="D3752" t="s">
        <v>2566</v>
      </c>
      <c r="E3752" t="s">
        <v>1285</v>
      </c>
      <c r="F3752" s="4"/>
      <c r="G3752" s="9">
        <f>Table5[[#This Row],[Order Quantity]]</f>
        <v>5</v>
      </c>
    </row>
    <row r="3753" spans="1:7" ht="16" hidden="1" x14ac:dyDescent="0.2">
      <c r="A3753" t="s">
        <v>2641</v>
      </c>
      <c r="B3753">
        <v>3</v>
      </c>
      <c r="C3753">
        <v>5</v>
      </c>
      <c r="D3753" t="s">
        <v>422</v>
      </c>
      <c r="E3753" t="s">
        <v>2642</v>
      </c>
      <c r="F3753" s="4"/>
      <c r="G3753" s="9">
        <f>Table5[[#This Row],[Order Quantity]]</f>
        <v>5</v>
      </c>
    </row>
    <row r="3754" spans="1:7" ht="16" hidden="1" x14ac:dyDescent="0.2">
      <c r="A3754" t="s">
        <v>2716</v>
      </c>
      <c r="B3754">
        <v>3</v>
      </c>
      <c r="C3754">
        <v>5</v>
      </c>
      <c r="D3754" t="s">
        <v>2717</v>
      </c>
      <c r="E3754" t="s">
        <v>1579</v>
      </c>
      <c r="F3754" s="4"/>
      <c r="G3754" s="9">
        <f>Table5[[#This Row],[Order Quantity]]</f>
        <v>5</v>
      </c>
    </row>
    <row r="3755" spans="1:7" ht="16" hidden="1" x14ac:dyDescent="0.2">
      <c r="A3755" t="s">
        <v>3122</v>
      </c>
      <c r="B3755">
        <v>3</v>
      </c>
      <c r="C3755">
        <v>5</v>
      </c>
      <c r="D3755" t="s">
        <v>1438</v>
      </c>
      <c r="E3755" t="s">
        <v>3123</v>
      </c>
      <c r="F3755" s="4"/>
      <c r="G3755" s="9">
        <f>Table5[[#This Row],[Order Quantity]]</f>
        <v>5</v>
      </c>
    </row>
    <row r="3756" spans="1:7" ht="16" hidden="1" x14ac:dyDescent="0.2">
      <c r="A3756" t="s">
        <v>3480</v>
      </c>
      <c r="B3756">
        <v>3</v>
      </c>
      <c r="C3756">
        <v>5</v>
      </c>
      <c r="D3756" t="s">
        <v>422</v>
      </c>
      <c r="E3756" t="s">
        <v>1304</v>
      </c>
      <c r="F3756" s="4"/>
      <c r="G3756" s="9">
        <f>Table5[[#This Row],[Order Quantity]]</f>
        <v>5</v>
      </c>
    </row>
    <row r="3757" spans="1:7" ht="16" hidden="1" x14ac:dyDescent="0.2">
      <c r="A3757" t="s">
        <v>3587</v>
      </c>
      <c r="B3757">
        <v>3</v>
      </c>
      <c r="C3757" s="6">
        <v>5</v>
      </c>
      <c r="D3757" t="s">
        <v>3588</v>
      </c>
      <c r="E3757" t="s">
        <v>1268</v>
      </c>
      <c r="F3757" s="4"/>
      <c r="G3757" s="9">
        <f>Table5[[#This Row],[Order Quantity]]</f>
        <v>5</v>
      </c>
    </row>
    <row r="3758" spans="1:7" ht="16" hidden="1" x14ac:dyDescent="0.2">
      <c r="A3758" t="s">
        <v>3919</v>
      </c>
      <c r="B3758">
        <v>3</v>
      </c>
      <c r="C3758">
        <v>5</v>
      </c>
      <c r="D3758" t="s">
        <v>1182</v>
      </c>
      <c r="E3758" t="s">
        <v>1357</v>
      </c>
      <c r="F3758" s="4"/>
      <c r="G3758" s="9">
        <f>Table5[[#This Row],[Order Quantity]]</f>
        <v>5</v>
      </c>
    </row>
    <row r="3759" spans="1:7" ht="16" hidden="1" x14ac:dyDescent="0.2">
      <c r="A3759" s="1" t="s">
        <v>4133</v>
      </c>
      <c r="B3759" s="1">
        <v>3</v>
      </c>
      <c r="C3759" s="5">
        <v>5</v>
      </c>
      <c r="D3759" s="1" t="s">
        <v>2004</v>
      </c>
      <c r="E3759" s="1" t="s">
        <v>2928</v>
      </c>
      <c r="F3759" s="4"/>
      <c r="G3759" s="9">
        <f>Table5[[#This Row],[Order Quantity]]</f>
        <v>5</v>
      </c>
    </row>
    <row r="3760" spans="1:7" ht="16" hidden="1" x14ac:dyDescent="0.2">
      <c r="A3760" t="s">
        <v>3917</v>
      </c>
      <c r="B3760">
        <v>3</v>
      </c>
      <c r="C3760">
        <v>5</v>
      </c>
      <c r="D3760" t="s">
        <v>136</v>
      </c>
      <c r="E3760" t="s">
        <v>1927</v>
      </c>
      <c r="F3760" s="4"/>
      <c r="G3760" s="9">
        <f>Table5[[#This Row],[Order Quantity]]</f>
        <v>5</v>
      </c>
    </row>
    <row r="3761" spans="1:7" ht="16" hidden="1" x14ac:dyDescent="0.2">
      <c r="A3761" s="1" t="s">
        <v>4726</v>
      </c>
      <c r="B3761" s="1">
        <v>3</v>
      </c>
      <c r="C3761" s="1">
        <v>5</v>
      </c>
      <c r="D3761" s="1" t="s">
        <v>4727</v>
      </c>
      <c r="E3761" s="1" t="s">
        <v>2338</v>
      </c>
      <c r="F3761" s="4"/>
      <c r="G3761" s="9">
        <f>Table5[[#This Row],[Order Quantity]]</f>
        <v>5</v>
      </c>
    </row>
    <row r="3762" spans="1:7" ht="16" hidden="1" x14ac:dyDescent="0.2">
      <c r="A3762" t="s">
        <v>1298</v>
      </c>
      <c r="B3762">
        <v>3</v>
      </c>
      <c r="C3762">
        <v>5</v>
      </c>
      <c r="D3762" t="s">
        <v>1199</v>
      </c>
      <c r="E3762" t="s">
        <v>1299</v>
      </c>
      <c r="F3762" s="4"/>
      <c r="G3762" s="9">
        <f>Table5[[#This Row],[Order Quantity]]</f>
        <v>5</v>
      </c>
    </row>
    <row r="3763" spans="1:7" ht="16" hidden="1" x14ac:dyDescent="0.2">
      <c r="A3763" t="s">
        <v>4984</v>
      </c>
      <c r="B3763">
        <v>3</v>
      </c>
      <c r="C3763">
        <v>5</v>
      </c>
      <c r="D3763" t="s">
        <v>4931</v>
      </c>
      <c r="E3763" t="s">
        <v>2907</v>
      </c>
      <c r="F3763" s="4"/>
      <c r="G3763" s="9">
        <f>Table5[[#This Row],[Order Quantity]]</f>
        <v>5</v>
      </c>
    </row>
    <row r="3764" spans="1:7" ht="16" hidden="1" x14ac:dyDescent="0.2">
      <c r="A3764" t="s">
        <v>5026</v>
      </c>
      <c r="B3764">
        <v>3</v>
      </c>
      <c r="C3764">
        <v>5</v>
      </c>
      <c r="D3764" t="s">
        <v>533</v>
      </c>
      <c r="E3764" t="s">
        <v>5027</v>
      </c>
      <c r="F3764" s="4"/>
      <c r="G3764" s="9">
        <f>Table5[[#This Row],[Order Quantity]]</f>
        <v>5</v>
      </c>
    </row>
    <row r="3765" spans="1:7" ht="16" hidden="1" x14ac:dyDescent="0.2">
      <c r="A3765" t="s">
        <v>5411</v>
      </c>
      <c r="B3765">
        <v>3</v>
      </c>
      <c r="C3765">
        <v>5</v>
      </c>
      <c r="D3765" t="s">
        <v>684</v>
      </c>
      <c r="E3765" t="s">
        <v>3079</v>
      </c>
      <c r="F3765" s="4"/>
      <c r="G3765" s="9">
        <f>Table5[[#This Row],[Order Quantity]]</f>
        <v>5</v>
      </c>
    </row>
    <row r="3766" spans="1:7" ht="16" hidden="1" x14ac:dyDescent="0.2">
      <c r="A3766" t="s">
        <v>5434</v>
      </c>
      <c r="B3766">
        <v>3</v>
      </c>
      <c r="C3766">
        <v>5</v>
      </c>
      <c r="D3766" t="s">
        <v>136</v>
      </c>
      <c r="E3766" t="s">
        <v>1594</v>
      </c>
      <c r="F3766" s="4"/>
      <c r="G3766" s="9">
        <f>Table5[[#This Row],[Order Quantity]]</f>
        <v>5</v>
      </c>
    </row>
    <row r="3767" spans="1:7" ht="16" hidden="1" x14ac:dyDescent="0.2">
      <c r="A3767" t="s">
        <v>960</v>
      </c>
      <c r="B3767">
        <v>3</v>
      </c>
      <c r="C3767">
        <v>5</v>
      </c>
      <c r="D3767" t="s">
        <v>961</v>
      </c>
      <c r="E3767" t="s">
        <v>1251</v>
      </c>
      <c r="F3767" s="4"/>
      <c r="G3767" s="9">
        <f>Table5[[#This Row],[Order Quantity]]</f>
        <v>5</v>
      </c>
    </row>
    <row r="3768" spans="1:7" ht="16" hidden="1" x14ac:dyDescent="0.2">
      <c r="A3768" t="s">
        <v>5940</v>
      </c>
      <c r="B3768">
        <v>3</v>
      </c>
      <c r="C3768">
        <v>5</v>
      </c>
      <c r="D3768" t="s">
        <v>5766</v>
      </c>
      <c r="E3768" t="s">
        <v>5746</v>
      </c>
      <c r="F3768" s="4"/>
      <c r="G3768" s="9">
        <f>Table5[[#This Row],[Order Quantity]]</f>
        <v>5</v>
      </c>
    </row>
    <row r="3769" spans="1:7" ht="16" hidden="1" x14ac:dyDescent="0.2">
      <c r="A3769" t="s">
        <v>5950</v>
      </c>
      <c r="B3769">
        <v>3</v>
      </c>
      <c r="C3769">
        <v>5</v>
      </c>
      <c r="D3769" t="s">
        <v>5766</v>
      </c>
      <c r="E3769" t="s">
        <v>5951</v>
      </c>
      <c r="F3769" s="4"/>
      <c r="G3769" s="9">
        <f>Table5[[#This Row],[Order Quantity]]</f>
        <v>5</v>
      </c>
    </row>
    <row r="3770" spans="1:7" ht="16" hidden="1" x14ac:dyDescent="0.2">
      <c r="A3770" t="s">
        <v>6042</v>
      </c>
      <c r="B3770">
        <v>3</v>
      </c>
      <c r="C3770">
        <v>5</v>
      </c>
      <c r="D3770" t="s">
        <v>422</v>
      </c>
      <c r="E3770" t="s">
        <v>1285</v>
      </c>
      <c r="F3770" s="4"/>
      <c r="G3770" s="9">
        <f>Table5[[#This Row],[Order Quantity]]</f>
        <v>5</v>
      </c>
    </row>
    <row r="3771" spans="1:7" ht="16" hidden="1" x14ac:dyDescent="0.2">
      <c r="A3771" t="s">
        <v>6100</v>
      </c>
      <c r="B3771">
        <v>3</v>
      </c>
      <c r="C3771">
        <v>5</v>
      </c>
      <c r="D3771" t="s">
        <v>129</v>
      </c>
      <c r="E3771" t="s">
        <v>287</v>
      </c>
      <c r="F3771" s="4"/>
      <c r="G3771" s="9">
        <f>Table5[[#This Row],[Order Quantity]]</f>
        <v>5</v>
      </c>
    </row>
    <row r="3772" spans="1:7" ht="16" hidden="1" x14ac:dyDescent="0.2">
      <c r="A3772" t="s">
        <v>6162</v>
      </c>
      <c r="B3772">
        <v>3</v>
      </c>
      <c r="C3772">
        <v>5</v>
      </c>
      <c r="D3772" t="s">
        <v>65</v>
      </c>
      <c r="E3772" t="s">
        <v>2506</v>
      </c>
      <c r="F3772" s="4"/>
      <c r="G3772" s="9">
        <f>Table5[[#This Row],[Order Quantity]]</f>
        <v>5</v>
      </c>
    </row>
    <row r="3773" spans="1:7" ht="16" hidden="1" x14ac:dyDescent="0.2">
      <c r="A3773" t="s">
        <v>6338</v>
      </c>
      <c r="B3773">
        <v>3</v>
      </c>
      <c r="C3773" s="6">
        <v>5</v>
      </c>
      <c r="D3773" t="s">
        <v>697</v>
      </c>
      <c r="E3773" t="s">
        <v>1265</v>
      </c>
      <c r="F3773" s="4"/>
      <c r="G3773" s="9">
        <f>Table5[[#This Row],[Order Quantity]]</f>
        <v>5</v>
      </c>
    </row>
    <row r="3774" spans="1:7" ht="16" hidden="1" x14ac:dyDescent="0.2">
      <c r="A3774" t="s">
        <v>6401</v>
      </c>
      <c r="B3774">
        <v>3</v>
      </c>
      <c r="C3774" s="6">
        <v>5</v>
      </c>
      <c r="D3774" t="s">
        <v>113</v>
      </c>
      <c r="E3774" t="s">
        <v>2419</v>
      </c>
      <c r="F3774" s="4"/>
      <c r="G3774" s="9">
        <f>Table5[[#This Row],[Order Quantity]]</f>
        <v>5</v>
      </c>
    </row>
    <row r="3775" spans="1:7" ht="16" hidden="1" x14ac:dyDescent="0.2">
      <c r="A3775" t="s">
        <v>2006</v>
      </c>
      <c r="B3775">
        <v>3</v>
      </c>
      <c r="C3775">
        <v>5</v>
      </c>
      <c r="D3775" t="s">
        <v>71</v>
      </c>
      <c r="E3775" t="s">
        <v>874</v>
      </c>
      <c r="F3775" s="4"/>
      <c r="G3775" s="9">
        <f>Table5[[#This Row],[Order Quantity]]</f>
        <v>5</v>
      </c>
    </row>
    <row r="3776" spans="1:7" ht="16" hidden="1" x14ac:dyDescent="0.2">
      <c r="A3776" t="s">
        <v>6491</v>
      </c>
      <c r="B3776">
        <v>3</v>
      </c>
      <c r="C3776">
        <v>5</v>
      </c>
      <c r="D3776" t="s">
        <v>262</v>
      </c>
      <c r="E3776" t="s">
        <v>1521</v>
      </c>
      <c r="F3776" s="4"/>
      <c r="G3776" s="9">
        <f>Table5[[#This Row],[Order Quantity]]</f>
        <v>5</v>
      </c>
    </row>
    <row r="3777" spans="1:7" ht="16" hidden="1" x14ac:dyDescent="0.2">
      <c r="A3777" t="s">
        <v>6573</v>
      </c>
      <c r="B3777">
        <v>3</v>
      </c>
      <c r="C3777">
        <v>5</v>
      </c>
      <c r="D3777" t="s">
        <v>51</v>
      </c>
      <c r="E3777" t="s">
        <v>3540</v>
      </c>
      <c r="F3777" s="4"/>
      <c r="G3777" s="9">
        <f>Table5[[#This Row],[Order Quantity]]</f>
        <v>5</v>
      </c>
    </row>
    <row r="3778" spans="1:7" ht="16" hidden="1" x14ac:dyDescent="0.2">
      <c r="A3778" t="s">
        <v>6634</v>
      </c>
      <c r="B3778">
        <v>3</v>
      </c>
      <c r="C3778">
        <v>5</v>
      </c>
      <c r="D3778" t="s">
        <v>6635</v>
      </c>
      <c r="E3778" t="s">
        <v>1456</v>
      </c>
      <c r="F3778" s="4"/>
      <c r="G3778" s="9">
        <f>Table5[[#This Row],[Order Quantity]]</f>
        <v>5</v>
      </c>
    </row>
    <row r="3779" spans="1:7" ht="16" hidden="1" x14ac:dyDescent="0.2">
      <c r="A3779" t="s">
        <v>6637</v>
      </c>
      <c r="B3779">
        <v>3</v>
      </c>
      <c r="C3779">
        <v>5</v>
      </c>
      <c r="D3779" t="s">
        <v>422</v>
      </c>
      <c r="E3779" t="s">
        <v>1513</v>
      </c>
      <c r="F3779" s="4"/>
      <c r="G3779" s="9">
        <f>Table5[[#This Row],[Order Quantity]]</f>
        <v>5</v>
      </c>
    </row>
    <row r="3780" spans="1:7" ht="16" hidden="1" x14ac:dyDescent="0.2">
      <c r="A3780" t="s">
        <v>6682</v>
      </c>
      <c r="B3780">
        <v>3</v>
      </c>
      <c r="C3780">
        <v>5</v>
      </c>
      <c r="D3780" t="s">
        <v>129</v>
      </c>
      <c r="E3780" t="s">
        <v>1084</v>
      </c>
      <c r="F3780" s="4"/>
      <c r="G3780" s="9">
        <f>Table5[[#This Row],[Order Quantity]]</f>
        <v>5</v>
      </c>
    </row>
    <row r="3781" spans="1:7" ht="16" hidden="1" x14ac:dyDescent="0.2">
      <c r="A3781" t="s">
        <v>6799</v>
      </c>
      <c r="B3781">
        <v>3</v>
      </c>
      <c r="C3781">
        <v>5</v>
      </c>
      <c r="D3781" t="s">
        <v>65</v>
      </c>
      <c r="E3781" t="s">
        <v>2646</v>
      </c>
      <c r="F3781" s="4"/>
      <c r="G3781" s="9">
        <f>Table5[[#This Row],[Order Quantity]]</f>
        <v>5</v>
      </c>
    </row>
    <row r="3782" spans="1:7" ht="16" hidden="1" x14ac:dyDescent="0.2">
      <c r="A3782" t="s">
        <v>6803</v>
      </c>
      <c r="B3782">
        <v>3</v>
      </c>
      <c r="C3782">
        <v>5</v>
      </c>
      <c r="D3782" t="s">
        <v>385</v>
      </c>
      <c r="E3782" t="s">
        <v>1553</v>
      </c>
      <c r="F3782" s="4"/>
      <c r="G3782" s="9">
        <f>Table5[[#This Row],[Order Quantity]]</f>
        <v>5</v>
      </c>
    </row>
    <row r="3783" spans="1:7" ht="16" hidden="1" x14ac:dyDescent="0.2">
      <c r="A3783" t="s">
        <v>6864</v>
      </c>
      <c r="B3783">
        <v>3</v>
      </c>
      <c r="C3783">
        <v>5</v>
      </c>
      <c r="D3783" t="s">
        <v>792</v>
      </c>
      <c r="E3783" t="s">
        <v>2338</v>
      </c>
      <c r="F3783" s="4"/>
      <c r="G3783" s="9">
        <f>Table5[[#This Row],[Order Quantity]]</f>
        <v>5</v>
      </c>
    </row>
    <row r="3784" spans="1:7" ht="16" hidden="1" x14ac:dyDescent="0.2">
      <c r="A3784" t="s">
        <v>6962</v>
      </c>
      <c r="B3784">
        <v>3</v>
      </c>
      <c r="C3784">
        <v>5</v>
      </c>
      <c r="D3784" t="s">
        <v>479</v>
      </c>
      <c r="E3784" t="s">
        <v>1927</v>
      </c>
      <c r="F3784" s="4"/>
      <c r="G3784" s="9">
        <f>Table5[[#This Row],[Order Quantity]]</f>
        <v>5</v>
      </c>
    </row>
    <row r="3785" spans="1:7" ht="16" hidden="1" x14ac:dyDescent="0.2">
      <c r="A3785" t="s">
        <v>6993</v>
      </c>
      <c r="B3785">
        <v>3</v>
      </c>
      <c r="C3785">
        <v>5</v>
      </c>
      <c r="D3785" t="s">
        <v>4463</v>
      </c>
      <c r="E3785" t="s">
        <v>1785</v>
      </c>
      <c r="F3785" s="4"/>
      <c r="G3785" s="9">
        <f>Table5[[#This Row],[Order Quantity]]</f>
        <v>5</v>
      </c>
    </row>
    <row r="3786" spans="1:7" ht="16" hidden="1" x14ac:dyDescent="0.2">
      <c r="A3786" t="s">
        <v>7045</v>
      </c>
      <c r="B3786">
        <v>3</v>
      </c>
      <c r="C3786">
        <v>5</v>
      </c>
      <c r="D3786" t="s">
        <v>733</v>
      </c>
      <c r="E3786" t="s">
        <v>1439</v>
      </c>
      <c r="F3786" s="4"/>
      <c r="G3786" s="9">
        <f>Table5[[#This Row],[Order Quantity]]</f>
        <v>5</v>
      </c>
    </row>
    <row r="3787" spans="1:7" ht="16" hidden="1" x14ac:dyDescent="0.2">
      <c r="A3787" t="s">
        <v>1286</v>
      </c>
      <c r="B3787">
        <v>3</v>
      </c>
      <c r="C3787">
        <v>5</v>
      </c>
      <c r="D3787" t="s">
        <v>2886</v>
      </c>
      <c r="E3787" t="s">
        <v>1263</v>
      </c>
      <c r="F3787" s="4"/>
      <c r="G3787" s="9">
        <f>Table5[[#This Row],[Order Quantity]]</f>
        <v>5</v>
      </c>
    </row>
    <row r="3788" spans="1:7" ht="16" hidden="1" x14ac:dyDescent="0.2">
      <c r="A3788" t="s">
        <v>7142</v>
      </c>
      <c r="B3788">
        <v>3</v>
      </c>
      <c r="C3788">
        <v>5</v>
      </c>
      <c r="D3788" t="s">
        <v>571</v>
      </c>
      <c r="E3788" t="s">
        <v>1521</v>
      </c>
      <c r="F3788" s="4"/>
      <c r="G3788" s="9">
        <f>Table5[[#This Row],[Order Quantity]]</f>
        <v>5</v>
      </c>
    </row>
    <row r="3789" spans="1:7" ht="16" hidden="1" x14ac:dyDescent="0.2">
      <c r="A3789" t="s">
        <v>7496</v>
      </c>
      <c r="B3789">
        <v>3</v>
      </c>
      <c r="C3789">
        <v>5</v>
      </c>
      <c r="D3789" t="s">
        <v>697</v>
      </c>
      <c r="E3789" t="s">
        <v>1361</v>
      </c>
      <c r="F3789" s="4"/>
      <c r="G3789" s="9">
        <f>Table5[[#This Row],[Order Quantity]]</f>
        <v>5</v>
      </c>
    </row>
    <row r="3790" spans="1:7" ht="16" hidden="1" x14ac:dyDescent="0.2">
      <c r="A3790" t="s">
        <v>2962</v>
      </c>
      <c r="B3790">
        <v>3</v>
      </c>
      <c r="C3790">
        <v>5</v>
      </c>
      <c r="D3790" t="s">
        <v>1339</v>
      </c>
      <c r="E3790" t="s">
        <v>2962</v>
      </c>
      <c r="F3790" s="4"/>
      <c r="G3790" s="9">
        <f>Table5[[#This Row],[Order Quantity]]</f>
        <v>5</v>
      </c>
    </row>
    <row r="3791" spans="1:7" ht="16" hidden="1" x14ac:dyDescent="0.2">
      <c r="A3791" t="s">
        <v>115</v>
      </c>
      <c r="B3791">
        <v>2</v>
      </c>
      <c r="C3791">
        <v>5</v>
      </c>
      <c r="D3791" t="s">
        <v>116</v>
      </c>
      <c r="E3791" t="s">
        <v>75</v>
      </c>
      <c r="F3791" s="4"/>
      <c r="G3791" s="9">
        <f>Table5[[#This Row],[Order Quantity]]</f>
        <v>5</v>
      </c>
    </row>
    <row r="3792" spans="1:7" ht="16" hidden="1" x14ac:dyDescent="0.2">
      <c r="A3792" t="s">
        <v>370</v>
      </c>
      <c r="B3792">
        <v>2</v>
      </c>
      <c r="C3792">
        <v>5</v>
      </c>
      <c r="D3792" t="s">
        <v>350</v>
      </c>
      <c r="E3792" t="s">
        <v>127</v>
      </c>
      <c r="F3792" s="4"/>
      <c r="G3792" s="9">
        <f>Table5[[#This Row],[Order Quantity]]</f>
        <v>5</v>
      </c>
    </row>
    <row r="3793" spans="1:7" ht="16" hidden="1" x14ac:dyDescent="0.2">
      <c r="A3793" t="s">
        <v>496</v>
      </c>
      <c r="B3793">
        <v>2</v>
      </c>
      <c r="C3793">
        <v>5</v>
      </c>
      <c r="D3793" t="s">
        <v>497</v>
      </c>
      <c r="E3793" t="s">
        <v>78</v>
      </c>
      <c r="F3793" s="4"/>
      <c r="G3793" s="9">
        <f>Table5[[#This Row],[Order Quantity]]</f>
        <v>5</v>
      </c>
    </row>
    <row r="3794" spans="1:7" ht="16" hidden="1" x14ac:dyDescent="0.2">
      <c r="A3794" t="s">
        <v>535</v>
      </c>
      <c r="B3794">
        <v>2</v>
      </c>
      <c r="C3794">
        <v>5</v>
      </c>
      <c r="D3794" t="s">
        <v>77</v>
      </c>
      <c r="E3794" t="s">
        <v>188</v>
      </c>
      <c r="F3794" s="4"/>
      <c r="G3794" s="9">
        <f>Table5[[#This Row],[Order Quantity]]</f>
        <v>5</v>
      </c>
    </row>
    <row r="3795" spans="1:7" ht="16" hidden="1" x14ac:dyDescent="0.2">
      <c r="A3795" t="s">
        <v>536</v>
      </c>
      <c r="B3795">
        <v>2</v>
      </c>
      <c r="C3795">
        <v>5</v>
      </c>
      <c r="D3795" t="s">
        <v>464</v>
      </c>
      <c r="E3795" t="s">
        <v>78</v>
      </c>
      <c r="F3795" s="4"/>
      <c r="G3795" s="9">
        <f>Table5[[#This Row],[Order Quantity]]</f>
        <v>5</v>
      </c>
    </row>
    <row r="3796" spans="1:7" ht="16" hidden="1" x14ac:dyDescent="0.2">
      <c r="A3796" t="s">
        <v>766</v>
      </c>
      <c r="B3796">
        <v>2</v>
      </c>
      <c r="C3796">
        <v>5</v>
      </c>
      <c r="D3796" t="s">
        <v>136</v>
      </c>
      <c r="E3796" t="s">
        <v>185</v>
      </c>
      <c r="F3796" s="4"/>
      <c r="G3796" s="9">
        <f>Table5[[#This Row],[Order Quantity]]</f>
        <v>5</v>
      </c>
    </row>
    <row r="3797" spans="1:7" ht="16" hidden="1" x14ac:dyDescent="0.2">
      <c r="A3797" t="s">
        <v>868</v>
      </c>
      <c r="B3797">
        <v>2</v>
      </c>
      <c r="C3797">
        <v>5</v>
      </c>
      <c r="D3797" t="s">
        <v>167</v>
      </c>
      <c r="E3797" t="s">
        <v>118</v>
      </c>
      <c r="F3797" s="4"/>
      <c r="G3797" s="9">
        <f>Table5[[#This Row],[Order Quantity]]</f>
        <v>5</v>
      </c>
    </row>
    <row r="3798" spans="1:7" ht="16" hidden="1" x14ac:dyDescent="0.2">
      <c r="A3798" t="s">
        <v>947</v>
      </c>
      <c r="B3798">
        <v>2</v>
      </c>
      <c r="C3798">
        <v>5</v>
      </c>
      <c r="D3798" t="s">
        <v>948</v>
      </c>
      <c r="E3798" t="s">
        <v>84</v>
      </c>
      <c r="F3798" s="4"/>
      <c r="G3798" s="9">
        <f>Table5[[#This Row],[Order Quantity]]</f>
        <v>5</v>
      </c>
    </row>
    <row r="3799" spans="1:7" ht="16" hidden="1" x14ac:dyDescent="0.2">
      <c r="A3799" t="s">
        <v>1013</v>
      </c>
      <c r="B3799">
        <v>2</v>
      </c>
      <c r="C3799">
        <v>5</v>
      </c>
      <c r="D3799" t="s">
        <v>1014</v>
      </c>
      <c r="E3799" t="s">
        <v>188</v>
      </c>
      <c r="F3799" s="4"/>
      <c r="G3799" s="9">
        <f>Table5[[#This Row],[Order Quantity]]</f>
        <v>5</v>
      </c>
    </row>
    <row r="3800" spans="1:7" ht="16" x14ac:dyDescent="0.2">
      <c r="A3800" t="s">
        <v>1202</v>
      </c>
      <c r="B3800">
        <v>2</v>
      </c>
      <c r="C3800" s="6">
        <v>5</v>
      </c>
      <c r="D3800" t="s">
        <v>136</v>
      </c>
      <c r="E3800" t="s">
        <v>393</v>
      </c>
      <c r="F3800" s="13" t="s">
        <v>7665</v>
      </c>
      <c r="G3800" s="9">
        <f>Table5[[#This Row],[Order Quantity]]</f>
        <v>5</v>
      </c>
    </row>
    <row r="3801" spans="1:7" ht="16" hidden="1" x14ac:dyDescent="0.2">
      <c r="A3801" t="s">
        <v>1223</v>
      </c>
      <c r="B3801">
        <v>2</v>
      </c>
      <c r="C3801">
        <v>5</v>
      </c>
      <c r="D3801" t="s">
        <v>136</v>
      </c>
      <c r="E3801" t="s">
        <v>443</v>
      </c>
      <c r="F3801" s="4"/>
      <c r="G3801" s="9">
        <f>Table5[[#This Row],[Order Quantity]]</f>
        <v>5</v>
      </c>
    </row>
    <row r="3802" spans="1:7" ht="16" hidden="1" x14ac:dyDescent="0.2">
      <c r="A3802" t="s">
        <v>1277</v>
      </c>
      <c r="B3802">
        <v>2</v>
      </c>
      <c r="C3802">
        <v>5</v>
      </c>
      <c r="D3802" t="s">
        <v>682</v>
      </c>
      <c r="E3802" t="s">
        <v>1278</v>
      </c>
      <c r="F3802" s="4"/>
      <c r="G3802" s="9">
        <f>Table5[[#This Row],[Order Quantity]]</f>
        <v>5</v>
      </c>
    </row>
    <row r="3803" spans="1:7" ht="16" hidden="1" x14ac:dyDescent="0.2">
      <c r="A3803" t="s">
        <v>1544</v>
      </c>
      <c r="B3803">
        <v>2</v>
      </c>
      <c r="C3803">
        <v>5</v>
      </c>
      <c r="D3803" t="s">
        <v>65</v>
      </c>
      <c r="E3803" t="s">
        <v>1290</v>
      </c>
      <c r="F3803" s="4"/>
      <c r="G3803" s="9">
        <f>Table5[[#This Row],[Order Quantity]]</f>
        <v>5</v>
      </c>
    </row>
    <row r="3804" spans="1:7" ht="16" hidden="1" x14ac:dyDescent="0.2">
      <c r="A3804" t="s">
        <v>1604</v>
      </c>
      <c r="B3804">
        <v>2</v>
      </c>
      <c r="C3804">
        <v>5</v>
      </c>
      <c r="D3804" t="s">
        <v>71</v>
      </c>
      <c r="E3804" t="s">
        <v>1605</v>
      </c>
      <c r="F3804" s="4"/>
      <c r="G3804" s="9">
        <f>Table5[[#This Row],[Order Quantity]]</f>
        <v>5</v>
      </c>
    </row>
    <row r="3805" spans="1:7" ht="16" hidden="1" x14ac:dyDescent="0.2">
      <c r="A3805" t="s">
        <v>1782</v>
      </c>
      <c r="B3805">
        <v>2</v>
      </c>
      <c r="C3805">
        <v>5</v>
      </c>
      <c r="D3805" t="s">
        <v>1783</v>
      </c>
      <c r="E3805" t="s">
        <v>874</v>
      </c>
      <c r="F3805" s="4"/>
      <c r="G3805" s="9">
        <f>Table5[[#This Row],[Order Quantity]]</f>
        <v>5</v>
      </c>
    </row>
    <row r="3806" spans="1:7" ht="16" hidden="1" x14ac:dyDescent="0.2">
      <c r="A3806" t="s">
        <v>1817</v>
      </c>
      <c r="B3806">
        <v>2</v>
      </c>
      <c r="C3806">
        <v>5</v>
      </c>
      <c r="D3806" t="s">
        <v>1818</v>
      </c>
      <c r="E3806" t="s">
        <v>1416</v>
      </c>
      <c r="F3806" s="4"/>
      <c r="G3806" s="9">
        <f>Table5[[#This Row],[Order Quantity]]</f>
        <v>5</v>
      </c>
    </row>
    <row r="3807" spans="1:7" ht="16" hidden="1" x14ac:dyDescent="0.2">
      <c r="A3807" t="s">
        <v>2132</v>
      </c>
      <c r="B3807">
        <v>2</v>
      </c>
      <c r="C3807">
        <v>5</v>
      </c>
      <c r="D3807" t="s">
        <v>160</v>
      </c>
      <c r="E3807" t="s">
        <v>1586</v>
      </c>
      <c r="F3807" s="4"/>
      <c r="G3807" s="9">
        <f>Table5[[#This Row],[Order Quantity]]</f>
        <v>5</v>
      </c>
    </row>
    <row r="3808" spans="1:7" ht="16" hidden="1" x14ac:dyDescent="0.2">
      <c r="A3808" t="s">
        <v>2168</v>
      </c>
      <c r="B3808">
        <v>2</v>
      </c>
      <c r="C3808">
        <v>5</v>
      </c>
      <c r="D3808" t="s">
        <v>147</v>
      </c>
      <c r="E3808" t="s">
        <v>1419</v>
      </c>
      <c r="F3808" s="4"/>
      <c r="G3808" s="9">
        <f>Table5[[#This Row],[Order Quantity]]</f>
        <v>5</v>
      </c>
    </row>
    <row r="3809" spans="1:7" ht="16" hidden="1" x14ac:dyDescent="0.2">
      <c r="A3809" t="s">
        <v>2202</v>
      </c>
      <c r="B3809">
        <v>2</v>
      </c>
      <c r="C3809">
        <v>5</v>
      </c>
      <c r="D3809" t="s">
        <v>342</v>
      </c>
      <c r="E3809" t="s">
        <v>1307</v>
      </c>
      <c r="F3809" s="4"/>
      <c r="G3809" s="9">
        <f>Table5[[#This Row],[Order Quantity]]</f>
        <v>5</v>
      </c>
    </row>
    <row r="3810" spans="1:7" ht="16" hidden="1" x14ac:dyDescent="0.2">
      <c r="A3810" t="s">
        <v>2238</v>
      </c>
      <c r="B3810">
        <v>2</v>
      </c>
      <c r="C3810">
        <v>5</v>
      </c>
      <c r="D3810" t="s">
        <v>2239</v>
      </c>
      <c r="E3810" t="s">
        <v>1980</v>
      </c>
      <c r="F3810" s="4"/>
      <c r="G3810" s="9">
        <f>Table5[[#This Row],[Order Quantity]]</f>
        <v>5</v>
      </c>
    </row>
    <row r="3811" spans="1:7" ht="16" hidden="1" x14ac:dyDescent="0.2">
      <c r="A3811" t="s">
        <v>2411</v>
      </c>
      <c r="B3811">
        <v>2</v>
      </c>
      <c r="C3811">
        <v>5</v>
      </c>
      <c r="D3811" t="s">
        <v>2412</v>
      </c>
      <c r="E3811" t="s">
        <v>1742</v>
      </c>
      <c r="F3811" s="4"/>
      <c r="G3811" s="9">
        <f>Table5[[#This Row],[Order Quantity]]</f>
        <v>5</v>
      </c>
    </row>
    <row r="3812" spans="1:7" ht="16" x14ac:dyDescent="0.2">
      <c r="A3812" t="s">
        <v>2908</v>
      </c>
      <c r="B3812">
        <v>2</v>
      </c>
      <c r="C3812" s="6">
        <v>5</v>
      </c>
      <c r="D3812" t="s">
        <v>136</v>
      </c>
      <c r="E3812" t="s">
        <v>2909</v>
      </c>
      <c r="F3812" s="13" t="s">
        <v>7669</v>
      </c>
      <c r="G3812" s="9">
        <f>Table5[[#This Row],[Order Quantity]]</f>
        <v>5</v>
      </c>
    </row>
    <row r="3813" spans="1:7" ht="16" hidden="1" x14ac:dyDescent="0.2">
      <c r="A3813" t="s">
        <v>2996</v>
      </c>
      <c r="B3813">
        <v>2</v>
      </c>
      <c r="C3813">
        <v>5</v>
      </c>
      <c r="D3813" t="s">
        <v>527</v>
      </c>
      <c r="E3813" t="s">
        <v>2799</v>
      </c>
      <c r="F3813" s="4"/>
      <c r="G3813" s="9">
        <f>Table5[[#This Row],[Order Quantity]]</f>
        <v>5</v>
      </c>
    </row>
    <row r="3814" spans="1:7" ht="16" hidden="1" x14ac:dyDescent="0.2">
      <c r="A3814" t="s">
        <v>3042</v>
      </c>
      <c r="B3814">
        <v>2</v>
      </c>
      <c r="C3814">
        <v>5</v>
      </c>
      <c r="D3814" t="s">
        <v>47</v>
      </c>
      <c r="E3814" t="s">
        <v>2917</v>
      </c>
      <c r="F3814" s="4"/>
      <c r="G3814" s="9">
        <f>Table5[[#This Row],[Order Quantity]]</f>
        <v>5</v>
      </c>
    </row>
    <row r="3815" spans="1:7" ht="16" hidden="1" x14ac:dyDescent="0.2">
      <c r="A3815" t="s">
        <v>3088</v>
      </c>
      <c r="B3815">
        <v>2</v>
      </c>
      <c r="C3815">
        <v>5</v>
      </c>
      <c r="D3815" t="s">
        <v>900</v>
      </c>
      <c r="E3815" t="s">
        <v>1331</v>
      </c>
      <c r="F3815" s="4"/>
      <c r="G3815" s="9">
        <f>Table5[[#This Row],[Order Quantity]]</f>
        <v>5</v>
      </c>
    </row>
    <row r="3816" spans="1:7" ht="16" hidden="1" x14ac:dyDescent="0.2">
      <c r="A3816" t="s">
        <v>3266</v>
      </c>
      <c r="B3816">
        <v>2</v>
      </c>
      <c r="C3816" s="6">
        <v>5</v>
      </c>
      <c r="D3816" t="s">
        <v>3267</v>
      </c>
      <c r="E3816" t="s">
        <v>2005</v>
      </c>
      <c r="F3816" s="4"/>
      <c r="G3816" s="9">
        <f>Table5[[#This Row],[Order Quantity]]</f>
        <v>5</v>
      </c>
    </row>
    <row r="3817" spans="1:7" ht="16" hidden="1" x14ac:dyDescent="0.2">
      <c r="A3817" t="s">
        <v>3684</v>
      </c>
      <c r="B3817">
        <v>2</v>
      </c>
      <c r="C3817">
        <v>5</v>
      </c>
      <c r="D3817" t="s">
        <v>3685</v>
      </c>
      <c r="E3817" t="s">
        <v>1456</v>
      </c>
      <c r="F3817" s="4"/>
      <c r="G3817" s="9">
        <f>Table5[[#This Row],[Order Quantity]]</f>
        <v>5</v>
      </c>
    </row>
    <row r="3818" spans="1:7" ht="16" hidden="1" x14ac:dyDescent="0.2">
      <c r="A3818" t="s">
        <v>2962</v>
      </c>
      <c r="B3818">
        <v>2</v>
      </c>
      <c r="C3818">
        <v>5</v>
      </c>
      <c r="D3818" t="s">
        <v>1339</v>
      </c>
      <c r="E3818" t="s">
        <v>2962</v>
      </c>
      <c r="F3818" s="4"/>
      <c r="G3818" s="9">
        <f>Table5[[#This Row],[Order Quantity]]</f>
        <v>5</v>
      </c>
    </row>
    <row r="3819" spans="1:7" ht="16" hidden="1" x14ac:dyDescent="0.2">
      <c r="A3819" t="s">
        <v>3912</v>
      </c>
      <c r="B3819">
        <v>2</v>
      </c>
      <c r="C3819">
        <v>5</v>
      </c>
      <c r="D3819" t="s">
        <v>187</v>
      </c>
      <c r="E3819" t="s">
        <v>1788</v>
      </c>
      <c r="F3819" s="4"/>
      <c r="G3819" s="9">
        <f>Table5[[#This Row],[Order Quantity]]</f>
        <v>5</v>
      </c>
    </row>
    <row r="3820" spans="1:7" ht="16" hidden="1" x14ac:dyDescent="0.2">
      <c r="A3820" s="1" t="s">
        <v>3909</v>
      </c>
      <c r="B3820" s="1">
        <v>2</v>
      </c>
      <c r="C3820" s="1">
        <v>5</v>
      </c>
      <c r="D3820" s="1" t="s">
        <v>4230</v>
      </c>
      <c r="E3820" s="1" t="s">
        <v>4144</v>
      </c>
      <c r="F3820" s="4"/>
      <c r="G3820" s="9">
        <f>Table5[[#This Row],[Order Quantity]]</f>
        <v>5</v>
      </c>
    </row>
    <row r="3821" spans="1:7" ht="16" hidden="1" x14ac:dyDescent="0.2">
      <c r="A3821" t="s">
        <v>4351</v>
      </c>
      <c r="B3821">
        <v>2</v>
      </c>
      <c r="C3821">
        <v>5</v>
      </c>
      <c r="D3821" t="s">
        <v>697</v>
      </c>
      <c r="E3821" t="s">
        <v>1711</v>
      </c>
      <c r="F3821" s="4"/>
      <c r="G3821" s="9">
        <f>Table5[[#This Row],[Order Quantity]]</f>
        <v>5</v>
      </c>
    </row>
    <row r="3822" spans="1:7" ht="16" hidden="1" x14ac:dyDescent="0.2">
      <c r="A3822" t="s">
        <v>4389</v>
      </c>
      <c r="B3822">
        <v>2</v>
      </c>
      <c r="C3822">
        <v>5</v>
      </c>
      <c r="D3822" t="s">
        <v>697</v>
      </c>
      <c r="E3822" t="s">
        <v>2731</v>
      </c>
      <c r="F3822" s="4"/>
      <c r="G3822" s="9">
        <f>Table5[[#This Row],[Order Quantity]]</f>
        <v>5</v>
      </c>
    </row>
    <row r="3823" spans="1:7" ht="16" hidden="1" x14ac:dyDescent="0.2">
      <c r="A3823" t="s">
        <v>4430</v>
      </c>
      <c r="B3823">
        <v>2</v>
      </c>
      <c r="C3823">
        <v>5</v>
      </c>
      <c r="D3823" t="s">
        <v>1515</v>
      </c>
      <c r="E3823" t="s">
        <v>1527</v>
      </c>
      <c r="F3823" s="4"/>
      <c r="G3823" s="9">
        <f>Table5[[#This Row],[Order Quantity]]</f>
        <v>5</v>
      </c>
    </row>
    <row r="3824" spans="1:7" ht="16" hidden="1" x14ac:dyDescent="0.2">
      <c r="A3824" s="1" t="s">
        <v>4706</v>
      </c>
      <c r="B3824" s="1">
        <v>2</v>
      </c>
      <c r="C3824" s="1">
        <v>5</v>
      </c>
      <c r="D3824" s="1" t="s">
        <v>4707</v>
      </c>
      <c r="E3824" s="1" t="s">
        <v>2128</v>
      </c>
      <c r="F3824" s="4"/>
      <c r="G3824" s="9">
        <f>Table5[[#This Row],[Order Quantity]]</f>
        <v>5</v>
      </c>
    </row>
    <row r="3825" spans="1:7" ht="16" hidden="1" x14ac:dyDescent="0.2">
      <c r="A3825" t="s">
        <v>4742</v>
      </c>
      <c r="B3825">
        <v>2</v>
      </c>
      <c r="C3825">
        <v>5</v>
      </c>
      <c r="D3825" t="s">
        <v>65</v>
      </c>
      <c r="E3825" t="s">
        <v>1290</v>
      </c>
      <c r="F3825" s="4"/>
      <c r="G3825" s="9">
        <f>Table5[[#This Row],[Order Quantity]]</f>
        <v>5</v>
      </c>
    </row>
    <row r="3826" spans="1:7" ht="16" hidden="1" x14ac:dyDescent="0.2">
      <c r="A3826" t="s">
        <v>3868</v>
      </c>
      <c r="B3826">
        <v>2</v>
      </c>
      <c r="C3826">
        <v>5</v>
      </c>
      <c r="D3826" t="s">
        <v>4213</v>
      </c>
      <c r="E3826" t="s">
        <v>3869</v>
      </c>
      <c r="F3826" s="4"/>
      <c r="G3826" s="9">
        <f>Table5[[#This Row],[Order Quantity]]</f>
        <v>5</v>
      </c>
    </row>
    <row r="3827" spans="1:7" ht="16" hidden="1" x14ac:dyDescent="0.2">
      <c r="A3827" t="s">
        <v>5117</v>
      </c>
      <c r="B3827">
        <v>2</v>
      </c>
      <c r="C3827">
        <v>5</v>
      </c>
      <c r="D3827" t="s">
        <v>5107</v>
      </c>
      <c r="E3827" t="s">
        <v>5094</v>
      </c>
      <c r="F3827" s="4"/>
      <c r="G3827" s="9">
        <f>Table5[[#This Row],[Order Quantity]]</f>
        <v>5</v>
      </c>
    </row>
    <row r="3828" spans="1:7" ht="16" hidden="1" x14ac:dyDescent="0.2">
      <c r="A3828" t="s">
        <v>5543</v>
      </c>
      <c r="B3828">
        <v>2</v>
      </c>
      <c r="C3828">
        <v>5</v>
      </c>
      <c r="D3828" t="s">
        <v>5544</v>
      </c>
      <c r="E3828" t="s">
        <v>5545</v>
      </c>
      <c r="F3828" s="4"/>
      <c r="G3828" s="9">
        <f>Table5[[#This Row],[Order Quantity]]</f>
        <v>5</v>
      </c>
    </row>
    <row r="3829" spans="1:7" ht="16" hidden="1" x14ac:dyDescent="0.2">
      <c r="A3829" t="s">
        <v>5877</v>
      </c>
      <c r="B3829">
        <v>2</v>
      </c>
      <c r="C3829">
        <v>5</v>
      </c>
      <c r="D3829" t="s">
        <v>5878</v>
      </c>
      <c r="E3829" t="s">
        <v>5753</v>
      </c>
      <c r="F3829" s="4"/>
      <c r="G3829" s="9">
        <f>Table5[[#This Row],[Order Quantity]]</f>
        <v>5</v>
      </c>
    </row>
    <row r="3830" spans="1:7" ht="16" hidden="1" x14ac:dyDescent="0.2">
      <c r="A3830" t="s">
        <v>5931</v>
      </c>
      <c r="B3830">
        <v>2</v>
      </c>
      <c r="C3830">
        <v>5</v>
      </c>
      <c r="D3830" t="s">
        <v>1028</v>
      </c>
      <c r="E3830" t="s">
        <v>5902</v>
      </c>
      <c r="F3830" s="4"/>
      <c r="G3830" s="9">
        <f>Table5[[#This Row],[Order Quantity]]</f>
        <v>5</v>
      </c>
    </row>
    <row r="3831" spans="1:7" ht="16" hidden="1" x14ac:dyDescent="0.2">
      <c r="A3831" t="s">
        <v>5937</v>
      </c>
      <c r="B3831">
        <v>2</v>
      </c>
      <c r="C3831">
        <v>5</v>
      </c>
      <c r="D3831" t="s">
        <v>934</v>
      </c>
      <c r="E3831" t="s">
        <v>5779</v>
      </c>
      <c r="F3831" s="4"/>
      <c r="G3831" s="9">
        <f>Table5[[#This Row],[Order Quantity]]</f>
        <v>5</v>
      </c>
    </row>
    <row r="3832" spans="1:7" ht="16" hidden="1" x14ac:dyDescent="0.2">
      <c r="A3832" t="s">
        <v>5957</v>
      </c>
      <c r="B3832">
        <v>2</v>
      </c>
      <c r="C3832">
        <v>5</v>
      </c>
      <c r="D3832" t="s">
        <v>934</v>
      </c>
      <c r="E3832" t="s">
        <v>5746</v>
      </c>
      <c r="F3832" s="4"/>
      <c r="G3832" s="9">
        <f>Table5[[#This Row],[Order Quantity]]</f>
        <v>5</v>
      </c>
    </row>
    <row r="3833" spans="1:7" ht="16" hidden="1" x14ac:dyDescent="0.2">
      <c r="A3833" t="s">
        <v>5976</v>
      </c>
      <c r="B3833">
        <v>2</v>
      </c>
      <c r="C3833">
        <v>5</v>
      </c>
      <c r="D3833" t="s">
        <v>77</v>
      </c>
      <c r="E3833" t="s">
        <v>1788</v>
      </c>
      <c r="F3833" s="4"/>
      <c r="G3833" s="9">
        <f>Table5[[#This Row],[Order Quantity]]</f>
        <v>5</v>
      </c>
    </row>
    <row r="3834" spans="1:7" ht="16" hidden="1" x14ac:dyDescent="0.2">
      <c r="A3834" t="s">
        <v>6134</v>
      </c>
      <c r="B3834">
        <v>2</v>
      </c>
      <c r="C3834">
        <v>5</v>
      </c>
      <c r="D3834" t="s">
        <v>366</v>
      </c>
      <c r="E3834" t="s">
        <v>1299</v>
      </c>
      <c r="F3834" s="4"/>
      <c r="G3834" s="9">
        <f>Table5[[#This Row],[Order Quantity]]</f>
        <v>5</v>
      </c>
    </row>
    <row r="3835" spans="1:7" ht="16" hidden="1" x14ac:dyDescent="0.2">
      <c r="A3835" t="s">
        <v>6234</v>
      </c>
      <c r="B3835">
        <v>2</v>
      </c>
      <c r="C3835">
        <v>5</v>
      </c>
      <c r="D3835" t="s">
        <v>6087</v>
      </c>
      <c r="E3835" t="s">
        <v>4787</v>
      </c>
      <c r="F3835" s="4"/>
      <c r="G3835" s="9">
        <f>Table5[[#This Row],[Order Quantity]]</f>
        <v>5</v>
      </c>
    </row>
    <row r="3836" spans="1:7" ht="16" hidden="1" x14ac:dyDescent="0.2">
      <c r="A3836" t="s">
        <v>1221</v>
      </c>
      <c r="B3836">
        <v>2</v>
      </c>
      <c r="C3836">
        <v>5</v>
      </c>
      <c r="D3836" t="s">
        <v>6272</v>
      </c>
      <c r="E3836" t="s">
        <v>1343</v>
      </c>
      <c r="F3836" s="4"/>
      <c r="G3836" s="9">
        <f>Table5[[#This Row],[Order Quantity]]</f>
        <v>5</v>
      </c>
    </row>
    <row r="3837" spans="1:7" ht="16" hidden="1" x14ac:dyDescent="0.2">
      <c r="A3837" t="s">
        <v>3734</v>
      </c>
      <c r="B3837">
        <v>2</v>
      </c>
      <c r="C3837">
        <v>5</v>
      </c>
      <c r="D3837" t="s">
        <v>354</v>
      </c>
      <c r="E3837" t="s">
        <v>1521</v>
      </c>
      <c r="F3837" s="4"/>
      <c r="G3837" s="9">
        <f>Table5[[#This Row],[Order Quantity]]</f>
        <v>5</v>
      </c>
    </row>
    <row r="3838" spans="1:7" ht="16" hidden="1" x14ac:dyDescent="0.2">
      <c r="A3838" t="s">
        <v>6439</v>
      </c>
      <c r="B3838">
        <v>2</v>
      </c>
      <c r="C3838">
        <v>5</v>
      </c>
      <c r="D3838" t="s">
        <v>971</v>
      </c>
      <c r="E3838" t="s">
        <v>287</v>
      </c>
      <c r="F3838" s="4"/>
      <c r="G3838" s="9">
        <f>Table5[[#This Row],[Order Quantity]]</f>
        <v>5</v>
      </c>
    </row>
    <row r="3839" spans="1:7" ht="16" hidden="1" x14ac:dyDescent="0.2">
      <c r="A3839" t="s">
        <v>6570</v>
      </c>
      <c r="B3839">
        <v>2</v>
      </c>
      <c r="C3839">
        <v>5</v>
      </c>
      <c r="D3839" t="s">
        <v>3394</v>
      </c>
      <c r="E3839" t="s">
        <v>6571</v>
      </c>
      <c r="F3839" s="4"/>
      <c r="G3839" s="9">
        <f>Table5[[#This Row],[Order Quantity]]</f>
        <v>5</v>
      </c>
    </row>
    <row r="3840" spans="1:7" ht="16" hidden="1" x14ac:dyDescent="0.2">
      <c r="A3840" t="s">
        <v>6901</v>
      </c>
      <c r="B3840">
        <v>2</v>
      </c>
      <c r="C3840">
        <v>5</v>
      </c>
      <c r="D3840" t="s">
        <v>2751</v>
      </c>
      <c r="E3840" t="s">
        <v>1346</v>
      </c>
      <c r="F3840" s="4"/>
      <c r="G3840" s="9">
        <f>Table5[[#This Row],[Order Quantity]]</f>
        <v>5</v>
      </c>
    </row>
    <row r="3841" spans="1:7" ht="16" hidden="1" x14ac:dyDescent="0.2">
      <c r="A3841" t="s">
        <v>7026</v>
      </c>
      <c r="B3841">
        <v>2</v>
      </c>
      <c r="C3841">
        <v>5</v>
      </c>
      <c r="D3841" t="s">
        <v>136</v>
      </c>
      <c r="E3841" t="s">
        <v>1263</v>
      </c>
      <c r="F3841" s="4"/>
      <c r="G3841" s="9">
        <f>Table5[[#This Row],[Order Quantity]]</f>
        <v>5</v>
      </c>
    </row>
    <row r="3842" spans="1:7" ht="16" hidden="1" x14ac:dyDescent="0.2">
      <c r="A3842" t="s">
        <v>7038</v>
      </c>
      <c r="B3842">
        <v>2</v>
      </c>
      <c r="C3842">
        <v>5</v>
      </c>
      <c r="D3842" t="s">
        <v>342</v>
      </c>
      <c r="E3842" t="s">
        <v>1419</v>
      </c>
      <c r="F3842" s="4"/>
      <c r="G3842" s="9">
        <f>Table5[[#This Row],[Order Quantity]]</f>
        <v>5</v>
      </c>
    </row>
    <row r="3843" spans="1:7" ht="16" hidden="1" x14ac:dyDescent="0.2">
      <c r="A3843" t="s">
        <v>7048</v>
      </c>
      <c r="B3843">
        <v>2</v>
      </c>
      <c r="C3843">
        <v>5</v>
      </c>
      <c r="D3843" t="s">
        <v>6529</v>
      </c>
      <c r="E3843" t="s">
        <v>7011</v>
      </c>
      <c r="F3843" s="4"/>
      <c r="G3843" s="9">
        <f>Table5[[#This Row],[Order Quantity]]</f>
        <v>5</v>
      </c>
    </row>
    <row r="3844" spans="1:7" ht="16" hidden="1" x14ac:dyDescent="0.2">
      <c r="A3844" t="s">
        <v>7062</v>
      </c>
      <c r="B3844">
        <v>2</v>
      </c>
      <c r="C3844">
        <v>5</v>
      </c>
      <c r="D3844" t="s">
        <v>136</v>
      </c>
      <c r="E3844" t="s">
        <v>1331</v>
      </c>
      <c r="F3844" s="4"/>
      <c r="G3844" s="9">
        <f>Table5[[#This Row],[Order Quantity]]</f>
        <v>5</v>
      </c>
    </row>
    <row r="3845" spans="1:7" ht="16" hidden="1" x14ac:dyDescent="0.2">
      <c r="A3845" t="s">
        <v>413</v>
      </c>
      <c r="B3845">
        <v>2</v>
      </c>
      <c r="C3845">
        <v>5</v>
      </c>
      <c r="D3845" t="s">
        <v>7064</v>
      </c>
      <c r="E3845" t="s">
        <v>1433</v>
      </c>
      <c r="F3845" s="4"/>
      <c r="G3845" s="9">
        <f>Table5[[#This Row],[Order Quantity]]</f>
        <v>5</v>
      </c>
    </row>
    <row r="3846" spans="1:7" ht="16" hidden="1" x14ac:dyDescent="0.2">
      <c r="A3846" t="s">
        <v>7154</v>
      </c>
      <c r="B3846">
        <v>2</v>
      </c>
      <c r="C3846">
        <v>5</v>
      </c>
      <c r="D3846" t="s">
        <v>136</v>
      </c>
      <c r="E3846" t="s">
        <v>1257</v>
      </c>
      <c r="F3846" s="4"/>
      <c r="G3846" s="9">
        <f>Table5[[#This Row],[Order Quantity]]</f>
        <v>5</v>
      </c>
    </row>
    <row r="3847" spans="1:7" ht="16" hidden="1" x14ac:dyDescent="0.2">
      <c r="A3847" t="s">
        <v>7243</v>
      </c>
      <c r="B3847">
        <v>2</v>
      </c>
      <c r="C3847">
        <v>5</v>
      </c>
      <c r="D3847" t="s">
        <v>7244</v>
      </c>
      <c r="E3847" t="s">
        <v>4810</v>
      </c>
      <c r="F3847" s="4"/>
      <c r="G3847" s="9">
        <f>Table5[[#This Row],[Order Quantity]]</f>
        <v>5</v>
      </c>
    </row>
    <row r="3848" spans="1:7" ht="16" hidden="1" x14ac:dyDescent="0.2">
      <c r="A3848" t="s">
        <v>7245</v>
      </c>
      <c r="B3848">
        <v>2</v>
      </c>
      <c r="C3848">
        <v>5</v>
      </c>
      <c r="D3848" t="s">
        <v>354</v>
      </c>
      <c r="E3848" t="s">
        <v>2180</v>
      </c>
      <c r="F3848" s="4"/>
      <c r="G3848" s="9">
        <f>Table5[[#This Row],[Order Quantity]]</f>
        <v>5</v>
      </c>
    </row>
    <row r="3849" spans="1:7" ht="16" hidden="1" x14ac:dyDescent="0.2">
      <c r="A3849" t="s">
        <v>7366</v>
      </c>
      <c r="B3849">
        <v>2</v>
      </c>
      <c r="C3849">
        <v>5</v>
      </c>
      <c r="D3849" t="s">
        <v>65</v>
      </c>
      <c r="E3849" t="s">
        <v>1658</v>
      </c>
      <c r="F3849" s="4"/>
      <c r="G3849" s="9">
        <f>Table5[[#This Row],[Order Quantity]]</f>
        <v>5</v>
      </c>
    </row>
    <row r="3850" spans="1:7" ht="16" hidden="1" x14ac:dyDescent="0.2">
      <c r="A3850" t="s">
        <v>7423</v>
      </c>
      <c r="B3850">
        <v>2</v>
      </c>
      <c r="C3850">
        <v>5</v>
      </c>
      <c r="D3850" t="s">
        <v>262</v>
      </c>
      <c r="E3850" t="s">
        <v>1805</v>
      </c>
      <c r="F3850" s="4"/>
      <c r="G3850" s="9">
        <f>Table5[[#This Row],[Order Quantity]]</f>
        <v>5</v>
      </c>
    </row>
    <row r="3851" spans="1:7" ht="16" hidden="1" x14ac:dyDescent="0.2">
      <c r="A3851" t="s">
        <v>7610</v>
      </c>
      <c r="B3851">
        <v>2</v>
      </c>
      <c r="C3851">
        <v>5</v>
      </c>
      <c r="D3851" t="s">
        <v>65</v>
      </c>
      <c r="E3851" t="s">
        <v>1399</v>
      </c>
      <c r="F3851" s="4"/>
      <c r="G3851" s="9">
        <f>Table5[[#This Row],[Order Quantity]]</f>
        <v>5</v>
      </c>
    </row>
    <row r="3852" spans="1:7" ht="16" hidden="1" x14ac:dyDescent="0.2">
      <c r="A3852" s="2" t="s">
        <v>7621</v>
      </c>
      <c r="B3852" s="1">
        <v>2</v>
      </c>
      <c r="C3852" s="1">
        <v>5</v>
      </c>
      <c r="D3852" s="1" t="s">
        <v>97</v>
      </c>
      <c r="E3852" s="1" t="s">
        <v>2642</v>
      </c>
      <c r="F3852" s="4"/>
      <c r="G3852" s="9">
        <f>Table5[[#This Row],[Order Quantity]]</f>
        <v>5</v>
      </c>
    </row>
    <row r="3853" spans="1:7" ht="16" hidden="1" x14ac:dyDescent="0.2">
      <c r="A3853" s="1" t="s">
        <v>7625</v>
      </c>
      <c r="B3853" s="1">
        <v>2</v>
      </c>
      <c r="C3853" s="1">
        <v>5</v>
      </c>
      <c r="D3853" s="1" t="s">
        <v>1538</v>
      </c>
      <c r="E3853" s="1" t="s">
        <v>2505</v>
      </c>
      <c r="F3853" s="4"/>
      <c r="G3853" s="9">
        <f>Table5[[#This Row],[Order Quantity]]</f>
        <v>5</v>
      </c>
    </row>
    <row r="3854" spans="1:7" ht="16" hidden="1" x14ac:dyDescent="0.2">
      <c r="A3854" s="1" t="s">
        <v>38</v>
      </c>
      <c r="B3854" s="1">
        <v>1</v>
      </c>
      <c r="C3854" s="1">
        <v>5</v>
      </c>
      <c r="D3854" s="1" t="s">
        <v>36</v>
      </c>
      <c r="E3854" t="s">
        <v>39</v>
      </c>
      <c r="F3854" s="4"/>
      <c r="G3854" s="9">
        <f>Table5[[#This Row],[Order Quantity]]</f>
        <v>5</v>
      </c>
    </row>
    <row r="3855" spans="1:7" ht="16" hidden="1" x14ac:dyDescent="0.2">
      <c r="A3855" s="1" t="s">
        <v>59</v>
      </c>
      <c r="B3855" s="1">
        <v>1</v>
      </c>
      <c r="C3855" s="1">
        <v>5</v>
      </c>
      <c r="D3855" s="1" t="s">
        <v>28</v>
      </c>
      <c r="E3855" t="s">
        <v>7</v>
      </c>
      <c r="F3855" s="4"/>
      <c r="G3855" s="9">
        <f>Table5[[#This Row],[Order Quantity]]</f>
        <v>5</v>
      </c>
    </row>
    <row r="3856" spans="1:7" ht="16" hidden="1" x14ac:dyDescent="0.2">
      <c r="A3856" s="1" t="s">
        <v>60</v>
      </c>
      <c r="B3856" s="1">
        <v>1</v>
      </c>
      <c r="C3856" s="1">
        <v>5</v>
      </c>
      <c r="D3856" s="1" t="s">
        <v>10</v>
      </c>
      <c r="E3856" t="s">
        <v>39</v>
      </c>
      <c r="F3856" s="4"/>
      <c r="G3856" s="9">
        <f>Table5[[#This Row],[Order Quantity]]</f>
        <v>5</v>
      </c>
    </row>
    <row r="3857" spans="1:7" ht="16" hidden="1" x14ac:dyDescent="0.2">
      <c r="A3857" t="s">
        <v>170</v>
      </c>
      <c r="B3857">
        <v>1</v>
      </c>
      <c r="C3857" s="6">
        <v>5</v>
      </c>
      <c r="D3857" t="s">
        <v>171</v>
      </c>
      <c r="E3857" t="s">
        <v>172</v>
      </c>
      <c r="F3857" s="4"/>
      <c r="G3857" s="9">
        <f>Table5[[#This Row],[Order Quantity]]</f>
        <v>5</v>
      </c>
    </row>
    <row r="3858" spans="1:7" ht="16" hidden="1" x14ac:dyDescent="0.2">
      <c r="A3858" t="s">
        <v>189</v>
      </c>
      <c r="B3858">
        <v>1</v>
      </c>
      <c r="C3858">
        <v>5</v>
      </c>
      <c r="D3858" t="s">
        <v>190</v>
      </c>
      <c r="E3858" t="s">
        <v>191</v>
      </c>
      <c r="F3858" s="4"/>
      <c r="G3858" s="9">
        <f>Table5[[#This Row],[Order Quantity]]</f>
        <v>5</v>
      </c>
    </row>
    <row r="3859" spans="1:7" ht="16" hidden="1" x14ac:dyDescent="0.2">
      <c r="A3859" t="s">
        <v>247</v>
      </c>
      <c r="B3859">
        <v>1</v>
      </c>
      <c r="C3859">
        <v>5</v>
      </c>
      <c r="D3859" t="s">
        <v>136</v>
      </c>
      <c r="E3859" t="s">
        <v>148</v>
      </c>
      <c r="F3859" s="4"/>
      <c r="G3859" s="9">
        <f>Table5[[#This Row],[Order Quantity]]</f>
        <v>5</v>
      </c>
    </row>
    <row r="3860" spans="1:7" ht="16" hidden="1" x14ac:dyDescent="0.2">
      <c r="A3860" t="s">
        <v>261</v>
      </c>
      <c r="B3860">
        <v>1</v>
      </c>
      <c r="C3860">
        <v>5</v>
      </c>
      <c r="D3860" t="s">
        <v>262</v>
      </c>
      <c r="E3860" t="s">
        <v>263</v>
      </c>
      <c r="F3860" s="4"/>
      <c r="G3860" s="9">
        <f>Table5[[#This Row],[Order Quantity]]</f>
        <v>5</v>
      </c>
    </row>
    <row r="3861" spans="1:7" ht="16" hidden="1" x14ac:dyDescent="0.2">
      <c r="A3861" t="s">
        <v>507</v>
      </c>
      <c r="B3861">
        <v>1</v>
      </c>
      <c r="C3861">
        <v>5</v>
      </c>
      <c r="D3861" t="s">
        <v>97</v>
      </c>
      <c r="E3861" t="s">
        <v>508</v>
      </c>
      <c r="F3861" s="4"/>
      <c r="G3861" s="9">
        <f>Table5[[#This Row],[Order Quantity]]</f>
        <v>5</v>
      </c>
    </row>
    <row r="3862" spans="1:7" ht="16" hidden="1" x14ac:dyDescent="0.2">
      <c r="A3862" t="s">
        <v>567</v>
      </c>
      <c r="B3862">
        <v>1</v>
      </c>
      <c r="C3862">
        <v>5</v>
      </c>
      <c r="D3862" t="s">
        <v>187</v>
      </c>
      <c r="E3862" t="s">
        <v>188</v>
      </c>
      <c r="F3862" s="4"/>
      <c r="G3862" s="9">
        <f>Table5[[#This Row],[Order Quantity]]</f>
        <v>5</v>
      </c>
    </row>
    <row r="3863" spans="1:7" ht="16" hidden="1" x14ac:dyDescent="0.2">
      <c r="A3863" t="s">
        <v>575</v>
      </c>
      <c r="B3863">
        <v>1</v>
      </c>
      <c r="C3863">
        <v>5</v>
      </c>
      <c r="D3863" t="s">
        <v>136</v>
      </c>
      <c r="E3863" t="s">
        <v>66</v>
      </c>
      <c r="F3863" s="4"/>
      <c r="G3863" s="9">
        <f>Table5[[#This Row],[Order Quantity]]</f>
        <v>5</v>
      </c>
    </row>
    <row r="3864" spans="1:7" ht="16" hidden="1" x14ac:dyDescent="0.2">
      <c r="A3864" t="s">
        <v>634</v>
      </c>
      <c r="B3864">
        <v>1</v>
      </c>
      <c r="C3864">
        <v>5</v>
      </c>
      <c r="D3864" t="s">
        <v>388</v>
      </c>
      <c r="E3864" t="s">
        <v>118</v>
      </c>
      <c r="F3864" s="4"/>
      <c r="G3864" s="9">
        <f>Table5[[#This Row],[Order Quantity]]</f>
        <v>5</v>
      </c>
    </row>
    <row r="3865" spans="1:7" ht="16" hidden="1" x14ac:dyDescent="0.2">
      <c r="A3865" t="s">
        <v>852</v>
      </c>
      <c r="B3865">
        <v>1</v>
      </c>
      <c r="C3865" s="6">
        <v>5</v>
      </c>
      <c r="D3865" t="s">
        <v>422</v>
      </c>
      <c r="E3865" t="s">
        <v>231</v>
      </c>
      <c r="F3865" s="4"/>
      <c r="G3865" s="9">
        <f>Table5[[#This Row],[Order Quantity]]</f>
        <v>5</v>
      </c>
    </row>
    <row r="3866" spans="1:7" ht="16" hidden="1" x14ac:dyDescent="0.2">
      <c r="A3866" t="s">
        <v>1003</v>
      </c>
      <c r="B3866">
        <v>1</v>
      </c>
      <c r="C3866">
        <v>5</v>
      </c>
      <c r="D3866" t="s">
        <v>187</v>
      </c>
      <c r="E3866" t="s">
        <v>188</v>
      </c>
      <c r="F3866" s="4"/>
      <c r="G3866" s="9">
        <f>Table5[[#This Row],[Order Quantity]]</f>
        <v>5</v>
      </c>
    </row>
    <row r="3867" spans="1:7" ht="16" hidden="1" x14ac:dyDescent="0.2">
      <c r="A3867" t="s">
        <v>1046</v>
      </c>
      <c r="B3867">
        <v>1</v>
      </c>
      <c r="C3867">
        <v>5</v>
      </c>
      <c r="D3867" t="s">
        <v>1047</v>
      </c>
      <c r="E3867" t="s">
        <v>188</v>
      </c>
      <c r="F3867" s="4"/>
      <c r="G3867" s="9">
        <f>Table5[[#This Row],[Order Quantity]]</f>
        <v>5</v>
      </c>
    </row>
    <row r="3868" spans="1:7" ht="16" hidden="1" x14ac:dyDescent="0.2">
      <c r="A3868" t="s">
        <v>1063</v>
      </c>
      <c r="B3868">
        <v>1</v>
      </c>
      <c r="C3868">
        <v>5</v>
      </c>
      <c r="D3868" t="s">
        <v>65</v>
      </c>
      <c r="E3868" t="s">
        <v>118</v>
      </c>
      <c r="F3868" s="4"/>
      <c r="G3868" s="9">
        <f>Table5[[#This Row],[Order Quantity]]</f>
        <v>5</v>
      </c>
    </row>
    <row r="3869" spans="1:7" ht="16" hidden="1" x14ac:dyDescent="0.2">
      <c r="A3869" t="s">
        <v>921</v>
      </c>
      <c r="B3869">
        <v>1</v>
      </c>
      <c r="C3869">
        <v>5</v>
      </c>
      <c r="D3869" t="s">
        <v>77</v>
      </c>
      <c r="E3869" t="s">
        <v>188</v>
      </c>
      <c r="F3869" s="4"/>
      <c r="G3869" s="9">
        <f>Table5[[#This Row],[Order Quantity]]</f>
        <v>5</v>
      </c>
    </row>
    <row r="3870" spans="1:7" ht="16" hidden="1" x14ac:dyDescent="0.2">
      <c r="A3870" t="s">
        <v>1130</v>
      </c>
      <c r="B3870">
        <v>1</v>
      </c>
      <c r="C3870">
        <v>5</v>
      </c>
      <c r="D3870" t="s">
        <v>391</v>
      </c>
      <c r="E3870" t="s">
        <v>118</v>
      </c>
      <c r="F3870" s="4"/>
      <c r="G3870" s="9">
        <f>Table5[[#This Row],[Order Quantity]]</f>
        <v>5</v>
      </c>
    </row>
    <row r="3871" spans="1:7" ht="16" hidden="1" x14ac:dyDescent="0.2">
      <c r="A3871" t="s">
        <v>1136</v>
      </c>
      <c r="B3871">
        <v>1</v>
      </c>
      <c r="C3871">
        <v>5</v>
      </c>
      <c r="D3871" t="s">
        <v>555</v>
      </c>
      <c r="E3871" t="s">
        <v>118</v>
      </c>
      <c r="F3871" s="4"/>
      <c r="G3871" s="9">
        <f>Table5[[#This Row],[Order Quantity]]</f>
        <v>5</v>
      </c>
    </row>
    <row r="3872" spans="1:7" ht="16" hidden="1" x14ac:dyDescent="0.2">
      <c r="A3872" t="s">
        <v>1147</v>
      </c>
      <c r="B3872">
        <v>1</v>
      </c>
      <c r="C3872">
        <v>5</v>
      </c>
      <c r="D3872" t="s">
        <v>1148</v>
      </c>
      <c r="E3872" t="s">
        <v>540</v>
      </c>
      <c r="F3872" s="4"/>
      <c r="G3872" s="9">
        <f>Table5[[#This Row],[Order Quantity]]</f>
        <v>5</v>
      </c>
    </row>
    <row r="3873" spans="1:7" ht="16" hidden="1" x14ac:dyDescent="0.2">
      <c r="A3873" t="s">
        <v>1184</v>
      </c>
      <c r="B3873">
        <v>1</v>
      </c>
      <c r="C3873">
        <v>5</v>
      </c>
      <c r="D3873" t="s">
        <v>65</v>
      </c>
      <c r="E3873" t="s">
        <v>1163</v>
      </c>
      <c r="F3873" s="4"/>
      <c r="G3873" s="9">
        <f>Table5[[#This Row],[Order Quantity]]</f>
        <v>5</v>
      </c>
    </row>
    <row r="3874" spans="1:7" ht="16" hidden="1" x14ac:dyDescent="0.2">
      <c r="A3874" t="s">
        <v>1217</v>
      </c>
      <c r="B3874">
        <v>1</v>
      </c>
      <c r="C3874">
        <v>5</v>
      </c>
      <c r="D3874" t="s">
        <v>136</v>
      </c>
      <c r="E3874" t="s">
        <v>214</v>
      </c>
      <c r="F3874" s="4"/>
      <c r="G3874" s="9">
        <f>Table5[[#This Row],[Order Quantity]]</f>
        <v>5</v>
      </c>
    </row>
    <row r="3875" spans="1:7" ht="16" hidden="1" x14ac:dyDescent="0.2">
      <c r="A3875" t="s">
        <v>1370</v>
      </c>
      <c r="B3875">
        <v>1</v>
      </c>
      <c r="C3875">
        <v>5</v>
      </c>
      <c r="D3875" t="s">
        <v>422</v>
      </c>
      <c r="E3875" t="s">
        <v>1285</v>
      </c>
      <c r="F3875" s="4"/>
      <c r="G3875" s="9">
        <f>Table5[[#This Row],[Order Quantity]]</f>
        <v>5</v>
      </c>
    </row>
    <row r="3876" spans="1:7" ht="16" hidden="1" x14ac:dyDescent="0.2">
      <c r="A3876" t="s">
        <v>1701</v>
      </c>
      <c r="B3876">
        <v>1</v>
      </c>
      <c r="C3876">
        <v>5</v>
      </c>
      <c r="D3876" t="s">
        <v>1702</v>
      </c>
      <c r="E3876" t="s">
        <v>37</v>
      </c>
      <c r="F3876" s="4"/>
      <c r="G3876" s="9">
        <f>Table5[[#This Row],[Order Quantity]]</f>
        <v>5</v>
      </c>
    </row>
    <row r="3877" spans="1:7" ht="16" hidden="1" x14ac:dyDescent="0.2">
      <c r="A3877" t="s">
        <v>1728</v>
      </c>
      <c r="B3877">
        <v>1</v>
      </c>
      <c r="C3877">
        <v>5</v>
      </c>
      <c r="D3877" t="s">
        <v>262</v>
      </c>
      <c r="E3877" t="s">
        <v>1729</v>
      </c>
      <c r="F3877" s="4"/>
      <c r="G3877" s="9">
        <f>Table5[[#This Row],[Order Quantity]]</f>
        <v>5</v>
      </c>
    </row>
    <row r="3878" spans="1:7" ht="16" hidden="1" x14ac:dyDescent="0.2">
      <c r="A3878" t="s">
        <v>766</v>
      </c>
      <c r="B3878">
        <v>1</v>
      </c>
      <c r="C3878" s="6">
        <v>5</v>
      </c>
      <c r="D3878" t="s">
        <v>136</v>
      </c>
      <c r="E3878" t="s">
        <v>1789</v>
      </c>
      <c r="F3878" s="4"/>
      <c r="G3878" s="9">
        <f>Table5[[#This Row],[Order Quantity]]</f>
        <v>5</v>
      </c>
    </row>
    <row r="3879" spans="1:7" ht="16" hidden="1" x14ac:dyDescent="0.2">
      <c r="A3879" t="s">
        <v>1866</v>
      </c>
      <c r="B3879">
        <v>1</v>
      </c>
      <c r="C3879">
        <v>5</v>
      </c>
      <c r="D3879" t="s">
        <v>1389</v>
      </c>
      <c r="E3879" t="s">
        <v>1430</v>
      </c>
      <c r="F3879" s="4"/>
      <c r="G3879" s="9">
        <f>Table5[[#This Row],[Order Quantity]]</f>
        <v>5</v>
      </c>
    </row>
    <row r="3880" spans="1:7" ht="16" hidden="1" x14ac:dyDescent="0.2">
      <c r="A3880" t="s">
        <v>2427</v>
      </c>
      <c r="B3880">
        <v>1</v>
      </c>
      <c r="C3880">
        <v>5</v>
      </c>
      <c r="D3880" t="s">
        <v>2428</v>
      </c>
      <c r="E3880" t="s">
        <v>1842</v>
      </c>
      <c r="F3880" s="4"/>
      <c r="G3880" s="9">
        <f>Table5[[#This Row],[Order Quantity]]</f>
        <v>5</v>
      </c>
    </row>
    <row r="3881" spans="1:7" ht="16" hidden="1" x14ac:dyDescent="0.2">
      <c r="A3881" t="s">
        <v>2542</v>
      </c>
      <c r="B3881">
        <v>1</v>
      </c>
      <c r="C3881" s="6">
        <v>5</v>
      </c>
      <c r="D3881" t="s">
        <v>1281</v>
      </c>
      <c r="E3881" t="s">
        <v>1268</v>
      </c>
      <c r="F3881" s="4"/>
      <c r="G3881" s="9">
        <f>Table5[[#This Row],[Order Quantity]]</f>
        <v>5</v>
      </c>
    </row>
    <row r="3882" spans="1:7" ht="16" hidden="1" x14ac:dyDescent="0.2">
      <c r="A3882" t="s">
        <v>2636</v>
      </c>
      <c r="B3882">
        <v>1</v>
      </c>
      <c r="C3882">
        <v>5</v>
      </c>
      <c r="D3882" t="s">
        <v>388</v>
      </c>
      <c r="E3882" t="s">
        <v>1273</v>
      </c>
      <c r="F3882" s="4"/>
      <c r="G3882" s="9">
        <f>Table5[[#This Row],[Order Quantity]]</f>
        <v>5</v>
      </c>
    </row>
    <row r="3883" spans="1:7" ht="16" hidden="1" x14ac:dyDescent="0.2">
      <c r="A3883" t="s">
        <v>400</v>
      </c>
      <c r="B3883">
        <v>1</v>
      </c>
      <c r="C3883">
        <v>5</v>
      </c>
      <c r="D3883" t="s">
        <v>136</v>
      </c>
      <c r="E3883" t="s">
        <v>400</v>
      </c>
      <c r="F3883" s="4"/>
      <c r="G3883" s="9">
        <f>Table5[[#This Row],[Order Quantity]]</f>
        <v>5</v>
      </c>
    </row>
    <row r="3884" spans="1:7" ht="16" hidden="1" x14ac:dyDescent="0.2">
      <c r="A3884" t="s">
        <v>3113</v>
      </c>
      <c r="B3884">
        <v>1</v>
      </c>
      <c r="C3884">
        <v>5</v>
      </c>
      <c r="D3884" t="s">
        <v>65</v>
      </c>
      <c r="E3884" t="s">
        <v>3114</v>
      </c>
      <c r="F3884" s="4"/>
      <c r="G3884" s="9">
        <f>Table5[[#This Row],[Order Quantity]]</f>
        <v>5</v>
      </c>
    </row>
    <row r="3885" spans="1:7" ht="16" hidden="1" x14ac:dyDescent="0.2">
      <c r="A3885" t="s">
        <v>3124</v>
      </c>
      <c r="B3885">
        <v>1</v>
      </c>
      <c r="C3885">
        <v>5</v>
      </c>
      <c r="D3885" t="s">
        <v>3125</v>
      </c>
      <c r="E3885" t="s">
        <v>3126</v>
      </c>
      <c r="F3885" s="4"/>
      <c r="G3885" s="9">
        <f>Table5[[#This Row],[Order Quantity]]</f>
        <v>5</v>
      </c>
    </row>
    <row r="3886" spans="1:7" ht="16" hidden="1" x14ac:dyDescent="0.2">
      <c r="A3886" t="s">
        <v>3130</v>
      </c>
      <c r="B3886">
        <v>1</v>
      </c>
      <c r="C3886">
        <v>5</v>
      </c>
      <c r="D3886" t="s">
        <v>3038</v>
      </c>
      <c r="E3886" t="s">
        <v>3130</v>
      </c>
      <c r="F3886" s="4"/>
      <c r="G3886" s="9">
        <f>Table5[[#This Row],[Order Quantity]]</f>
        <v>5</v>
      </c>
    </row>
    <row r="3887" spans="1:7" ht="16" hidden="1" x14ac:dyDescent="0.2">
      <c r="A3887" t="s">
        <v>3279</v>
      </c>
      <c r="B3887">
        <v>1</v>
      </c>
      <c r="C3887">
        <v>5</v>
      </c>
      <c r="D3887" t="s">
        <v>34</v>
      </c>
      <c r="E3887" t="s">
        <v>2331</v>
      </c>
      <c r="F3887" s="4"/>
      <c r="G3887" s="9">
        <f>Table5[[#This Row],[Order Quantity]]</f>
        <v>5</v>
      </c>
    </row>
    <row r="3888" spans="1:7" ht="16" hidden="1" x14ac:dyDescent="0.2">
      <c r="A3888" t="s">
        <v>3411</v>
      </c>
      <c r="B3888">
        <v>1</v>
      </c>
      <c r="C3888">
        <v>5</v>
      </c>
      <c r="D3888" t="s">
        <v>1523</v>
      </c>
      <c r="E3888" t="s">
        <v>1238</v>
      </c>
      <c r="F3888" s="4"/>
      <c r="G3888" s="9">
        <f>Table5[[#This Row],[Order Quantity]]</f>
        <v>5</v>
      </c>
    </row>
    <row r="3889" spans="1:7" ht="16" x14ac:dyDescent="0.2">
      <c r="A3889" t="s">
        <v>3421</v>
      </c>
      <c r="B3889">
        <v>1</v>
      </c>
      <c r="C3889" s="6">
        <v>5</v>
      </c>
      <c r="D3889" t="s">
        <v>136</v>
      </c>
      <c r="E3889" t="s">
        <v>2005</v>
      </c>
      <c r="F3889" s="13" t="s">
        <v>7668</v>
      </c>
      <c r="G3889" s="9">
        <f>Table5[[#This Row],[Order Quantity]]</f>
        <v>5</v>
      </c>
    </row>
    <row r="3890" spans="1:7" ht="16" hidden="1" x14ac:dyDescent="0.2">
      <c r="A3890" t="s">
        <v>3532</v>
      </c>
      <c r="B3890">
        <v>1</v>
      </c>
      <c r="C3890">
        <v>5</v>
      </c>
      <c r="D3890" t="s">
        <v>1350</v>
      </c>
      <c r="E3890" t="s">
        <v>3533</v>
      </c>
      <c r="F3890" s="4"/>
      <c r="G3890" s="9">
        <f>Table5[[#This Row],[Order Quantity]]</f>
        <v>5</v>
      </c>
    </row>
    <row r="3891" spans="1:7" ht="16" hidden="1" x14ac:dyDescent="0.2">
      <c r="A3891" t="s">
        <v>3568</v>
      </c>
      <c r="B3891">
        <v>1</v>
      </c>
      <c r="C3891">
        <v>5</v>
      </c>
      <c r="D3891" t="s">
        <v>136</v>
      </c>
      <c r="E3891" t="s">
        <v>3569</v>
      </c>
      <c r="F3891" s="4"/>
      <c r="G3891" s="9">
        <f>Table5[[#This Row],[Order Quantity]]</f>
        <v>5</v>
      </c>
    </row>
    <row r="3892" spans="1:7" ht="16" hidden="1" x14ac:dyDescent="0.2">
      <c r="A3892" t="s">
        <v>3689</v>
      </c>
      <c r="B3892">
        <v>1</v>
      </c>
      <c r="C3892" s="6">
        <v>5</v>
      </c>
      <c r="D3892" t="s">
        <v>3690</v>
      </c>
      <c r="E3892" t="s">
        <v>2078</v>
      </c>
      <c r="F3892" s="4"/>
      <c r="G3892" s="9">
        <f>Table5[[#This Row],[Order Quantity]]</f>
        <v>5</v>
      </c>
    </row>
    <row r="3893" spans="1:7" ht="16" hidden="1" x14ac:dyDescent="0.2">
      <c r="A3893" t="s">
        <v>3703</v>
      </c>
      <c r="B3893">
        <v>1</v>
      </c>
      <c r="C3893">
        <v>5</v>
      </c>
      <c r="D3893" t="s">
        <v>113</v>
      </c>
      <c r="E3893" t="s">
        <v>1361</v>
      </c>
      <c r="F3893" s="4"/>
      <c r="G3893" s="9">
        <f>Table5[[#This Row],[Order Quantity]]</f>
        <v>5</v>
      </c>
    </row>
    <row r="3894" spans="1:7" ht="16" hidden="1" x14ac:dyDescent="0.2">
      <c r="A3894" t="s">
        <v>2977</v>
      </c>
      <c r="B3894">
        <v>1</v>
      </c>
      <c r="C3894">
        <v>5</v>
      </c>
      <c r="D3894" t="s">
        <v>922</v>
      </c>
      <c r="E3894" t="s">
        <v>2978</v>
      </c>
      <c r="F3894" s="4"/>
      <c r="G3894" s="9">
        <f>Table5[[#This Row],[Order Quantity]]</f>
        <v>5</v>
      </c>
    </row>
    <row r="3895" spans="1:7" ht="16" hidden="1" x14ac:dyDescent="0.2">
      <c r="A3895" t="s">
        <v>3706</v>
      </c>
      <c r="B3895">
        <v>1</v>
      </c>
      <c r="C3895">
        <v>5</v>
      </c>
      <c r="D3895" t="s">
        <v>922</v>
      </c>
      <c r="E3895" t="s">
        <v>1788</v>
      </c>
      <c r="F3895" s="4"/>
      <c r="G3895" s="9">
        <f>Table5[[#This Row],[Order Quantity]]</f>
        <v>5</v>
      </c>
    </row>
    <row r="3896" spans="1:7" ht="16" hidden="1" x14ac:dyDescent="0.2">
      <c r="A3896" t="s">
        <v>4310</v>
      </c>
      <c r="B3896">
        <v>1</v>
      </c>
      <c r="C3896">
        <v>5</v>
      </c>
      <c r="D3896" t="s">
        <v>136</v>
      </c>
      <c r="E3896" t="s">
        <v>4144</v>
      </c>
      <c r="F3896" s="4"/>
      <c r="G3896" s="9">
        <f>Table5[[#This Row],[Order Quantity]]</f>
        <v>5</v>
      </c>
    </row>
    <row r="3897" spans="1:7" ht="16" hidden="1" x14ac:dyDescent="0.2">
      <c r="A3897" t="s">
        <v>4314</v>
      </c>
      <c r="B3897">
        <v>1</v>
      </c>
      <c r="C3897">
        <v>5</v>
      </c>
      <c r="D3897" t="s">
        <v>437</v>
      </c>
      <c r="E3897" t="s">
        <v>4144</v>
      </c>
      <c r="F3897" s="4"/>
      <c r="G3897" s="9">
        <f>Table5[[#This Row],[Order Quantity]]</f>
        <v>5</v>
      </c>
    </row>
    <row r="3898" spans="1:7" ht="16" hidden="1" x14ac:dyDescent="0.2">
      <c r="A3898" s="1" t="s">
        <v>4323</v>
      </c>
      <c r="B3898" s="1">
        <v>1</v>
      </c>
      <c r="C3898" s="1">
        <v>5</v>
      </c>
      <c r="D3898" s="1" t="s">
        <v>4324</v>
      </c>
      <c r="E3898" s="1" t="s">
        <v>4144</v>
      </c>
      <c r="F3898" s="4"/>
      <c r="G3898" s="9">
        <f>Table5[[#This Row],[Order Quantity]]</f>
        <v>5</v>
      </c>
    </row>
    <row r="3899" spans="1:7" ht="16" hidden="1" x14ac:dyDescent="0.2">
      <c r="A3899" s="1" t="s">
        <v>4343</v>
      </c>
      <c r="B3899" s="1">
        <v>1</v>
      </c>
      <c r="C3899" s="1">
        <v>5</v>
      </c>
      <c r="D3899" s="1" t="s">
        <v>97</v>
      </c>
      <c r="E3899" s="1" t="s">
        <v>1278</v>
      </c>
      <c r="F3899" s="4"/>
      <c r="G3899" s="9">
        <f>Table5[[#This Row],[Order Quantity]]</f>
        <v>5</v>
      </c>
    </row>
    <row r="3900" spans="1:7" ht="16" hidden="1" x14ac:dyDescent="0.2">
      <c r="A3900" t="s">
        <v>4346</v>
      </c>
      <c r="B3900">
        <v>1</v>
      </c>
      <c r="C3900">
        <v>5</v>
      </c>
      <c r="D3900" t="s">
        <v>136</v>
      </c>
      <c r="E3900" t="s">
        <v>1236</v>
      </c>
      <c r="F3900" s="4"/>
      <c r="G3900" s="9">
        <f>Table5[[#This Row],[Order Quantity]]</f>
        <v>5</v>
      </c>
    </row>
    <row r="3901" spans="1:7" ht="16" hidden="1" x14ac:dyDescent="0.2">
      <c r="A3901" t="s">
        <v>4376</v>
      </c>
      <c r="B3901">
        <v>1</v>
      </c>
      <c r="C3901">
        <v>5</v>
      </c>
      <c r="D3901" t="s">
        <v>136</v>
      </c>
      <c r="E3901" t="s">
        <v>3907</v>
      </c>
      <c r="F3901" s="4"/>
      <c r="G3901" s="9">
        <f>Table5[[#This Row],[Order Quantity]]</f>
        <v>5</v>
      </c>
    </row>
    <row r="3902" spans="1:7" ht="16" hidden="1" x14ac:dyDescent="0.2">
      <c r="A3902" s="1" t="s">
        <v>4448</v>
      </c>
      <c r="B3902" s="1">
        <v>1</v>
      </c>
      <c r="C3902" s="1">
        <v>5</v>
      </c>
      <c r="D3902" s="1" t="s">
        <v>80</v>
      </c>
      <c r="E3902" s="1" t="s">
        <v>2109</v>
      </c>
      <c r="F3902" s="4"/>
      <c r="G3902" s="9">
        <f>Table5[[#This Row],[Order Quantity]]</f>
        <v>5</v>
      </c>
    </row>
    <row r="3903" spans="1:7" ht="16" hidden="1" x14ac:dyDescent="0.2">
      <c r="A3903" t="s">
        <v>4487</v>
      </c>
      <c r="B3903">
        <v>1</v>
      </c>
      <c r="C3903">
        <v>5</v>
      </c>
      <c r="D3903" t="s">
        <v>262</v>
      </c>
      <c r="E3903" t="s">
        <v>2089</v>
      </c>
      <c r="F3903" s="4"/>
      <c r="G3903" s="9">
        <f>Table5[[#This Row],[Order Quantity]]</f>
        <v>5</v>
      </c>
    </row>
    <row r="3904" spans="1:7" ht="16" hidden="1" x14ac:dyDescent="0.2">
      <c r="A3904" s="1" t="s">
        <v>4693</v>
      </c>
      <c r="B3904" s="1">
        <v>1</v>
      </c>
      <c r="C3904" s="1">
        <v>5</v>
      </c>
      <c r="D3904" s="1" t="s">
        <v>4652</v>
      </c>
      <c r="E3904" s="1" t="s">
        <v>1439</v>
      </c>
      <c r="F3904" s="4"/>
      <c r="G3904" s="9">
        <f>Table5[[#This Row],[Order Quantity]]</f>
        <v>5</v>
      </c>
    </row>
    <row r="3905" spans="1:7" ht="16" hidden="1" x14ac:dyDescent="0.2">
      <c r="A3905" t="s">
        <v>4712</v>
      </c>
      <c r="B3905">
        <v>1</v>
      </c>
      <c r="C3905">
        <v>5</v>
      </c>
      <c r="D3905" t="s">
        <v>4652</v>
      </c>
      <c r="E3905" t="s">
        <v>1439</v>
      </c>
      <c r="F3905" s="4"/>
      <c r="G3905" s="9">
        <f>Table5[[#This Row],[Order Quantity]]</f>
        <v>5</v>
      </c>
    </row>
    <row r="3906" spans="1:7" ht="16" hidden="1" x14ac:dyDescent="0.2">
      <c r="A3906" t="s">
        <v>4757</v>
      </c>
      <c r="B3906">
        <v>1</v>
      </c>
      <c r="C3906">
        <v>5</v>
      </c>
      <c r="D3906" t="s">
        <v>4758</v>
      </c>
      <c r="E3906" t="s">
        <v>4759</v>
      </c>
      <c r="F3906" s="4"/>
      <c r="G3906" s="9">
        <f>Table5[[#This Row],[Order Quantity]]</f>
        <v>5</v>
      </c>
    </row>
    <row r="3907" spans="1:7" ht="16" hidden="1" x14ac:dyDescent="0.2">
      <c r="A3907" t="s">
        <v>2665</v>
      </c>
      <c r="B3907">
        <v>1</v>
      </c>
      <c r="C3907">
        <v>5</v>
      </c>
      <c r="D3907" t="s">
        <v>609</v>
      </c>
      <c r="E3907" t="s">
        <v>2665</v>
      </c>
      <c r="F3907" s="4"/>
      <c r="G3907" s="9">
        <f>Table5[[#This Row],[Order Quantity]]</f>
        <v>5</v>
      </c>
    </row>
    <row r="3908" spans="1:7" ht="16" hidden="1" x14ac:dyDescent="0.2">
      <c r="A3908" t="s">
        <v>4805</v>
      </c>
      <c r="B3908">
        <v>1</v>
      </c>
      <c r="C3908">
        <v>5</v>
      </c>
      <c r="D3908" t="s">
        <v>701</v>
      </c>
      <c r="E3908" t="s">
        <v>3400</v>
      </c>
      <c r="F3908" s="4"/>
      <c r="G3908" s="9">
        <f>Table5[[#This Row],[Order Quantity]]</f>
        <v>5</v>
      </c>
    </row>
    <row r="3909" spans="1:7" ht="16" hidden="1" x14ac:dyDescent="0.2">
      <c r="A3909" s="1" t="s">
        <v>5009</v>
      </c>
      <c r="B3909" s="1">
        <v>1</v>
      </c>
      <c r="C3909" s="1">
        <v>5</v>
      </c>
      <c r="D3909" s="1" t="s">
        <v>5010</v>
      </c>
      <c r="E3909" s="1" t="s">
        <v>1927</v>
      </c>
      <c r="F3909" s="4"/>
      <c r="G3909" s="9">
        <f>Table5[[#This Row],[Order Quantity]]</f>
        <v>5</v>
      </c>
    </row>
    <row r="3910" spans="1:7" ht="16" hidden="1" x14ac:dyDescent="0.2">
      <c r="A3910" t="s">
        <v>5011</v>
      </c>
      <c r="B3910">
        <v>1</v>
      </c>
      <c r="C3910">
        <v>5</v>
      </c>
      <c r="D3910" t="s">
        <v>5010</v>
      </c>
      <c r="E3910" t="s">
        <v>1927</v>
      </c>
      <c r="F3910" s="4"/>
      <c r="G3910" s="9">
        <f>Table5[[#This Row],[Order Quantity]]</f>
        <v>5</v>
      </c>
    </row>
    <row r="3911" spans="1:7" ht="16" hidden="1" x14ac:dyDescent="0.2">
      <c r="A3911" s="1" t="s">
        <v>5012</v>
      </c>
      <c r="B3911" s="1">
        <v>1</v>
      </c>
      <c r="C3911" s="1">
        <v>5</v>
      </c>
      <c r="D3911" s="1" t="s">
        <v>5013</v>
      </c>
      <c r="E3911" s="1" t="s">
        <v>1927</v>
      </c>
      <c r="F3911" s="4"/>
      <c r="G3911" s="9">
        <f>Table5[[#This Row],[Order Quantity]]</f>
        <v>5</v>
      </c>
    </row>
    <row r="3912" spans="1:7" ht="16" hidden="1" x14ac:dyDescent="0.2">
      <c r="A3912" s="1" t="s">
        <v>5014</v>
      </c>
      <c r="B3912" s="1">
        <v>1</v>
      </c>
      <c r="C3912" s="1">
        <v>5</v>
      </c>
      <c r="D3912" s="1" t="s">
        <v>5013</v>
      </c>
      <c r="E3912" s="1" t="s">
        <v>1927</v>
      </c>
      <c r="F3912" s="4"/>
      <c r="G3912" s="9">
        <f>Table5[[#This Row],[Order Quantity]]</f>
        <v>5</v>
      </c>
    </row>
    <row r="3913" spans="1:7" ht="16" hidden="1" x14ac:dyDescent="0.2">
      <c r="A3913" s="1" t="s">
        <v>5015</v>
      </c>
      <c r="B3913" s="1">
        <v>1</v>
      </c>
      <c r="C3913" s="1">
        <v>5</v>
      </c>
      <c r="D3913" s="1" t="s">
        <v>100</v>
      </c>
      <c r="E3913" s="1" t="s">
        <v>1927</v>
      </c>
      <c r="F3913" s="4"/>
      <c r="G3913" s="9">
        <f>Table5[[#This Row],[Order Quantity]]</f>
        <v>5</v>
      </c>
    </row>
    <row r="3914" spans="1:7" ht="16" hidden="1" x14ac:dyDescent="0.2">
      <c r="A3914" t="s">
        <v>5159</v>
      </c>
      <c r="B3914">
        <v>1</v>
      </c>
      <c r="C3914">
        <v>5</v>
      </c>
      <c r="D3914" t="s">
        <v>1178</v>
      </c>
      <c r="E3914" t="s">
        <v>5045</v>
      </c>
      <c r="F3914" s="4"/>
      <c r="G3914" s="9">
        <f>Table5[[#This Row],[Order Quantity]]</f>
        <v>5</v>
      </c>
    </row>
    <row r="3915" spans="1:7" ht="16" hidden="1" x14ac:dyDescent="0.2">
      <c r="A3915" s="1" t="s">
        <v>5185</v>
      </c>
      <c r="B3915" s="1">
        <v>1</v>
      </c>
      <c r="C3915" s="1">
        <v>5</v>
      </c>
      <c r="D3915" s="1" t="s">
        <v>65</v>
      </c>
      <c r="E3915" s="1" t="s">
        <v>1583</v>
      </c>
      <c r="F3915" s="4"/>
      <c r="G3915" s="9">
        <f>Table5[[#This Row],[Order Quantity]]</f>
        <v>5</v>
      </c>
    </row>
    <row r="3916" spans="1:7" ht="16" hidden="1" x14ac:dyDescent="0.2">
      <c r="A3916" t="s">
        <v>5187</v>
      </c>
      <c r="B3916">
        <v>1</v>
      </c>
      <c r="C3916">
        <v>5</v>
      </c>
      <c r="D3916" t="s">
        <v>684</v>
      </c>
      <c r="E3916" t="s">
        <v>4098</v>
      </c>
      <c r="F3916" s="4"/>
      <c r="G3916" s="9">
        <f>Table5[[#This Row],[Order Quantity]]</f>
        <v>5</v>
      </c>
    </row>
    <row r="3917" spans="1:7" ht="16" x14ac:dyDescent="0.2">
      <c r="A3917" t="s">
        <v>5340</v>
      </c>
      <c r="B3917">
        <v>1</v>
      </c>
      <c r="C3917" s="6">
        <v>5</v>
      </c>
      <c r="D3917" t="s">
        <v>136</v>
      </c>
      <c r="E3917" t="s">
        <v>2928</v>
      </c>
      <c r="F3917" s="13" t="s">
        <v>7666</v>
      </c>
      <c r="G3917" s="9">
        <f>Table5[[#This Row],[Order Quantity]]</f>
        <v>5</v>
      </c>
    </row>
    <row r="3918" spans="1:7" ht="16" hidden="1" x14ac:dyDescent="0.2">
      <c r="A3918" t="s">
        <v>5371</v>
      </c>
      <c r="B3918">
        <v>1</v>
      </c>
      <c r="C3918">
        <v>5</v>
      </c>
      <c r="D3918" t="s">
        <v>684</v>
      </c>
      <c r="E3918" t="s">
        <v>1474</v>
      </c>
      <c r="F3918" s="4"/>
      <c r="G3918" s="9">
        <f>Table5[[#This Row],[Order Quantity]]</f>
        <v>5</v>
      </c>
    </row>
    <row r="3919" spans="1:7" ht="16" hidden="1" x14ac:dyDescent="0.2">
      <c r="A3919" t="s">
        <v>5458</v>
      </c>
      <c r="B3919">
        <v>1</v>
      </c>
      <c r="C3919">
        <v>5</v>
      </c>
      <c r="D3919" t="s">
        <v>136</v>
      </c>
      <c r="E3919" t="s">
        <v>1421</v>
      </c>
      <c r="F3919" s="4"/>
      <c r="G3919" s="9">
        <f>Table5[[#This Row],[Order Quantity]]</f>
        <v>5</v>
      </c>
    </row>
    <row r="3920" spans="1:7" ht="16" hidden="1" x14ac:dyDescent="0.2">
      <c r="A3920" t="s">
        <v>5491</v>
      </c>
      <c r="B3920">
        <v>1</v>
      </c>
      <c r="C3920">
        <v>5</v>
      </c>
      <c r="D3920" t="s">
        <v>684</v>
      </c>
      <c r="E3920" t="s">
        <v>3569</v>
      </c>
      <c r="F3920" s="4"/>
      <c r="G3920" s="9">
        <f>Table5[[#This Row],[Order Quantity]]</f>
        <v>5</v>
      </c>
    </row>
    <row r="3921" spans="1:7" ht="16" hidden="1" x14ac:dyDescent="0.2">
      <c r="A3921" s="1" t="s">
        <v>5673</v>
      </c>
      <c r="B3921" s="1">
        <v>1</v>
      </c>
      <c r="C3921" s="5">
        <v>5</v>
      </c>
      <c r="D3921" s="1" t="s">
        <v>65</v>
      </c>
      <c r="E3921" s="1" t="s">
        <v>1296</v>
      </c>
      <c r="F3921" s="4"/>
      <c r="G3921" s="9">
        <f>Table5[[#This Row],[Order Quantity]]</f>
        <v>5</v>
      </c>
    </row>
    <row r="3922" spans="1:7" ht="16" hidden="1" x14ac:dyDescent="0.2">
      <c r="A3922" t="s">
        <v>5724</v>
      </c>
      <c r="B3922">
        <v>1</v>
      </c>
      <c r="C3922" s="6">
        <v>5</v>
      </c>
      <c r="D3922" t="s">
        <v>506</v>
      </c>
      <c r="E3922" t="s">
        <v>5219</v>
      </c>
      <c r="F3922" s="4"/>
      <c r="G3922" s="9">
        <f>Table5[[#This Row],[Order Quantity]]</f>
        <v>5</v>
      </c>
    </row>
    <row r="3923" spans="1:7" ht="16" hidden="1" x14ac:dyDescent="0.2">
      <c r="A3923" s="1" t="s">
        <v>5729</v>
      </c>
      <c r="B3923" s="1">
        <v>1</v>
      </c>
      <c r="C3923" s="5">
        <v>5</v>
      </c>
      <c r="D3923" s="1" t="s">
        <v>97</v>
      </c>
      <c r="E3923" s="1" t="s">
        <v>2078</v>
      </c>
      <c r="F3923" s="4"/>
      <c r="G3923" s="9">
        <f>Table5[[#This Row],[Order Quantity]]</f>
        <v>5</v>
      </c>
    </row>
    <row r="3924" spans="1:7" ht="16" hidden="1" x14ac:dyDescent="0.2">
      <c r="A3924" t="s">
        <v>5754</v>
      </c>
      <c r="B3924">
        <v>1</v>
      </c>
      <c r="C3924">
        <v>5</v>
      </c>
      <c r="D3924" t="s">
        <v>934</v>
      </c>
      <c r="E3924" t="s">
        <v>5739</v>
      </c>
      <c r="F3924" s="4"/>
      <c r="G3924" s="9">
        <f>Table5[[#This Row],[Order Quantity]]</f>
        <v>5</v>
      </c>
    </row>
    <row r="3925" spans="1:7" ht="16" hidden="1" x14ac:dyDescent="0.2">
      <c r="A3925" t="s">
        <v>5935</v>
      </c>
      <c r="B3925">
        <v>1</v>
      </c>
      <c r="C3925">
        <v>5</v>
      </c>
      <c r="D3925" t="s">
        <v>77</v>
      </c>
      <c r="E3925" t="s">
        <v>5769</v>
      </c>
      <c r="F3925" s="4"/>
      <c r="G3925" s="9">
        <f>Table5[[#This Row],[Order Quantity]]</f>
        <v>5</v>
      </c>
    </row>
    <row r="3926" spans="1:7" ht="16" hidden="1" x14ac:dyDescent="0.2">
      <c r="A3926" t="s">
        <v>5970</v>
      </c>
      <c r="B3926">
        <v>1</v>
      </c>
      <c r="C3926">
        <v>5</v>
      </c>
      <c r="D3926" t="s">
        <v>77</v>
      </c>
      <c r="E3926" t="s">
        <v>1788</v>
      </c>
      <c r="F3926" s="4"/>
      <c r="G3926" s="9">
        <f>Table5[[#This Row],[Order Quantity]]</f>
        <v>5</v>
      </c>
    </row>
    <row r="3927" spans="1:7" ht="16" hidden="1" x14ac:dyDescent="0.2">
      <c r="A3927" t="s">
        <v>6058</v>
      </c>
      <c r="B3927">
        <v>1</v>
      </c>
      <c r="C3927">
        <v>5</v>
      </c>
      <c r="D3927" t="s">
        <v>6059</v>
      </c>
      <c r="E3927" t="s">
        <v>1285</v>
      </c>
      <c r="F3927" s="4"/>
      <c r="G3927" s="9">
        <f>Table5[[#This Row],[Order Quantity]]</f>
        <v>5</v>
      </c>
    </row>
    <row r="3928" spans="1:7" ht="16" hidden="1" x14ac:dyDescent="0.2">
      <c r="A3928" t="s">
        <v>1698</v>
      </c>
      <c r="B3928">
        <v>1</v>
      </c>
      <c r="C3928">
        <v>5</v>
      </c>
      <c r="D3928" t="s">
        <v>113</v>
      </c>
      <c r="E3928" t="s">
        <v>1383</v>
      </c>
      <c r="F3928" s="4"/>
      <c r="G3928" s="9">
        <f>Table5[[#This Row],[Order Quantity]]</f>
        <v>5</v>
      </c>
    </row>
    <row r="3929" spans="1:7" ht="16" hidden="1" x14ac:dyDescent="0.2">
      <c r="A3929" t="s">
        <v>6212</v>
      </c>
      <c r="B3929">
        <v>1</v>
      </c>
      <c r="C3929">
        <v>5</v>
      </c>
      <c r="D3929" t="s">
        <v>684</v>
      </c>
      <c r="E3929" t="s">
        <v>1361</v>
      </c>
      <c r="F3929" s="4"/>
      <c r="G3929" s="9">
        <f>Table5[[#This Row],[Order Quantity]]</f>
        <v>5</v>
      </c>
    </row>
    <row r="3930" spans="1:7" ht="16" hidden="1" x14ac:dyDescent="0.2">
      <c r="A3930" t="s">
        <v>6567</v>
      </c>
      <c r="B3930">
        <v>1</v>
      </c>
      <c r="C3930">
        <v>5</v>
      </c>
      <c r="D3930" t="s">
        <v>136</v>
      </c>
      <c r="E3930" t="s">
        <v>6358</v>
      </c>
      <c r="F3930" s="4"/>
      <c r="G3930" s="9">
        <f>Table5[[#This Row],[Order Quantity]]</f>
        <v>5</v>
      </c>
    </row>
    <row r="3931" spans="1:7" ht="16" hidden="1" x14ac:dyDescent="0.2">
      <c r="A3931" t="s">
        <v>2139</v>
      </c>
      <c r="B3931">
        <v>1</v>
      </c>
      <c r="C3931" s="6">
        <v>5</v>
      </c>
      <c r="D3931" t="s">
        <v>422</v>
      </c>
      <c r="E3931" t="s">
        <v>1789</v>
      </c>
      <c r="F3931" s="4"/>
      <c r="G3931" s="9">
        <f>Table5[[#This Row],[Order Quantity]]</f>
        <v>5</v>
      </c>
    </row>
    <row r="3932" spans="1:7" ht="16" hidden="1" x14ac:dyDescent="0.2">
      <c r="A3932" t="s">
        <v>2921</v>
      </c>
      <c r="B3932">
        <v>1</v>
      </c>
      <c r="C3932" s="6">
        <v>5</v>
      </c>
      <c r="D3932" t="s">
        <v>97</v>
      </c>
      <c r="E3932" t="s">
        <v>2078</v>
      </c>
      <c r="F3932" s="4"/>
      <c r="G3932" s="9">
        <f>Table5[[#This Row],[Order Quantity]]</f>
        <v>5</v>
      </c>
    </row>
    <row r="3933" spans="1:7" ht="16" hidden="1" x14ac:dyDescent="0.2">
      <c r="A3933" t="s">
        <v>7357</v>
      </c>
      <c r="B3933">
        <v>1</v>
      </c>
      <c r="C3933">
        <v>5</v>
      </c>
      <c r="D3933" t="s">
        <v>7358</v>
      </c>
      <c r="E3933" t="s">
        <v>2180</v>
      </c>
      <c r="F3933" s="4"/>
      <c r="G3933" s="9">
        <f>Table5[[#This Row],[Order Quantity]]</f>
        <v>5</v>
      </c>
    </row>
    <row r="3934" spans="1:7" ht="16" hidden="1" x14ac:dyDescent="0.2">
      <c r="A3934" s="1" t="s">
        <v>7398</v>
      </c>
      <c r="B3934" s="1">
        <v>1</v>
      </c>
      <c r="C3934" s="1">
        <v>5</v>
      </c>
      <c r="D3934" s="1" t="s">
        <v>1831</v>
      </c>
      <c r="E3934" s="1" t="s">
        <v>1278</v>
      </c>
      <c r="F3934" s="4"/>
      <c r="G3934" s="9">
        <f>Table5[[#This Row],[Order Quantity]]</f>
        <v>5</v>
      </c>
    </row>
    <row r="3935" spans="1:7" ht="16" hidden="1" x14ac:dyDescent="0.2">
      <c r="A3935" t="s">
        <v>1885</v>
      </c>
      <c r="B3935">
        <v>1</v>
      </c>
      <c r="C3935">
        <v>5</v>
      </c>
      <c r="D3935" t="s">
        <v>422</v>
      </c>
      <c r="E3935" t="s">
        <v>1877</v>
      </c>
      <c r="F3935" s="4"/>
      <c r="G3935" s="9">
        <f>Table5[[#This Row],[Order Quantity]]</f>
        <v>5</v>
      </c>
    </row>
    <row r="3936" spans="1:7" ht="16" hidden="1" x14ac:dyDescent="0.2">
      <c r="A3936" t="s">
        <v>7546</v>
      </c>
      <c r="B3936">
        <v>1</v>
      </c>
      <c r="C3936">
        <v>5</v>
      </c>
      <c r="D3936" t="s">
        <v>136</v>
      </c>
      <c r="E3936" t="s">
        <v>2474</v>
      </c>
      <c r="F3936" s="4"/>
      <c r="G3936" s="9">
        <f>Table5[[#This Row],[Order Quantity]]</f>
        <v>5</v>
      </c>
    </row>
    <row r="3937" spans="1:7" ht="16" hidden="1" x14ac:dyDescent="0.2">
      <c r="A3937" t="s">
        <v>7559</v>
      </c>
      <c r="B3937">
        <v>1</v>
      </c>
      <c r="C3937">
        <v>5</v>
      </c>
      <c r="D3937" t="s">
        <v>1515</v>
      </c>
      <c r="E3937" t="s">
        <v>1261</v>
      </c>
      <c r="F3937" s="4"/>
      <c r="G3937" s="9">
        <f>Table5[[#This Row],[Order Quantity]]</f>
        <v>5</v>
      </c>
    </row>
    <row r="3938" spans="1:7" ht="16" hidden="1" x14ac:dyDescent="0.2">
      <c r="A3938" t="s">
        <v>7563</v>
      </c>
      <c r="B3938">
        <v>1</v>
      </c>
      <c r="C3938">
        <v>5</v>
      </c>
      <c r="D3938" t="s">
        <v>136</v>
      </c>
      <c r="E3938" t="s">
        <v>1257</v>
      </c>
      <c r="F3938" s="4"/>
      <c r="G3938" s="9">
        <f>Table5[[#This Row],[Order Quantity]]</f>
        <v>5</v>
      </c>
    </row>
    <row r="3939" spans="1:7" ht="16" hidden="1" x14ac:dyDescent="0.2">
      <c r="A3939" s="2" t="s">
        <v>7623</v>
      </c>
      <c r="B3939" s="1">
        <v>1</v>
      </c>
      <c r="C3939" s="1">
        <v>5</v>
      </c>
      <c r="D3939" s="1" t="s">
        <v>65</v>
      </c>
      <c r="E3939" s="1" t="s">
        <v>7624</v>
      </c>
      <c r="F3939" s="4"/>
      <c r="G3939" s="9">
        <f>Table5[[#This Row],[Order Quantity]]</f>
        <v>5</v>
      </c>
    </row>
    <row r="3940" spans="1:7" ht="16" hidden="1" x14ac:dyDescent="0.2">
      <c r="A3940" s="1" t="s">
        <v>7647</v>
      </c>
      <c r="B3940" s="1">
        <v>1</v>
      </c>
      <c r="C3940" s="1">
        <v>5</v>
      </c>
      <c r="D3940" s="1" t="s">
        <v>7648</v>
      </c>
      <c r="E3940" s="1" t="s">
        <v>389</v>
      </c>
      <c r="F3940" s="4"/>
      <c r="G3940" s="9">
        <f>Table5[[#This Row],[Order Quantity]]</f>
        <v>5</v>
      </c>
    </row>
    <row r="3941" spans="1:7" ht="16" hidden="1" x14ac:dyDescent="0.2">
      <c r="A3941" s="1" t="s">
        <v>7651</v>
      </c>
      <c r="B3941" s="1">
        <v>1</v>
      </c>
      <c r="C3941" s="5">
        <v>5</v>
      </c>
      <c r="D3941" s="1" t="s">
        <v>701</v>
      </c>
      <c r="E3941" s="1" t="s">
        <v>1664</v>
      </c>
      <c r="F3941" s="4"/>
      <c r="G3941" s="9">
        <f>Table5[[#This Row],[Order Quantity]]</f>
        <v>5</v>
      </c>
    </row>
    <row r="3942" spans="1:7" ht="16" hidden="1" x14ac:dyDescent="0.2">
      <c r="A3942" t="s">
        <v>2747</v>
      </c>
      <c r="B3942">
        <v>1</v>
      </c>
      <c r="C3942">
        <v>4.8780000000000001</v>
      </c>
      <c r="D3942" t="s">
        <v>684</v>
      </c>
      <c r="E3942" t="s">
        <v>1261</v>
      </c>
      <c r="F3942" s="4"/>
      <c r="G3942" s="9">
        <f>Table5[[#This Row],[Order Quantity]]</f>
        <v>4.8780000000000001</v>
      </c>
    </row>
    <row r="3943" spans="1:7" ht="16" hidden="1" x14ac:dyDescent="0.2">
      <c r="A3943" t="s">
        <v>5224</v>
      </c>
      <c r="B3943">
        <v>2</v>
      </c>
      <c r="C3943" s="6">
        <v>4.76</v>
      </c>
      <c r="D3943" t="s">
        <v>5214</v>
      </c>
      <c r="E3943" t="s">
        <v>4088</v>
      </c>
      <c r="F3943" s="4"/>
      <c r="G3943" s="9">
        <f>Table5[[#This Row],[Order Quantity]]</f>
        <v>4.76</v>
      </c>
    </row>
    <row r="3944" spans="1:7" ht="16" hidden="1" x14ac:dyDescent="0.2">
      <c r="A3944" t="s">
        <v>5345</v>
      </c>
      <c r="B3944">
        <v>1</v>
      </c>
      <c r="C3944">
        <v>4.6900000000000004</v>
      </c>
      <c r="D3944" t="s">
        <v>684</v>
      </c>
      <c r="E3944" t="s">
        <v>5346</v>
      </c>
      <c r="F3944" s="4"/>
      <c r="G3944" s="9">
        <f>Table5[[#This Row],[Order Quantity]]</f>
        <v>4.6900000000000004</v>
      </c>
    </row>
    <row r="3945" spans="1:7" ht="16" hidden="1" x14ac:dyDescent="0.2">
      <c r="A3945" s="1" t="s">
        <v>5661</v>
      </c>
      <c r="B3945" s="1">
        <v>1</v>
      </c>
      <c r="C3945" s="5">
        <v>4.4000000000000004</v>
      </c>
      <c r="D3945" s="1" t="s">
        <v>684</v>
      </c>
      <c r="E3945" s="1" t="s">
        <v>1296</v>
      </c>
      <c r="F3945" s="4"/>
      <c r="G3945" s="9">
        <f>Table5[[#This Row],[Order Quantity]]</f>
        <v>4.4000000000000004</v>
      </c>
    </row>
    <row r="3946" spans="1:7" ht="16" hidden="1" x14ac:dyDescent="0.2">
      <c r="A3946" t="s">
        <v>6237</v>
      </c>
      <c r="B3946">
        <v>3</v>
      </c>
      <c r="C3946">
        <v>4.32</v>
      </c>
      <c r="D3946" t="s">
        <v>684</v>
      </c>
      <c r="E3946" t="s">
        <v>6237</v>
      </c>
      <c r="F3946" s="4"/>
      <c r="G3946" s="9">
        <f>Table5[[#This Row],[Order Quantity]]</f>
        <v>4.32</v>
      </c>
    </row>
    <row r="3947" spans="1:7" ht="16" hidden="1" x14ac:dyDescent="0.2">
      <c r="A3947" t="s">
        <v>2803</v>
      </c>
      <c r="B3947">
        <v>5</v>
      </c>
      <c r="C3947">
        <v>4.2699999999999996</v>
      </c>
      <c r="D3947" t="s">
        <v>684</v>
      </c>
      <c r="E3947" t="s">
        <v>2803</v>
      </c>
      <c r="F3947" s="4"/>
      <c r="G3947" s="9">
        <f>Table5[[#This Row],[Order Quantity]]</f>
        <v>4.2699999999999996</v>
      </c>
    </row>
    <row r="3948" spans="1:7" ht="16" hidden="1" x14ac:dyDescent="0.2">
      <c r="A3948" t="s">
        <v>6125</v>
      </c>
      <c r="B3948">
        <v>1</v>
      </c>
      <c r="C3948">
        <v>4.1500000000000004</v>
      </c>
      <c r="D3948" t="s">
        <v>684</v>
      </c>
      <c r="E3948" t="s">
        <v>1694</v>
      </c>
      <c r="F3948" s="4"/>
      <c r="G3948" s="9">
        <f>Table5[[#This Row],[Order Quantity]]</f>
        <v>4.1500000000000004</v>
      </c>
    </row>
    <row r="3949" spans="1:7" ht="16" hidden="1" x14ac:dyDescent="0.2">
      <c r="A3949" t="s">
        <v>6278</v>
      </c>
      <c r="B3949">
        <v>1</v>
      </c>
      <c r="C3949">
        <v>4.0999999999999996</v>
      </c>
      <c r="D3949" t="s">
        <v>136</v>
      </c>
      <c r="E3949" t="s">
        <v>1383</v>
      </c>
      <c r="F3949" s="4"/>
      <c r="G3949" s="9">
        <f>Table5[[#This Row],[Order Quantity]]</f>
        <v>4.0999999999999996</v>
      </c>
    </row>
    <row r="3950" spans="1:7" ht="16" hidden="1" x14ac:dyDescent="0.2">
      <c r="A3950" t="s">
        <v>327</v>
      </c>
      <c r="B3950">
        <v>4</v>
      </c>
      <c r="C3950">
        <v>4</v>
      </c>
      <c r="D3950" t="s">
        <v>328</v>
      </c>
      <c r="E3950" t="s">
        <v>329</v>
      </c>
      <c r="F3950" s="4"/>
      <c r="G3950" s="9">
        <f>Table5[[#This Row],[Order Quantity]]</f>
        <v>4</v>
      </c>
    </row>
    <row r="3951" spans="1:7" ht="16" hidden="1" x14ac:dyDescent="0.2">
      <c r="A3951" t="s">
        <v>724</v>
      </c>
      <c r="B3951">
        <v>4</v>
      </c>
      <c r="C3951">
        <v>4</v>
      </c>
      <c r="D3951" t="s">
        <v>411</v>
      </c>
      <c r="E3951" t="s">
        <v>81</v>
      </c>
      <c r="F3951" s="4"/>
      <c r="G3951" s="9">
        <f>Table5[[#This Row],[Order Quantity]]</f>
        <v>4</v>
      </c>
    </row>
    <row r="3952" spans="1:7" ht="16" hidden="1" x14ac:dyDescent="0.2">
      <c r="A3952" t="s">
        <v>749</v>
      </c>
      <c r="B3952">
        <v>4</v>
      </c>
      <c r="C3952">
        <v>4</v>
      </c>
      <c r="D3952" t="s">
        <v>750</v>
      </c>
      <c r="E3952" t="s">
        <v>95</v>
      </c>
      <c r="F3952" s="4"/>
      <c r="G3952" s="9">
        <f>Table5[[#This Row],[Order Quantity]]</f>
        <v>4</v>
      </c>
    </row>
    <row r="3953" spans="1:7" ht="16" hidden="1" x14ac:dyDescent="0.2">
      <c r="A3953" t="s">
        <v>240</v>
      </c>
      <c r="B3953">
        <v>4</v>
      </c>
      <c r="C3953">
        <v>4</v>
      </c>
      <c r="D3953" t="s">
        <v>193</v>
      </c>
      <c r="E3953" t="s">
        <v>148</v>
      </c>
      <c r="F3953" s="4"/>
      <c r="G3953" s="9">
        <f>Table5[[#This Row],[Order Quantity]]</f>
        <v>4</v>
      </c>
    </row>
    <row r="3954" spans="1:7" ht="16" hidden="1" x14ac:dyDescent="0.2">
      <c r="A3954" t="s">
        <v>842</v>
      </c>
      <c r="B3954">
        <v>4</v>
      </c>
      <c r="C3954">
        <v>4</v>
      </c>
      <c r="D3954" t="s">
        <v>544</v>
      </c>
      <c r="E3954" t="s">
        <v>221</v>
      </c>
      <c r="F3954" s="4"/>
      <c r="G3954" s="9">
        <f>Table5[[#This Row],[Order Quantity]]</f>
        <v>4</v>
      </c>
    </row>
    <row r="3955" spans="1:7" ht="16" hidden="1" x14ac:dyDescent="0.2">
      <c r="A3955" t="s">
        <v>871</v>
      </c>
      <c r="B3955">
        <v>4</v>
      </c>
      <c r="C3955">
        <v>4</v>
      </c>
      <c r="D3955" t="s">
        <v>544</v>
      </c>
      <c r="E3955" t="s">
        <v>221</v>
      </c>
      <c r="F3955" s="4"/>
      <c r="G3955" s="9">
        <f>Table5[[#This Row],[Order Quantity]]</f>
        <v>4</v>
      </c>
    </row>
    <row r="3956" spans="1:7" ht="16" hidden="1" x14ac:dyDescent="0.2">
      <c r="A3956" t="s">
        <v>993</v>
      </c>
      <c r="B3956">
        <v>4</v>
      </c>
      <c r="C3956">
        <v>4</v>
      </c>
      <c r="D3956" t="s">
        <v>544</v>
      </c>
      <c r="E3956" t="s">
        <v>337</v>
      </c>
      <c r="F3956" s="4"/>
      <c r="G3956" s="9">
        <f>Table5[[#This Row],[Order Quantity]]</f>
        <v>4</v>
      </c>
    </row>
    <row r="3957" spans="1:7" ht="16" hidden="1" x14ac:dyDescent="0.2">
      <c r="A3957" t="s">
        <v>1009</v>
      </c>
      <c r="B3957">
        <v>4</v>
      </c>
      <c r="C3957">
        <v>4</v>
      </c>
      <c r="D3957" t="s">
        <v>113</v>
      </c>
      <c r="E3957" t="s">
        <v>114</v>
      </c>
      <c r="F3957" s="4"/>
      <c r="G3957" s="9">
        <f>Table5[[#This Row],[Order Quantity]]</f>
        <v>4</v>
      </c>
    </row>
    <row r="3958" spans="1:7" ht="16" hidden="1" x14ac:dyDescent="0.2">
      <c r="A3958" t="s">
        <v>1634</v>
      </c>
      <c r="B3958">
        <v>4</v>
      </c>
      <c r="C3958">
        <v>4</v>
      </c>
      <c r="D3958" t="s">
        <v>113</v>
      </c>
      <c r="E3958" t="s">
        <v>1240</v>
      </c>
      <c r="F3958" s="4"/>
      <c r="G3958" s="9">
        <f>Table5[[#This Row],[Order Quantity]]</f>
        <v>4</v>
      </c>
    </row>
    <row r="3959" spans="1:7" ht="16" hidden="1" x14ac:dyDescent="0.2">
      <c r="A3959" t="s">
        <v>1641</v>
      </c>
      <c r="B3959">
        <v>4</v>
      </c>
      <c r="C3959">
        <v>4</v>
      </c>
      <c r="D3959" t="s">
        <v>822</v>
      </c>
      <c r="E3959" t="s">
        <v>1642</v>
      </c>
      <c r="F3959" s="4"/>
      <c r="G3959" s="9">
        <f>Table5[[#This Row],[Order Quantity]]</f>
        <v>4</v>
      </c>
    </row>
    <row r="3960" spans="1:7" ht="16" hidden="1" x14ac:dyDescent="0.2">
      <c r="A3960" t="s">
        <v>1675</v>
      </c>
      <c r="B3960">
        <v>4</v>
      </c>
      <c r="C3960" s="6">
        <v>4</v>
      </c>
      <c r="D3960" t="s">
        <v>697</v>
      </c>
      <c r="E3960" t="s">
        <v>1265</v>
      </c>
      <c r="F3960" s="4"/>
      <c r="G3960" s="9">
        <f>Table5[[#This Row],[Order Quantity]]</f>
        <v>4</v>
      </c>
    </row>
    <row r="3961" spans="1:7" ht="16" hidden="1" x14ac:dyDescent="0.2">
      <c r="A3961" t="s">
        <v>1712</v>
      </c>
      <c r="B3961">
        <v>4</v>
      </c>
      <c r="C3961">
        <v>4</v>
      </c>
      <c r="D3961" t="s">
        <v>1713</v>
      </c>
      <c r="E3961" t="s">
        <v>1714</v>
      </c>
      <c r="F3961" s="4"/>
      <c r="G3961" s="9">
        <f>Table5[[#This Row],[Order Quantity]]</f>
        <v>4</v>
      </c>
    </row>
    <row r="3962" spans="1:7" ht="16" hidden="1" x14ac:dyDescent="0.2">
      <c r="A3962" t="s">
        <v>1727</v>
      </c>
      <c r="B3962">
        <v>4</v>
      </c>
      <c r="C3962">
        <v>4</v>
      </c>
      <c r="D3962" t="s">
        <v>411</v>
      </c>
      <c r="E3962" t="s">
        <v>1276</v>
      </c>
      <c r="F3962" s="4"/>
      <c r="G3962" s="9">
        <f>Table5[[#This Row],[Order Quantity]]</f>
        <v>4</v>
      </c>
    </row>
    <row r="3963" spans="1:7" ht="16" hidden="1" x14ac:dyDescent="0.2">
      <c r="A3963" t="s">
        <v>1867</v>
      </c>
      <c r="B3963">
        <v>4</v>
      </c>
      <c r="C3963">
        <v>4</v>
      </c>
      <c r="D3963" t="s">
        <v>1868</v>
      </c>
      <c r="E3963" t="s">
        <v>1805</v>
      </c>
      <c r="F3963" s="4"/>
      <c r="G3963" s="9">
        <f>Table5[[#This Row],[Order Quantity]]</f>
        <v>4</v>
      </c>
    </row>
    <row r="3964" spans="1:7" ht="16" hidden="1" x14ac:dyDescent="0.2">
      <c r="A3964" t="s">
        <v>1948</v>
      </c>
      <c r="B3964">
        <v>4</v>
      </c>
      <c r="C3964">
        <v>4</v>
      </c>
      <c r="D3964" t="s">
        <v>21</v>
      </c>
      <c r="E3964" t="s">
        <v>1949</v>
      </c>
      <c r="F3964" s="4"/>
      <c r="G3964" s="9">
        <f>Table5[[#This Row],[Order Quantity]]</f>
        <v>4</v>
      </c>
    </row>
    <row r="3965" spans="1:7" ht="16" hidden="1" x14ac:dyDescent="0.2">
      <c r="A3965" t="s">
        <v>1960</v>
      </c>
      <c r="B3965">
        <v>4</v>
      </c>
      <c r="C3965">
        <v>4</v>
      </c>
      <c r="D3965" t="s">
        <v>47</v>
      </c>
      <c r="E3965" t="s">
        <v>1250</v>
      </c>
      <c r="F3965" s="4"/>
      <c r="G3965" s="9">
        <f>Table5[[#This Row],[Order Quantity]]</f>
        <v>4</v>
      </c>
    </row>
    <row r="3966" spans="1:7" ht="16" hidden="1" x14ac:dyDescent="0.2">
      <c r="A3966" t="s">
        <v>2218</v>
      </c>
      <c r="B3966">
        <v>4</v>
      </c>
      <c r="C3966">
        <v>4</v>
      </c>
      <c r="D3966" t="s">
        <v>1427</v>
      </c>
      <c r="E3966" t="s">
        <v>2219</v>
      </c>
      <c r="F3966" s="4"/>
      <c r="G3966" s="9">
        <f>Table5[[#This Row],[Order Quantity]]</f>
        <v>4</v>
      </c>
    </row>
    <row r="3967" spans="1:7" ht="16" hidden="1" x14ac:dyDescent="0.2">
      <c r="A3967" t="s">
        <v>2346</v>
      </c>
      <c r="B3967">
        <v>4</v>
      </c>
      <c r="C3967">
        <v>4</v>
      </c>
      <c r="D3967" t="s">
        <v>129</v>
      </c>
      <c r="E3967" t="s">
        <v>1918</v>
      </c>
      <c r="F3967" s="4"/>
      <c r="G3967" s="9">
        <f>Table5[[#This Row],[Order Quantity]]</f>
        <v>4</v>
      </c>
    </row>
    <row r="3968" spans="1:7" ht="16" hidden="1" x14ac:dyDescent="0.2">
      <c r="A3968" t="s">
        <v>2578</v>
      </c>
      <c r="B3968">
        <v>4</v>
      </c>
      <c r="C3968">
        <v>4</v>
      </c>
      <c r="D3968" t="s">
        <v>854</v>
      </c>
      <c r="E3968" t="s">
        <v>2109</v>
      </c>
      <c r="F3968" s="4"/>
      <c r="G3968" s="9">
        <f>Table5[[#This Row],[Order Quantity]]</f>
        <v>4</v>
      </c>
    </row>
    <row r="3969" spans="1:7" ht="16" hidden="1" x14ac:dyDescent="0.2">
      <c r="A3969" t="s">
        <v>2691</v>
      </c>
      <c r="B3969">
        <v>4</v>
      </c>
      <c r="C3969">
        <v>4</v>
      </c>
      <c r="D3969" t="s">
        <v>2435</v>
      </c>
      <c r="E3969" t="s">
        <v>1768</v>
      </c>
      <c r="F3969" s="4"/>
      <c r="G3969" s="9">
        <f>Table5[[#This Row],[Order Quantity]]</f>
        <v>4</v>
      </c>
    </row>
    <row r="3970" spans="1:7" ht="16" hidden="1" x14ac:dyDescent="0.2">
      <c r="A3970" t="s">
        <v>2704</v>
      </c>
      <c r="B3970">
        <v>4</v>
      </c>
      <c r="C3970">
        <v>4</v>
      </c>
      <c r="D3970" t="s">
        <v>47</v>
      </c>
      <c r="E3970" t="s">
        <v>2699</v>
      </c>
      <c r="F3970" s="4"/>
      <c r="G3970" s="9">
        <f>Table5[[#This Row],[Order Quantity]]</f>
        <v>4</v>
      </c>
    </row>
    <row r="3971" spans="1:7" ht="16" hidden="1" x14ac:dyDescent="0.2">
      <c r="A3971" t="s">
        <v>2714</v>
      </c>
      <c r="B3971">
        <v>4</v>
      </c>
      <c r="C3971">
        <v>4</v>
      </c>
      <c r="D3971" t="s">
        <v>2715</v>
      </c>
      <c r="E3971" t="s">
        <v>2646</v>
      </c>
      <c r="F3971" s="4"/>
      <c r="G3971" s="9">
        <f>Table5[[#This Row],[Order Quantity]]</f>
        <v>4</v>
      </c>
    </row>
    <row r="3972" spans="1:7" ht="16" hidden="1" x14ac:dyDescent="0.2">
      <c r="A3972" t="s">
        <v>2723</v>
      </c>
      <c r="B3972">
        <v>4</v>
      </c>
      <c r="C3972">
        <v>4</v>
      </c>
      <c r="D3972" t="s">
        <v>68</v>
      </c>
      <c r="E3972" t="s">
        <v>2724</v>
      </c>
      <c r="F3972" s="4"/>
      <c r="G3972" s="9">
        <f>Table5[[#This Row],[Order Quantity]]</f>
        <v>4</v>
      </c>
    </row>
    <row r="3973" spans="1:7" ht="16" hidden="1" x14ac:dyDescent="0.2">
      <c r="A3973" t="s">
        <v>2790</v>
      </c>
      <c r="B3973">
        <v>4</v>
      </c>
      <c r="C3973">
        <v>4</v>
      </c>
      <c r="D3973" t="s">
        <v>1870</v>
      </c>
      <c r="E3973" t="s">
        <v>2791</v>
      </c>
      <c r="F3973" s="4"/>
      <c r="G3973" s="9">
        <f>Table5[[#This Row],[Order Quantity]]</f>
        <v>4</v>
      </c>
    </row>
    <row r="3974" spans="1:7" ht="16" hidden="1" x14ac:dyDescent="0.2">
      <c r="A3974" t="s">
        <v>2824</v>
      </c>
      <c r="B3974">
        <v>4</v>
      </c>
      <c r="C3974">
        <v>4</v>
      </c>
      <c r="D3974" t="s">
        <v>513</v>
      </c>
      <c r="E3974" t="s">
        <v>287</v>
      </c>
      <c r="F3974" s="4"/>
      <c r="G3974" s="9">
        <f>Table5[[#This Row],[Order Quantity]]</f>
        <v>4</v>
      </c>
    </row>
    <row r="3975" spans="1:7" ht="16" hidden="1" x14ac:dyDescent="0.2">
      <c r="A3975" t="s">
        <v>2825</v>
      </c>
      <c r="B3975">
        <v>4</v>
      </c>
      <c r="C3975">
        <v>4</v>
      </c>
      <c r="D3975" t="s">
        <v>513</v>
      </c>
      <c r="E3975" t="s">
        <v>2092</v>
      </c>
      <c r="F3975" s="4"/>
      <c r="G3975" s="9">
        <f>Table5[[#This Row],[Order Quantity]]</f>
        <v>4</v>
      </c>
    </row>
    <row r="3976" spans="1:7" ht="16" hidden="1" x14ac:dyDescent="0.2">
      <c r="A3976" t="s">
        <v>2929</v>
      </c>
      <c r="B3976">
        <v>4</v>
      </c>
      <c r="C3976">
        <v>4</v>
      </c>
      <c r="D3976" t="s">
        <v>1083</v>
      </c>
      <c r="E3976" t="s">
        <v>2722</v>
      </c>
      <c r="F3976" s="4"/>
      <c r="G3976" s="9">
        <f>Table5[[#This Row],[Order Quantity]]</f>
        <v>4</v>
      </c>
    </row>
    <row r="3977" spans="1:7" ht="16" hidden="1" x14ac:dyDescent="0.2">
      <c r="A3977" t="s">
        <v>1158</v>
      </c>
      <c r="B3977">
        <v>4</v>
      </c>
      <c r="C3977">
        <v>4</v>
      </c>
      <c r="D3977" t="s">
        <v>464</v>
      </c>
      <c r="E3977" t="s">
        <v>1302</v>
      </c>
      <c r="F3977" s="4"/>
      <c r="G3977" s="9">
        <f>Table5[[#This Row],[Order Quantity]]</f>
        <v>4</v>
      </c>
    </row>
    <row r="3978" spans="1:7" ht="16" hidden="1" x14ac:dyDescent="0.2">
      <c r="A3978" t="s">
        <v>1165</v>
      </c>
      <c r="B3978">
        <v>4</v>
      </c>
      <c r="C3978">
        <v>4</v>
      </c>
      <c r="D3978" t="s">
        <v>464</v>
      </c>
      <c r="E3978" t="s">
        <v>1302</v>
      </c>
      <c r="F3978" s="4"/>
      <c r="G3978" s="9">
        <f>Table5[[#This Row],[Order Quantity]]</f>
        <v>4</v>
      </c>
    </row>
    <row r="3979" spans="1:7" ht="16" hidden="1" x14ac:dyDescent="0.2">
      <c r="A3979" t="s">
        <v>2976</v>
      </c>
      <c r="B3979">
        <v>4</v>
      </c>
      <c r="C3979" s="6">
        <v>4</v>
      </c>
      <c r="D3979" t="s">
        <v>1998</v>
      </c>
      <c r="E3979" t="s">
        <v>2828</v>
      </c>
      <c r="F3979" s="4"/>
      <c r="G3979" s="9">
        <f>Table5[[#This Row],[Order Quantity]]</f>
        <v>4</v>
      </c>
    </row>
    <row r="3980" spans="1:7" ht="16" hidden="1" x14ac:dyDescent="0.2">
      <c r="A3980" t="s">
        <v>2995</v>
      </c>
      <c r="B3980">
        <v>4</v>
      </c>
      <c r="C3980">
        <v>4</v>
      </c>
      <c r="D3980" t="s">
        <v>2011</v>
      </c>
      <c r="E3980" t="s">
        <v>1302</v>
      </c>
      <c r="F3980" s="4"/>
      <c r="G3980" s="9">
        <f>Table5[[#This Row],[Order Quantity]]</f>
        <v>4</v>
      </c>
    </row>
    <row r="3981" spans="1:7" ht="16" hidden="1" x14ac:dyDescent="0.2">
      <c r="A3981" t="s">
        <v>3094</v>
      </c>
      <c r="B3981">
        <v>4</v>
      </c>
      <c r="C3981">
        <v>4</v>
      </c>
      <c r="D3981" t="s">
        <v>3095</v>
      </c>
      <c r="E3981" t="s">
        <v>3096</v>
      </c>
      <c r="F3981" s="4"/>
      <c r="G3981" s="9">
        <f>Table5[[#This Row],[Order Quantity]]</f>
        <v>4</v>
      </c>
    </row>
    <row r="3982" spans="1:7" ht="16" hidden="1" x14ac:dyDescent="0.2">
      <c r="A3982" t="s">
        <v>3098</v>
      </c>
      <c r="B3982">
        <v>4</v>
      </c>
      <c r="C3982">
        <v>4</v>
      </c>
      <c r="D3982" t="s">
        <v>3099</v>
      </c>
      <c r="E3982" t="s">
        <v>1908</v>
      </c>
      <c r="F3982" s="4"/>
      <c r="G3982" s="9">
        <f>Table5[[#This Row],[Order Quantity]]</f>
        <v>4</v>
      </c>
    </row>
    <row r="3983" spans="1:7" ht="16" hidden="1" x14ac:dyDescent="0.2">
      <c r="A3983" t="s">
        <v>3218</v>
      </c>
      <c r="B3983">
        <v>4</v>
      </c>
      <c r="C3983">
        <v>4</v>
      </c>
      <c r="D3983" t="s">
        <v>3219</v>
      </c>
      <c r="E3983" t="s">
        <v>3169</v>
      </c>
      <c r="F3983" s="4"/>
      <c r="G3983" s="9">
        <f>Table5[[#This Row],[Order Quantity]]</f>
        <v>4</v>
      </c>
    </row>
    <row r="3984" spans="1:7" ht="16" hidden="1" x14ac:dyDescent="0.2">
      <c r="A3984" t="s">
        <v>3253</v>
      </c>
      <c r="B3984">
        <v>4</v>
      </c>
      <c r="C3984">
        <v>4</v>
      </c>
      <c r="D3984" t="s">
        <v>97</v>
      </c>
      <c r="E3984" t="s">
        <v>2907</v>
      </c>
      <c r="F3984" s="4"/>
      <c r="G3984" s="9">
        <f>Table5[[#This Row],[Order Quantity]]</f>
        <v>4</v>
      </c>
    </row>
    <row r="3985" spans="1:7" ht="16" hidden="1" x14ac:dyDescent="0.2">
      <c r="A3985" t="s">
        <v>3367</v>
      </c>
      <c r="B3985">
        <v>4</v>
      </c>
      <c r="C3985">
        <v>4</v>
      </c>
      <c r="D3985" t="s">
        <v>1281</v>
      </c>
      <c r="E3985" t="s">
        <v>1261</v>
      </c>
      <c r="F3985" s="4"/>
      <c r="G3985" s="9">
        <f>Table5[[#This Row],[Order Quantity]]</f>
        <v>4</v>
      </c>
    </row>
    <row r="3986" spans="1:7" ht="16" hidden="1" x14ac:dyDescent="0.2">
      <c r="A3986" t="s">
        <v>502</v>
      </c>
      <c r="B3986">
        <v>4</v>
      </c>
      <c r="C3986">
        <v>4</v>
      </c>
      <c r="D3986" t="s">
        <v>2435</v>
      </c>
      <c r="E3986" t="s">
        <v>1467</v>
      </c>
      <c r="F3986" s="4"/>
      <c r="G3986" s="9">
        <f>Table5[[#This Row],[Order Quantity]]</f>
        <v>4</v>
      </c>
    </row>
    <row r="3987" spans="1:7" ht="16" hidden="1" x14ac:dyDescent="0.2">
      <c r="A3987" t="s">
        <v>504</v>
      </c>
      <c r="B3987">
        <v>4</v>
      </c>
      <c r="C3987">
        <v>4</v>
      </c>
      <c r="D3987" t="s">
        <v>2435</v>
      </c>
      <c r="E3987" t="s">
        <v>1467</v>
      </c>
      <c r="F3987" s="4"/>
      <c r="G3987" s="9">
        <f>Table5[[#This Row],[Order Quantity]]</f>
        <v>4</v>
      </c>
    </row>
    <row r="3988" spans="1:7" ht="16" hidden="1" x14ac:dyDescent="0.2">
      <c r="A3988" t="s">
        <v>470</v>
      </c>
      <c r="B3988">
        <v>4</v>
      </c>
      <c r="C3988">
        <v>4</v>
      </c>
      <c r="D3988" t="s">
        <v>3757</v>
      </c>
      <c r="E3988" t="s">
        <v>3303</v>
      </c>
      <c r="F3988" s="4"/>
      <c r="G3988" s="9">
        <f>Table5[[#This Row],[Order Quantity]]</f>
        <v>4</v>
      </c>
    </row>
    <row r="3989" spans="1:7" ht="16" hidden="1" x14ac:dyDescent="0.2">
      <c r="A3989" t="s">
        <v>3841</v>
      </c>
      <c r="B3989">
        <v>4</v>
      </c>
      <c r="C3989">
        <v>4</v>
      </c>
      <c r="D3989" t="s">
        <v>411</v>
      </c>
      <c r="E3989" t="s">
        <v>2362</v>
      </c>
      <c r="F3989" s="4"/>
      <c r="G3989" s="9">
        <f>Table5[[#This Row],[Order Quantity]]</f>
        <v>4</v>
      </c>
    </row>
    <row r="3990" spans="1:7" ht="16" hidden="1" x14ac:dyDescent="0.2">
      <c r="A3990" s="1" t="s">
        <v>4168</v>
      </c>
      <c r="B3990" s="1">
        <v>4</v>
      </c>
      <c r="C3990" s="1">
        <v>4</v>
      </c>
      <c r="D3990" s="1" t="s">
        <v>47</v>
      </c>
      <c r="E3990" s="1" t="s">
        <v>4165</v>
      </c>
      <c r="F3990" s="4"/>
      <c r="G3990" s="9">
        <f>Table5[[#This Row],[Order Quantity]]</f>
        <v>4</v>
      </c>
    </row>
    <row r="3991" spans="1:7" ht="16" hidden="1" x14ac:dyDescent="0.2">
      <c r="A3991" s="1" t="s">
        <v>4208</v>
      </c>
      <c r="B3991" s="1">
        <v>4</v>
      </c>
      <c r="C3991" s="1">
        <v>4</v>
      </c>
      <c r="D3991" s="1" t="s">
        <v>2456</v>
      </c>
      <c r="E3991" s="1" t="s">
        <v>4171</v>
      </c>
      <c r="F3991" s="4"/>
      <c r="G3991" s="9">
        <f>Table5[[#This Row],[Order Quantity]]</f>
        <v>4</v>
      </c>
    </row>
    <row r="3992" spans="1:7" ht="16" hidden="1" x14ac:dyDescent="0.2">
      <c r="A3992" s="1" t="s">
        <v>4223</v>
      </c>
      <c r="B3992" s="1">
        <v>4</v>
      </c>
      <c r="C3992" s="1">
        <v>4</v>
      </c>
      <c r="D3992" s="1" t="s">
        <v>2456</v>
      </c>
      <c r="E3992" s="1" t="s">
        <v>4144</v>
      </c>
      <c r="F3992" s="4"/>
      <c r="G3992" s="9">
        <f>Table5[[#This Row],[Order Quantity]]</f>
        <v>4</v>
      </c>
    </row>
    <row r="3993" spans="1:7" ht="16" hidden="1" x14ac:dyDescent="0.2">
      <c r="A3993" s="1" t="s">
        <v>4224</v>
      </c>
      <c r="B3993" s="1">
        <v>4</v>
      </c>
      <c r="C3993" s="1">
        <v>4</v>
      </c>
      <c r="D3993" s="1" t="s">
        <v>2456</v>
      </c>
      <c r="E3993" s="1" t="s">
        <v>4144</v>
      </c>
      <c r="F3993" s="4"/>
      <c r="G3993" s="9">
        <f>Table5[[#This Row],[Order Quantity]]</f>
        <v>4</v>
      </c>
    </row>
    <row r="3994" spans="1:7" ht="16" hidden="1" x14ac:dyDescent="0.2">
      <c r="A3994" t="s">
        <v>1250</v>
      </c>
      <c r="B3994">
        <v>4</v>
      </c>
      <c r="C3994">
        <v>4</v>
      </c>
      <c r="D3994" t="s">
        <v>4296</v>
      </c>
      <c r="E3994" t="s">
        <v>4144</v>
      </c>
      <c r="F3994" s="4"/>
      <c r="G3994" s="9">
        <f>Table5[[#This Row],[Order Quantity]]</f>
        <v>4</v>
      </c>
    </row>
    <row r="3995" spans="1:7" ht="16" hidden="1" x14ac:dyDescent="0.2">
      <c r="A3995" s="1" t="s">
        <v>4734</v>
      </c>
      <c r="B3995" s="1">
        <v>4</v>
      </c>
      <c r="C3995" s="1">
        <v>4</v>
      </c>
      <c r="D3995" s="1" t="s">
        <v>328</v>
      </c>
      <c r="E3995" s="1" t="s">
        <v>1278</v>
      </c>
      <c r="F3995" s="4"/>
      <c r="G3995" s="9">
        <f>Table5[[#This Row],[Order Quantity]]</f>
        <v>4</v>
      </c>
    </row>
    <row r="3996" spans="1:7" ht="16" hidden="1" x14ac:dyDescent="0.2">
      <c r="A3996" s="1" t="s">
        <v>1328</v>
      </c>
      <c r="B3996" s="1">
        <v>4</v>
      </c>
      <c r="C3996" s="1">
        <v>4</v>
      </c>
      <c r="D3996" s="1" t="s">
        <v>328</v>
      </c>
      <c r="E3996" s="1" t="s">
        <v>1278</v>
      </c>
      <c r="F3996" s="4"/>
      <c r="G3996" s="9">
        <f>Table5[[#This Row],[Order Quantity]]</f>
        <v>4</v>
      </c>
    </row>
    <row r="3997" spans="1:7" ht="16" hidden="1" x14ac:dyDescent="0.2">
      <c r="A3997" t="s">
        <v>5143</v>
      </c>
      <c r="B3997">
        <v>4</v>
      </c>
      <c r="C3997">
        <v>4</v>
      </c>
      <c r="D3997" t="s">
        <v>5083</v>
      </c>
      <c r="E3997" t="s">
        <v>5029</v>
      </c>
      <c r="F3997" s="4"/>
      <c r="G3997" s="9">
        <f>Table5[[#This Row],[Order Quantity]]</f>
        <v>4</v>
      </c>
    </row>
    <row r="3998" spans="1:7" ht="16" hidden="1" x14ac:dyDescent="0.2">
      <c r="A3998" t="s">
        <v>5635</v>
      </c>
      <c r="B3998">
        <v>4</v>
      </c>
      <c r="C3998">
        <v>4</v>
      </c>
      <c r="D3998" t="s">
        <v>1409</v>
      </c>
      <c r="E3998" t="s">
        <v>1416</v>
      </c>
      <c r="F3998" s="4"/>
      <c r="G3998" s="9">
        <f>Table5[[#This Row],[Order Quantity]]</f>
        <v>4</v>
      </c>
    </row>
    <row r="3999" spans="1:7" ht="16" hidden="1" x14ac:dyDescent="0.2">
      <c r="A3999" t="s">
        <v>6086</v>
      </c>
      <c r="B3999">
        <v>4</v>
      </c>
      <c r="C3999">
        <v>4</v>
      </c>
      <c r="D3999" t="s">
        <v>6087</v>
      </c>
      <c r="E3999" t="s">
        <v>6072</v>
      </c>
      <c r="F3999" s="4"/>
      <c r="G3999" s="9">
        <f>Table5[[#This Row],[Order Quantity]]</f>
        <v>4</v>
      </c>
    </row>
    <row r="4000" spans="1:7" ht="16" hidden="1" x14ac:dyDescent="0.2">
      <c r="A4000" t="s">
        <v>2513</v>
      </c>
      <c r="B4000">
        <v>4</v>
      </c>
      <c r="C4000">
        <v>4</v>
      </c>
      <c r="D4000" t="s">
        <v>136</v>
      </c>
      <c r="E4000" t="s">
        <v>2513</v>
      </c>
      <c r="F4000" s="4"/>
      <c r="G4000" s="9">
        <f>Table5[[#This Row],[Order Quantity]]</f>
        <v>4</v>
      </c>
    </row>
    <row r="4001" spans="1:7" ht="16" hidden="1" x14ac:dyDescent="0.2">
      <c r="A4001" t="s">
        <v>6122</v>
      </c>
      <c r="B4001">
        <v>4</v>
      </c>
      <c r="C4001">
        <v>4</v>
      </c>
      <c r="D4001" t="s">
        <v>760</v>
      </c>
      <c r="E4001" t="s">
        <v>1383</v>
      </c>
      <c r="F4001" s="4"/>
      <c r="G4001" s="9">
        <f>Table5[[#This Row],[Order Quantity]]</f>
        <v>4</v>
      </c>
    </row>
    <row r="4002" spans="1:7" ht="16" hidden="1" x14ac:dyDescent="0.2">
      <c r="A4002" t="s">
        <v>6167</v>
      </c>
      <c r="B4002">
        <v>4</v>
      </c>
      <c r="C4002">
        <v>4</v>
      </c>
      <c r="D4002" t="s">
        <v>113</v>
      </c>
      <c r="E4002" t="s">
        <v>3172</v>
      </c>
      <c r="F4002" s="4"/>
      <c r="G4002" s="9">
        <f>Table5[[#This Row],[Order Quantity]]</f>
        <v>4</v>
      </c>
    </row>
    <row r="4003" spans="1:7" ht="16" hidden="1" x14ac:dyDescent="0.2">
      <c r="A4003" t="s">
        <v>6183</v>
      </c>
      <c r="B4003">
        <v>4</v>
      </c>
      <c r="C4003">
        <v>4</v>
      </c>
      <c r="D4003" t="s">
        <v>1515</v>
      </c>
      <c r="E4003" t="s">
        <v>3862</v>
      </c>
      <c r="F4003" s="4"/>
      <c r="G4003" s="9">
        <f>Table5[[#This Row],[Order Quantity]]</f>
        <v>4</v>
      </c>
    </row>
    <row r="4004" spans="1:7" ht="16" hidden="1" x14ac:dyDescent="0.2">
      <c r="A4004" t="s">
        <v>3607</v>
      </c>
      <c r="B4004">
        <v>4</v>
      </c>
      <c r="C4004">
        <v>4</v>
      </c>
      <c r="D4004" t="s">
        <v>831</v>
      </c>
      <c r="E4004" t="s">
        <v>3607</v>
      </c>
      <c r="F4004" s="4"/>
      <c r="G4004" s="9">
        <f>Table5[[#This Row],[Order Quantity]]</f>
        <v>4</v>
      </c>
    </row>
    <row r="4005" spans="1:7" ht="16" hidden="1" x14ac:dyDescent="0.2">
      <c r="A4005" t="s">
        <v>3897</v>
      </c>
      <c r="B4005">
        <v>4</v>
      </c>
      <c r="C4005">
        <v>4</v>
      </c>
      <c r="D4005" t="s">
        <v>3089</v>
      </c>
      <c r="E4005" t="s">
        <v>3897</v>
      </c>
      <c r="F4005" s="4"/>
      <c r="G4005" s="9">
        <f>Table5[[#This Row],[Order Quantity]]</f>
        <v>4</v>
      </c>
    </row>
    <row r="4006" spans="1:7" ht="16" hidden="1" x14ac:dyDescent="0.2">
      <c r="A4006" t="s">
        <v>6328</v>
      </c>
      <c r="B4006">
        <v>4</v>
      </c>
      <c r="C4006">
        <v>4</v>
      </c>
      <c r="D4006" t="s">
        <v>1135</v>
      </c>
      <c r="E4006" t="s">
        <v>2362</v>
      </c>
      <c r="F4006" s="4"/>
      <c r="G4006" s="9">
        <f>Table5[[#This Row],[Order Quantity]]</f>
        <v>4</v>
      </c>
    </row>
    <row r="4007" spans="1:7" ht="16" hidden="1" x14ac:dyDescent="0.2">
      <c r="A4007" t="s">
        <v>6342</v>
      </c>
      <c r="B4007">
        <v>4</v>
      </c>
      <c r="C4007">
        <v>4</v>
      </c>
      <c r="D4007" t="s">
        <v>559</v>
      </c>
      <c r="E4007" t="s">
        <v>1257</v>
      </c>
      <c r="F4007" s="4"/>
      <c r="G4007" s="9">
        <f>Table5[[#This Row],[Order Quantity]]</f>
        <v>4</v>
      </c>
    </row>
    <row r="4008" spans="1:7" ht="16" hidden="1" x14ac:dyDescent="0.2">
      <c r="A4008" t="s">
        <v>6403</v>
      </c>
      <c r="B4008">
        <v>4</v>
      </c>
      <c r="C4008">
        <v>4</v>
      </c>
      <c r="D4008" t="s">
        <v>65</v>
      </c>
      <c r="E4008" t="s">
        <v>1757</v>
      </c>
      <c r="F4008" s="4"/>
      <c r="G4008" s="9">
        <f>Table5[[#This Row],[Order Quantity]]</f>
        <v>4</v>
      </c>
    </row>
    <row r="4009" spans="1:7" ht="16" hidden="1" x14ac:dyDescent="0.2">
      <c r="A4009" t="s">
        <v>6435</v>
      </c>
      <c r="B4009">
        <v>4</v>
      </c>
      <c r="C4009">
        <v>4</v>
      </c>
      <c r="D4009" t="s">
        <v>6436</v>
      </c>
      <c r="E4009" t="s">
        <v>1902</v>
      </c>
      <c r="F4009" s="4"/>
      <c r="G4009" s="9">
        <f>Table5[[#This Row],[Order Quantity]]</f>
        <v>4</v>
      </c>
    </row>
    <row r="4010" spans="1:7" ht="16" hidden="1" x14ac:dyDescent="0.2">
      <c r="A4010" t="s">
        <v>6482</v>
      </c>
      <c r="B4010">
        <v>4</v>
      </c>
      <c r="C4010">
        <v>4</v>
      </c>
      <c r="D4010" t="s">
        <v>579</v>
      </c>
      <c r="E4010" t="s">
        <v>1467</v>
      </c>
      <c r="F4010" s="4"/>
      <c r="G4010" s="9">
        <f>Table5[[#This Row],[Order Quantity]]</f>
        <v>4</v>
      </c>
    </row>
    <row r="4011" spans="1:7" ht="16" hidden="1" x14ac:dyDescent="0.2">
      <c r="A4011" t="s">
        <v>6719</v>
      </c>
      <c r="B4011">
        <v>4</v>
      </c>
      <c r="C4011">
        <v>4</v>
      </c>
      <c r="D4011" t="s">
        <v>65</v>
      </c>
      <c r="E4011" t="s">
        <v>6392</v>
      </c>
      <c r="F4011" s="4"/>
      <c r="G4011" s="9">
        <f>Table5[[#This Row],[Order Quantity]]</f>
        <v>4</v>
      </c>
    </row>
    <row r="4012" spans="1:7" ht="16" hidden="1" x14ac:dyDescent="0.2">
      <c r="A4012" t="s">
        <v>6729</v>
      </c>
      <c r="B4012">
        <v>4</v>
      </c>
      <c r="C4012">
        <v>4</v>
      </c>
      <c r="D4012" t="s">
        <v>6730</v>
      </c>
      <c r="E4012" t="s">
        <v>1273</v>
      </c>
      <c r="F4012" s="4"/>
      <c r="G4012" s="9">
        <f>Table5[[#This Row],[Order Quantity]]</f>
        <v>4</v>
      </c>
    </row>
    <row r="4013" spans="1:7" ht="16" hidden="1" x14ac:dyDescent="0.2">
      <c r="A4013" t="s">
        <v>6851</v>
      </c>
      <c r="B4013">
        <v>4</v>
      </c>
      <c r="C4013">
        <v>4</v>
      </c>
      <c r="D4013" t="s">
        <v>385</v>
      </c>
      <c r="E4013" t="s">
        <v>3803</v>
      </c>
      <c r="F4013" s="4"/>
      <c r="G4013" s="9">
        <f>Table5[[#This Row],[Order Quantity]]</f>
        <v>4</v>
      </c>
    </row>
    <row r="4014" spans="1:7" ht="16" hidden="1" x14ac:dyDescent="0.2">
      <c r="A4014" t="s">
        <v>6859</v>
      </c>
      <c r="B4014">
        <v>4</v>
      </c>
      <c r="C4014">
        <v>4</v>
      </c>
      <c r="D4014" t="s">
        <v>136</v>
      </c>
      <c r="E4014" t="s">
        <v>4384</v>
      </c>
      <c r="F4014" s="4"/>
      <c r="G4014" s="9">
        <f>Table5[[#This Row],[Order Quantity]]</f>
        <v>4</v>
      </c>
    </row>
    <row r="4015" spans="1:7" ht="16" hidden="1" x14ac:dyDescent="0.2">
      <c r="A4015" t="s">
        <v>6926</v>
      </c>
      <c r="B4015">
        <v>4</v>
      </c>
      <c r="C4015">
        <v>4</v>
      </c>
      <c r="D4015" t="s">
        <v>6927</v>
      </c>
      <c r="E4015" t="s">
        <v>2273</v>
      </c>
      <c r="F4015" s="4"/>
      <c r="G4015" s="9">
        <f>Table5[[#This Row],[Order Quantity]]</f>
        <v>4</v>
      </c>
    </row>
    <row r="4016" spans="1:7" ht="16" hidden="1" x14ac:dyDescent="0.2">
      <c r="A4016" t="s">
        <v>2441</v>
      </c>
      <c r="B4016">
        <v>4</v>
      </c>
      <c r="C4016">
        <v>4</v>
      </c>
      <c r="D4016" t="s">
        <v>6961</v>
      </c>
      <c r="E4016" t="s">
        <v>2442</v>
      </c>
      <c r="F4016" s="4"/>
      <c r="G4016" s="9">
        <f>Table5[[#This Row],[Order Quantity]]</f>
        <v>4</v>
      </c>
    </row>
    <row r="4017" spans="1:7" ht="16" hidden="1" x14ac:dyDescent="0.2">
      <c r="A4017" t="s">
        <v>7023</v>
      </c>
      <c r="B4017">
        <v>4</v>
      </c>
      <c r="C4017">
        <v>4</v>
      </c>
      <c r="D4017" t="s">
        <v>7024</v>
      </c>
      <c r="E4017" t="s">
        <v>1416</v>
      </c>
      <c r="F4017" s="4"/>
      <c r="G4017" s="9">
        <f>Table5[[#This Row],[Order Quantity]]</f>
        <v>4</v>
      </c>
    </row>
    <row r="4018" spans="1:7" ht="16" hidden="1" x14ac:dyDescent="0.2">
      <c r="A4018" t="s">
        <v>7082</v>
      </c>
      <c r="B4018">
        <v>4</v>
      </c>
      <c r="C4018">
        <v>4</v>
      </c>
      <c r="D4018" t="s">
        <v>6045</v>
      </c>
      <c r="E4018" t="s">
        <v>6946</v>
      </c>
      <c r="F4018" s="4"/>
      <c r="G4018" s="9">
        <f>Table5[[#This Row],[Order Quantity]]</f>
        <v>4</v>
      </c>
    </row>
    <row r="4019" spans="1:7" ht="16" hidden="1" x14ac:dyDescent="0.2">
      <c r="A4019" t="s">
        <v>7101</v>
      </c>
      <c r="B4019">
        <v>4</v>
      </c>
      <c r="C4019">
        <v>4</v>
      </c>
      <c r="D4019" t="s">
        <v>1438</v>
      </c>
      <c r="E4019" t="s">
        <v>2270</v>
      </c>
      <c r="F4019" s="4"/>
      <c r="G4019" s="9">
        <f>Table5[[#This Row],[Order Quantity]]</f>
        <v>4</v>
      </c>
    </row>
    <row r="4020" spans="1:7" ht="16" hidden="1" x14ac:dyDescent="0.2">
      <c r="A4020" t="s">
        <v>7482</v>
      </c>
      <c r="B4020">
        <v>4</v>
      </c>
      <c r="C4020">
        <v>4</v>
      </c>
      <c r="D4020" t="s">
        <v>7483</v>
      </c>
      <c r="E4020" t="s">
        <v>4787</v>
      </c>
      <c r="F4020" s="4"/>
      <c r="G4020" s="9">
        <f>Table5[[#This Row],[Order Quantity]]</f>
        <v>4</v>
      </c>
    </row>
    <row r="4021" spans="1:7" ht="16" hidden="1" x14ac:dyDescent="0.2">
      <c r="A4021" t="s">
        <v>7548</v>
      </c>
      <c r="B4021">
        <v>4</v>
      </c>
      <c r="C4021">
        <v>4</v>
      </c>
      <c r="D4021" t="s">
        <v>1209</v>
      </c>
      <c r="E4021" t="s">
        <v>1336</v>
      </c>
      <c r="F4021" s="4"/>
      <c r="G4021" s="9">
        <f>Table5[[#This Row],[Order Quantity]]</f>
        <v>4</v>
      </c>
    </row>
    <row r="4022" spans="1:7" ht="16" hidden="1" x14ac:dyDescent="0.2">
      <c r="A4022" t="s">
        <v>112</v>
      </c>
      <c r="B4022">
        <v>3</v>
      </c>
      <c r="C4022">
        <v>4</v>
      </c>
      <c r="D4022" t="s">
        <v>113</v>
      </c>
      <c r="E4022" t="s">
        <v>114</v>
      </c>
      <c r="F4022" s="4"/>
      <c r="G4022" s="9">
        <f>Table5[[#This Row],[Order Quantity]]</f>
        <v>4</v>
      </c>
    </row>
    <row r="4023" spans="1:7" ht="16" x14ac:dyDescent="0.2">
      <c r="A4023" t="s">
        <v>534</v>
      </c>
      <c r="B4023">
        <v>3</v>
      </c>
      <c r="C4023" s="6">
        <v>4</v>
      </c>
      <c r="D4023" t="s">
        <v>136</v>
      </c>
      <c r="E4023" t="s">
        <v>92</v>
      </c>
      <c r="F4023" s="13" t="s">
        <v>7668</v>
      </c>
      <c r="G4023" s="9">
        <f>Table5[[#This Row],[Order Quantity]]</f>
        <v>4</v>
      </c>
    </row>
    <row r="4024" spans="1:7" ht="16" hidden="1" x14ac:dyDescent="0.2">
      <c r="A4024" t="s">
        <v>960</v>
      </c>
      <c r="B4024">
        <v>3</v>
      </c>
      <c r="C4024">
        <v>4</v>
      </c>
      <c r="D4024" t="s">
        <v>961</v>
      </c>
      <c r="E4024" t="s">
        <v>78</v>
      </c>
      <c r="F4024" s="4"/>
      <c r="G4024" s="9">
        <f>Table5[[#This Row],[Order Quantity]]</f>
        <v>4</v>
      </c>
    </row>
    <row r="4025" spans="1:7" ht="16" x14ac:dyDescent="0.2">
      <c r="A4025" t="s">
        <v>1264</v>
      </c>
      <c r="B4025">
        <v>3</v>
      </c>
      <c r="C4025" s="6">
        <v>4</v>
      </c>
      <c r="D4025" t="s">
        <v>136</v>
      </c>
      <c r="E4025" t="s">
        <v>1265</v>
      </c>
      <c r="F4025" s="13" t="s">
        <v>7665</v>
      </c>
      <c r="G4025" s="9">
        <f>Table5[[#This Row],[Order Quantity]]</f>
        <v>4</v>
      </c>
    </row>
    <row r="4026" spans="1:7" ht="16" hidden="1" x14ac:dyDescent="0.2">
      <c r="A4026" t="s">
        <v>1396</v>
      </c>
      <c r="B4026">
        <v>3</v>
      </c>
      <c r="C4026">
        <v>4</v>
      </c>
      <c r="D4026" t="s">
        <v>1397</v>
      </c>
      <c r="E4026" t="s">
        <v>37</v>
      </c>
      <c r="F4026" s="4"/>
      <c r="G4026" s="9">
        <f>Table5[[#This Row],[Order Quantity]]</f>
        <v>4</v>
      </c>
    </row>
    <row r="4027" spans="1:7" ht="16" hidden="1" x14ac:dyDescent="0.2">
      <c r="A4027" t="s">
        <v>1555</v>
      </c>
      <c r="B4027">
        <v>3</v>
      </c>
      <c r="C4027">
        <v>4</v>
      </c>
      <c r="D4027" t="s">
        <v>1556</v>
      </c>
      <c r="E4027" t="s">
        <v>1513</v>
      </c>
      <c r="F4027" s="4"/>
      <c r="G4027" s="9">
        <f>Table5[[#This Row],[Order Quantity]]</f>
        <v>4</v>
      </c>
    </row>
    <row r="4028" spans="1:7" ht="16" hidden="1" x14ac:dyDescent="0.2">
      <c r="A4028" t="s">
        <v>1720</v>
      </c>
      <c r="B4028">
        <v>3</v>
      </c>
      <c r="C4028">
        <v>4</v>
      </c>
      <c r="D4028" t="s">
        <v>1721</v>
      </c>
      <c r="E4028" t="s">
        <v>1722</v>
      </c>
      <c r="F4028" s="4"/>
      <c r="G4028" s="9">
        <f>Table5[[#This Row],[Order Quantity]]</f>
        <v>4</v>
      </c>
    </row>
    <row r="4029" spans="1:7" ht="16" hidden="1" x14ac:dyDescent="0.2">
      <c r="A4029" t="s">
        <v>1965</v>
      </c>
      <c r="B4029">
        <v>3</v>
      </c>
      <c r="C4029">
        <v>4</v>
      </c>
      <c r="D4029" t="s">
        <v>344</v>
      </c>
      <c r="E4029" t="s">
        <v>1742</v>
      </c>
      <c r="F4029" s="4"/>
      <c r="G4029" s="9">
        <f>Table5[[#This Row],[Order Quantity]]</f>
        <v>4</v>
      </c>
    </row>
    <row r="4030" spans="1:7" ht="16" hidden="1" x14ac:dyDescent="0.2">
      <c r="A4030" t="s">
        <v>2015</v>
      </c>
      <c r="B4030">
        <v>3</v>
      </c>
      <c r="C4030">
        <v>4</v>
      </c>
      <c r="D4030" t="s">
        <v>2016</v>
      </c>
      <c r="E4030" t="s">
        <v>1734</v>
      </c>
      <c r="F4030" s="4"/>
      <c r="G4030" s="9">
        <f>Table5[[#This Row],[Order Quantity]]</f>
        <v>4</v>
      </c>
    </row>
    <row r="4031" spans="1:7" ht="16" hidden="1" x14ac:dyDescent="0.2">
      <c r="A4031" t="s">
        <v>2574</v>
      </c>
      <c r="B4031">
        <v>3</v>
      </c>
      <c r="C4031">
        <v>4</v>
      </c>
      <c r="D4031" t="s">
        <v>2575</v>
      </c>
      <c r="E4031" t="s">
        <v>2155</v>
      </c>
      <c r="F4031" s="4"/>
      <c r="G4031" s="9">
        <f>Table5[[#This Row],[Order Quantity]]</f>
        <v>4</v>
      </c>
    </row>
    <row r="4032" spans="1:7" ht="16" hidden="1" x14ac:dyDescent="0.2">
      <c r="A4032" t="s">
        <v>2664</v>
      </c>
      <c r="B4032">
        <v>3</v>
      </c>
      <c r="C4032">
        <v>4</v>
      </c>
      <c r="D4032" t="s">
        <v>1442</v>
      </c>
      <c r="E4032" t="s">
        <v>2665</v>
      </c>
      <c r="F4032" s="4"/>
      <c r="G4032" s="9">
        <f>Table5[[#This Row],[Order Quantity]]</f>
        <v>4</v>
      </c>
    </row>
    <row r="4033" spans="1:7" ht="16" hidden="1" x14ac:dyDescent="0.2">
      <c r="A4033" t="s">
        <v>2852</v>
      </c>
      <c r="B4033">
        <v>3</v>
      </c>
      <c r="C4033">
        <v>4</v>
      </c>
      <c r="D4033" t="s">
        <v>129</v>
      </c>
      <c r="E4033" t="s">
        <v>1498</v>
      </c>
      <c r="F4033" s="4"/>
      <c r="G4033" s="9">
        <f>Table5[[#This Row],[Order Quantity]]</f>
        <v>4</v>
      </c>
    </row>
    <row r="4034" spans="1:7" ht="16" hidden="1" x14ac:dyDescent="0.2">
      <c r="A4034" t="s">
        <v>2948</v>
      </c>
      <c r="B4034">
        <v>3</v>
      </c>
      <c r="C4034">
        <v>4</v>
      </c>
      <c r="D4034" t="s">
        <v>2949</v>
      </c>
      <c r="E4034" t="s">
        <v>2128</v>
      </c>
      <c r="F4034" s="4"/>
      <c r="G4034" s="9">
        <f>Table5[[#This Row],[Order Quantity]]</f>
        <v>4</v>
      </c>
    </row>
    <row r="4035" spans="1:7" ht="16" hidden="1" x14ac:dyDescent="0.2">
      <c r="A4035" t="s">
        <v>3175</v>
      </c>
      <c r="B4035">
        <v>3</v>
      </c>
      <c r="C4035">
        <v>4</v>
      </c>
      <c r="D4035" t="s">
        <v>1006</v>
      </c>
      <c r="E4035" t="s">
        <v>3151</v>
      </c>
      <c r="F4035" s="4"/>
      <c r="G4035" s="9">
        <f>Table5[[#This Row],[Order Quantity]]</f>
        <v>4</v>
      </c>
    </row>
    <row r="4036" spans="1:7" ht="16" hidden="1" x14ac:dyDescent="0.2">
      <c r="A4036" t="s">
        <v>3211</v>
      </c>
      <c r="B4036">
        <v>3</v>
      </c>
      <c r="C4036">
        <v>4</v>
      </c>
      <c r="D4036" t="s">
        <v>3212</v>
      </c>
      <c r="E4036" t="s">
        <v>1927</v>
      </c>
      <c r="F4036" s="4"/>
      <c r="G4036" s="9">
        <f>Table5[[#This Row],[Order Quantity]]</f>
        <v>4</v>
      </c>
    </row>
    <row r="4037" spans="1:7" ht="16" hidden="1" x14ac:dyDescent="0.2">
      <c r="A4037" t="s">
        <v>3311</v>
      </c>
      <c r="B4037">
        <v>3</v>
      </c>
      <c r="C4037">
        <v>4</v>
      </c>
      <c r="D4037" t="s">
        <v>2483</v>
      </c>
      <c r="E4037" t="s">
        <v>3145</v>
      </c>
      <c r="F4037" s="4"/>
      <c r="G4037" s="9">
        <f>Table5[[#This Row],[Order Quantity]]</f>
        <v>4</v>
      </c>
    </row>
    <row r="4038" spans="1:7" ht="16" hidden="1" x14ac:dyDescent="0.2">
      <c r="A4038" t="s">
        <v>3346</v>
      </c>
      <c r="B4038">
        <v>3</v>
      </c>
      <c r="C4038">
        <v>4</v>
      </c>
      <c r="D4038" t="s">
        <v>3347</v>
      </c>
      <c r="E4038" t="s">
        <v>2198</v>
      </c>
      <c r="F4038" s="4"/>
      <c r="G4038" s="9">
        <f>Table5[[#This Row],[Order Quantity]]</f>
        <v>4</v>
      </c>
    </row>
    <row r="4039" spans="1:7" ht="16" hidden="1" x14ac:dyDescent="0.2">
      <c r="A4039" t="s">
        <v>3529</v>
      </c>
      <c r="B4039">
        <v>3</v>
      </c>
      <c r="C4039" s="6">
        <v>4</v>
      </c>
      <c r="D4039" t="s">
        <v>2541</v>
      </c>
      <c r="E4039" t="s">
        <v>1265</v>
      </c>
      <c r="F4039" s="4"/>
      <c r="G4039" s="9">
        <f>Table5[[#This Row],[Order Quantity]]</f>
        <v>4</v>
      </c>
    </row>
    <row r="4040" spans="1:7" ht="16" hidden="1" x14ac:dyDescent="0.2">
      <c r="A4040" t="s">
        <v>3698</v>
      </c>
      <c r="B4040">
        <v>3</v>
      </c>
      <c r="C4040">
        <v>4</v>
      </c>
      <c r="D4040" t="s">
        <v>3699</v>
      </c>
      <c r="E4040" t="s">
        <v>2642</v>
      </c>
      <c r="F4040" s="4"/>
      <c r="G4040" s="9">
        <f>Table5[[#This Row],[Order Quantity]]</f>
        <v>4</v>
      </c>
    </row>
    <row r="4041" spans="1:7" ht="16" hidden="1" x14ac:dyDescent="0.2">
      <c r="A4041" t="s">
        <v>3758</v>
      </c>
      <c r="B4041">
        <v>3</v>
      </c>
      <c r="C4041">
        <v>4</v>
      </c>
      <c r="D4041" t="s">
        <v>1186</v>
      </c>
      <c r="E4041" t="s">
        <v>3759</v>
      </c>
      <c r="F4041" s="4"/>
      <c r="G4041" s="9">
        <f>Table5[[#This Row],[Order Quantity]]</f>
        <v>4</v>
      </c>
    </row>
    <row r="4042" spans="1:7" ht="16" hidden="1" x14ac:dyDescent="0.2">
      <c r="A4042" s="1" t="s">
        <v>4259</v>
      </c>
      <c r="B4042" s="1">
        <v>3</v>
      </c>
      <c r="C4042" s="1">
        <v>4</v>
      </c>
      <c r="D4042" s="1" t="s">
        <v>4262</v>
      </c>
      <c r="E4042" s="1" t="s">
        <v>4144</v>
      </c>
      <c r="F4042" s="4"/>
      <c r="G4042" s="9">
        <f>Table5[[#This Row],[Order Quantity]]</f>
        <v>4</v>
      </c>
    </row>
    <row r="4043" spans="1:7" ht="16" hidden="1" x14ac:dyDescent="0.2">
      <c r="A4043" t="s">
        <v>724</v>
      </c>
      <c r="B4043">
        <v>3</v>
      </c>
      <c r="C4043">
        <v>4</v>
      </c>
      <c r="D4043" t="s">
        <v>2323</v>
      </c>
      <c r="E4043" t="s">
        <v>4144</v>
      </c>
      <c r="F4043" s="4"/>
      <c r="G4043" s="9">
        <f>Table5[[#This Row],[Order Quantity]]</f>
        <v>4</v>
      </c>
    </row>
    <row r="4044" spans="1:7" ht="16" hidden="1" x14ac:dyDescent="0.2">
      <c r="A4044" t="s">
        <v>4436</v>
      </c>
      <c r="B4044">
        <v>3</v>
      </c>
      <c r="C4044">
        <v>4</v>
      </c>
      <c r="D4044" t="s">
        <v>4287</v>
      </c>
      <c r="E4044" t="s">
        <v>1927</v>
      </c>
      <c r="F4044" s="4"/>
      <c r="G4044" s="9">
        <f>Table5[[#This Row],[Order Quantity]]</f>
        <v>4</v>
      </c>
    </row>
    <row r="4045" spans="1:7" ht="16" hidden="1" x14ac:dyDescent="0.2">
      <c r="A4045" t="s">
        <v>4764</v>
      </c>
      <c r="B4045">
        <v>3</v>
      </c>
      <c r="C4045">
        <v>4</v>
      </c>
      <c r="D4045" t="s">
        <v>280</v>
      </c>
      <c r="E4045" t="s">
        <v>1343</v>
      </c>
      <c r="F4045" s="4"/>
      <c r="G4045" s="9">
        <f>Table5[[#This Row],[Order Quantity]]</f>
        <v>4</v>
      </c>
    </row>
    <row r="4046" spans="1:7" ht="16" hidden="1" x14ac:dyDescent="0.2">
      <c r="A4046" t="s">
        <v>5119</v>
      </c>
      <c r="B4046">
        <v>3</v>
      </c>
      <c r="C4046">
        <v>4</v>
      </c>
      <c r="D4046" t="s">
        <v>346</v>
      </c>
      <c r="E4046" t="s">
        <v>5029</v>
      </c>
      <c r="F4046" s="4"/>
      <c r="G4046" s="9">
        <f>Table5[[#This Row],[Order Quantity]]</f>
        <v>4</v>
      </c>
    </row>
    <row r="4047" spans="1:7" ht="16" hidden="1" x14ac:dyDescent="0.2">
      <c r="A4047" t="s">
        <v>5142</v>
      </c>
      <c r="B4047">
        <v>3</v>
      </c>
      <c r="C4047">
        <v>4</v>
      </c>
      <c r="D4047" t="s">
        <v>5083</v>
      </c>
      <c r="E4047" t="s">
        <v>5029</v>
      </c>
      <c r="F4047" s="4"/>
      <c r="G4047" s="9">
        <f>Table5[[#This Row],[Order Quantity]]</f>
        <v>4</v>
      </c>
    </row>
    <row r="4048" spans="1:7" ht="16" hidden="1" x14ac:dyDescent="0.2">
      <c r="A4048" t="s">
        <v>5608</v>
      </c>
      <c r="B4048">
        <v>3</v>
      </c>
      <c r="C4048">
        <v>4</v>
      </c>
      <c r="D4048" t="s">
        <v>5609</v>
      </c>
      <c r="E4048" t="s">
        <v>1449</v>
      </c>
      <c r="F4048" s="4"/>
      <c r="G4048" s="9">
        <f>Table5[[#This Row],[Order Quantity]]</f>
        <v>4</v>
      </c>
    </row>
    <row r="4049" spans="1:7" ht="16" hidden="1" x14ac:dyDescent="0.2">
      <c r="A4049" t="s">
        <v>5632</v>
      </c>
      <c r="B4049">
        <v>3</v>
      </c>
      <c r="C4049">
        <v>4</v>
      </c>
      <c r="D4049" t="s">
        <v>5633</v>
      </c>
      <c r="E4049" t="s">
        <v>5634</v>
      </c>
      <c r="F4049" s="4"/>
      <c r="G4049" s="9">
        <f>Table5[[#This Row],[Order Quantity]]</f>
        <v>4</v>
      </c>
    </row>
    <row r="4050" spans="1:7" ht="16" hidden="1" x14ac:dyDescent="0.2">
      <c r="A4050" t="s">
        <v>5636</v>
      </c>
      <c r="B4050">
        <v>3</v>
      </c>
      <c r="C4050">
        <v>4</v>
      </c>
      <c r="D4050" t="s">
        <v>5511</v>
      </c>
      <c r="E4050" t="s">
        <v>1449</v>
      </c>
      <c r="F4050" s="4"/>
      <c r="G4050" s="9">
        <f>Table5[[#This Row],[Order Quantity]]</f>
        <v>4</v>
      </c>
    </row>
    <row r="4051" spans="1:7" ht="16" hidden="1" x14ac:dyDescent="0.2">
      <c r="A4051" t="s">
        <v>5637</v>
      </c>
      <c r="B4051">
        <v>3</v>
      </c>
      <c r="C4051">
        <v>4</v>
      </c>
      <c r="D4051" t="s">
        <v>5638</v>
      </c>
      <c r="E4051" t="s">
        <v>1908</v>
      </c>
      <c r="F4051" s="4"/>
      <c r="G4051" s="9">
        <f>Table5[[#This Row],[Order Quantity]]</f>
        <v>4</v>
      </c>
    </row>
    <row r="4052" spans="1:7" ht="16" hidden="1" x14ac:dyDescent="0.2">
      <c r="A4052" t="s">
        <v>858</v>
      </c>
      <c r="B4052">
        <v>3</v>
      </c>
      <c r="C4052">
        <v>4</v>
      </c>
      <c r="D4052" t="s">
        <v>5641</v>
      </c>
      <c r="E4052" t="s">
        <v>1416</v>
      </c>
      <c r="F4052" s="4"/>
      <c r="G4052" s="9">
        <f>Table5[[#This Row],[Order Quantity]]</f>
        <v>4</v>
      </c>
    </row>
    <row r="4053" spans="1:7" ht="16" hidden="1" x14ac:dyDescent="0.2">
      <c r="A4053" t="s">
        <v>5645</v>
      </c>
      <c r="B4053">
        <v>3</v>
      </c>
      <c r="C4053">
        <v>4</v>
      </c>
      <c r="D4053" t="s">
        <v>65</v>
      </c>
      <c r="E4053" t="s">
        <v>1757</v>
      </c>
      <c r="F4053" s="4"/>
      <c r="G4053" s="9">
        <f>Table5[[#This Row],[Order Quantity]]</f>
        <v>4</v>
      </c>
    </row>
    <row r="4054" spans="1:7" ht="16" hidden="1" x14ac:dyDescent="0.2">
      <c r="A4054" t="s">
        <v>5883</v>
      </c>
      <c r="B4054">
        <v>3</v>
      </c>
      <c r="C4054">
        <v>4</v>
      </c>
      <c r="D4054" t="s">
        <v>5838</v>
      </c>
      <c r="E4054" t="s">
        <v>5842</v>
      </c>
      <c r="F4054" s="4"/>
      <c r="G4054" s="9">
        <f>Table5[[#This Row],[Order Quantity]]</f>
        <v>4</v>
      </c>
    </row>
    <row r="4055" spans="1:7" ht="16" hidden="1" x14ac:dyDescent="0.2">
      <c r="A4055" t="s">
        <v>5969</v>
      </c>
      <c r="B4055">
        <v>3</v>
      </c>
      <c r="C4055">
        <v>4</v>
      </c>
      <c r="D4055" t="s">
        <v>640</v>
      </c>
      <c r="E4055" t="s">
        <v>1302</v>
      </c>
      <c r="F4055" s="4"/>
      <c r="G4055" s="9">
        <f>Table5[[#This Row],[Order Quantity]]</f>
        <v>4</v>
      </c>
    </row>
    <row r="4056" spans="1:7" ht="16" hidden="1" x14ac:dyDescent="0.2">
      <c r="A4056" t="s">
        <v>6115</v>
      </c>
      <c r="B4056">
        <v>3</v>
      </c>
      <c r="C4056">
        <v>4</v>
      </c>
      <c r="D4056" t="s">
        <v>697</v>
      </c>
      <c r="E4056" t="s">
        <v>1343</v>
      </c>
      <c r="F4056" s="4"/>
      <c r="G4056" s="9">
        <f>Table5[[#This Row],[Order Quantity]]</f>
        <v>4</v>
      </c>
    </row>
    <row r="4057" spans="1:7" ht="16" hidden="1" x14ac:dyDescent="0.2">
      <c r="A4057" t="s">
        <v>6146</v>
      </c>
      <c r="B4057">
        <v>3</v>
      </c>
      <c r="C4057">
        <v>4</v>
      </c>
      <c r="D4057" t="s">
        <v>113</v>
      </c>
      <c r="E4057" t="s">
        <v>3079</v>
      </c>
      <c r="F4057" s="4"/>
      <c r="G4057" s="9">
        <f>Table5[[#This Row],[Order Quantity]]</f>
        <v>4</v>
      </c>
    </row>
    <row r="4058" spans="1:7" ht="16" hidden="1" x14ac:dyDescent="0.2">
      <c r="A4058" t="s">
        <v>1036</v>
      </c>
      <c r="B4058">
        <v>3</v>
      </c>
      <c r="C4058">
        <v>4</v>
      </c>
      <c r="D4058" t="s">
        <v>559</v>
      </c>
      <c r="E4058" t="s">
        <v>1594</v>
      </c>
      <c r="F4058" s="4"/>
      <c r="G4058" s="9">
        <f>Table5[[#This Row],[Order Quantity]]</f>
        <v>4</v>
      </c>
    </row>
    <row r="4059" spans="1:7" ht="16" hidden="1" x14ac:dyDescent="0.2">
      <c r="A4059" t="s">
        <v>6302</v>
      </c>
      <c r="B4059">
        <v>3</v>
      </c>
      <c r="C4059">
        <v>4</v>
      </c>
      <c r="D4059" t="s">
        <v>3288</v>
      </c>
      <c r="E4059" t="s">
        <v>37</v>
      </c>
      <c r="F4059" s="4"/>
      <c r="G4059" s="9">
        <f>Table5[[#This Row],[Order Quantity]]</f>
        <v>4</v>
      </c>
    </row>
    <row r="4060" spans="1:7" ht="16" hidden="1" x14ac:dyDescent="0.2">
      <c r="A4060" t="s">
        <v>6350</v>
      </c>
      <c r="B4060">
        <v>3</v>
      </c>
      <c r="C4060">
        <v>4</v>
      </c>
      <c r="D4060" t="s">
        <v>28</v>
      </c>
      <c r="E4060" t="s">
        <v>3238</v>
      </c>
      <c r="F4060" s="4"/>
      <c r="G4060" s="9">
        <f>Table5[[#This Row],[Order Quantity]]</f>
        <v>4</v>
      </c>
    </row>
    <row r="4061" spans="1:7" ht="16" hidden="1" x14ac:dyDescent="0.2">
      <c r="A4061" t="s">
        <v>6373</v>
      </c>
      <c r="B4061">
        <v>3</v>
      </c>
      <c r="C4061">
        <v>4</v>
      </c>
      <c r="D4061" t="s">
        <v>136</v>
      </c>
      <c r="E4061" t="s">
        <v>1877</v>
      </c>
      <c r="F4061" s="4"/>
      <c r="G4061" s="9">
        <f>Table5[[#This Row],[Order Quantity]]</f>
        <v>4</v>
      </c>
    </row>
    <row r="4062" spans="1:7" ht="16" hidden="1" x14ac:dyDescent="0.2">
      <c r="A4062" t="s">
        <v>6376</v>
      </c>
      <c r="B4062">
        <v>3</v>
      </c>
      <c r="C4062">
        <v>4</v>
      </c>
      <c r="D4062" t="s">
        <v>411</v>
      </c>
      <c r="E4062" t="s">
        <v>1493</v>
      </c>
      <c r="F4062" s="4"/>
      <c r="G4062" s="9">
        <f>Table5[[#This Row],[Order Quantity]]</f>
        <v>4</v>
      </c>
    </row>
    <row r="4063" spans="1:7" ht="16" hidden="1" x14ac:dyDescent="0.2">
      <c r="A4063" t="s">
        <v>6391</v>
      </c>
      <c r="B4063">
        <v>3</v>
      </c>
      <c r="C4063">
        <v>4</v>
      </c>
      <c r="D4063" t="s">
        <v>160</v>
      </c>
      <c r="E4063" t="s">
        <v>6392</v>
      </c>
      <c r="F4063" s="4"/>
      <c r="G4063" s="9">
        <f>Table5[[#This Row],[Order Quantity]]</f>
        <v>4</v>
      </c>
    </row>
    <row r="4064" spans="1:7" ht="16" hidden="1" x14ac:dyDescent="0.2">
      <c r="A4064" t="s">
        <v>6413</v>
      </c>
      <c r="B4064">
        <v>3</v>
      </c>
      <c r="C4064">
        <v>4</v>
      </c>
      <c r="D4064" t="s">
        <v>2435</v>
      </c>
      <c r="E4064" t="s">
        <v>1416</v>
      </c>
      <c r="F4064" s="4"/>
      <c r="G4064" s="9">
        <f>Table5[[#This Row],[Order Quantity]]</f>
        <v>4</v>
      </c>
    </row>
    <row r="4065" spans="1:7" ht="16" hidden="1" x14ac:dyDescent="0.2">
      <c r="A4065" t="s">
        <v>6470</v>
      </c>
      <c r="B4065">
        <v>3</v>
      </c>
      <c r="C4065">
        <v>4</v>
      </c>
      <c r="D4065" t="s">
        <v>385</v>
      </c>
      <c r="E4065" t="s">
        <v>3071</v>
      </c>
      <c r="F4065" s="4"/>
      <c r="G4065" s="9">
        <f>Table5[[#This Row],[Order Quantity]]</f>
        <v>4</v>
      </c>
    </row>
    <row r="4066" spans="1:7" ht="16" hidden="1" x14ac:dyDescent="0.2">
      <c r="A4066" t="s">
        <v>6476</v>
      </c>
      <c r="B4066">
        <v>3</v>
      </c>
      <c r="C4066">
        <v>4</v>
      </c>
      <c r="D4066" t="s">
        <v>756</v>
      </c>
      <c r="E4066" t="s">
        <v>1605</v>
      </c>
      <c r="F4066" s="4"/>
      <c r="G4066" s="9">
        <f>Table5[[#This Row],[Order Quantity]]</f>
        <v>4</v>
      </c>
    </row>
    <row r="4067" spans="1:7" ht="16" hidden="1" x14ac:dyDescent="0.2">
      <c r="A4067" t="s">
        <v>351</v>
      </c>
      <c r="B4067">
        <v>3</v>
      </c>
      <c r="C4067">
        <v>4</v>
      </c>
      <c r="D4067" t="s">
        <v>479</v>
      </c>
      <c r="E4067" t="s">
        <v>2481</v>
      </c>
      <c r="F4067" s="4"/>
      <c r="G4067" s="9">
        <f>Table5[[#This Row],[Order Quantity]]</f>
        <v>4</v>
      </c>
    </row>
    <row r="4068" spans="1:7" ht="16" hidden="1" x14ac:dyDescent="0.2">
      <c r="A4068" t="s">
        <v>2225</v>
      </c>
      <c r="B4068">
        <v>3</v>
      </c>
      <c r="C4068">
        <v>4</v>
      </c>
      <c r="D4068" t="s">
        <v>97</v>
      </c>
      <c r="E4068" t="s">
        <v>1236</v>
      </c>
      <c r="F4068" s="4"/>
      <c r="G4068" s="9">
        <f>Table5[[#This Row],[Order Quantity]]</f>
        <v>4</v>
      </c>
    </row>
    <row r="4069" spans="1:7" ht="16" hidden="1" x14ac:dyDescent="0.2">
      <c r="A4069" t="s">
        <v>1293</v>
      </c>
      <c r="B4069">
        <v>3</v>
      </c>
      <c r="C4069">
        <v>4</v>
      </c>
      <c r="D4069" t="s">
        <v>411</v>
      </c>
      <c r="E4069" t="s">
        <v>1293</v>
      </c>
      <c r="F4069" s="4"/>
      <c r="G4069" s="9">
        <f>Table5[[#This Row],[Order Quantity]]</f>
        <v>4</v>
      </c>
    </row>
    <row r="4070" spans="1:7" ht="16" hidden="1" x14ac:dyDescent="0.2">
      <c r="A4070" t="s">
        <v>6878</v>
      </c>
      <c r="B4070">
        <v>3</v>
      </c>
      <c r="C4070">
        <v>4</v>
      </c>
      <c r="D4070" t="s">
        <v>136</v>
      </c>
      <c r="E4070" t="s">
        <v>2625</v>
      </c>
      <c r="F4070" s="4"/>
      <c r="G4070" s="9">
        <f>Table5[[#This Row],[Order Quantity]]</f>
        <v>4</v>
      </c>
    </row>
    <row r="4071" spans="1:7" ht="16" hidden="1" x14ac:dyDescent="0.2">
      <c r="A4071" t="s">
        <v>6908</v>
      </c>
      <c r="B4071">
        <v>3</v>
      </c>
      <c r="C4071">
        <v>4</v>
      </c>
      <c r="D4071" t="s">
        <v>265</v>
      </c>
      <c r="E4071" t="s">
        <v>2055</v>
      </c>
      <c r="F4071" s="4"/>
      <c r="G4071" s="9">
        <f>Table5[[#This Row],[Order Quantity]]</f>
        <v>4</v>
      </c>
    </row>
    <row r="4072" spans="1:7" ht="16" hidden="1" x14ac:dyDescent="0.2">
      <c r="A4072" t="s">
        <v>6928</v>
      </c>
      <c r="B4072">
        <v>3</v>
      </c>
      <c r="C4072">
        <v>4</v>
      </c>
      <c r="D4072" t="s">
        <v>344</v>
      </c>
      <c r="E4072" t="s">
        <v>1547</v>
      </c>
      <c r="F4072" s="4"/>
      <c r="G4072" s="9">
        <f>Table5[[#This Row],[Order Quantity]]</f>
        <v>4</v>
      </c>
    </row>
    <row r="4073" spans="1:7" ht="16" hidden="1" x14ac:dyDescent="0.2">
      <c r="A4073" t="s">
        <v>2513</v>
      </c>
      <c r="B4073">
        <v>3</v>
      </c>
      <c r="C4073">
        <v>4</v>
      </c>
      <c r="D4073" t="s">
        <v>136</v>
      </c>
      <c r="E4073" t="s">
        <v>2513</v>
      </c>
      <c r="F4073" s="4"/>
      <c r="G4073" s="9">
        <f>Table5[[#This Row],[Order Quantity]]</f>
        <v>4</v>
      </c>
    </row>
    <row r="4074" spans="1:7" ht="16" hidden="1" x14ac:dyDescent="0.2">
      <c r="A4074" t="s">
        <v>6960</v>
      </c>
      <c r="B4074">
        <v>3</v>
      </c>
      <c r="C4074">
        <v>4</v>
      </c>
      <c r="D4074" t="s">
        <v>1345</v>
      </c>
      <c r="E4074" t="s">
        <v>1250</v>
      </c>
      <c r="F4074" s="4"/>
      <c r="G4074" s="9">
        <f>Table5[[#This Row],[Order Quantity]]</f>
        <v>4</v>
      </c>
    </row>
    <row r="4075" spans="1:7" ht="16" hidden="1" x14ac:dyDescent="0.2">
      <c r="A4075" t="s">
        <v>6995</v>
      </c>
      <c r="B4075">
        <v>3</v>
      </c>
      <c r="C4075">
        <v>4</v>
      </c>
      <c r="D4075" t="s">
        <v>97</v>
      </c>
      <c r="E4075" t="s">
        <v>3763</v>
      </c>
      <c r="F4075" s="4"/>
      <c r="G4075" s="9">
        <f>Table5[[#This Row],[Order Quantity]]</f>
        <v>4</v>
      </c>
    </row>
    <row r="4076" spans="1:7" ht="16" hidden="1" x14ac:dyDescent="0.2">
      <c r="A4076" t="s">
        <v>7086</v>
      </c>
      <c r="B4076">
        <v>3</v>
      </c>
      <c r="C4076">
        <v>4</v>
      </c>
      <c r="D4076" t="s">
        <v>7087</v>
      </c>
      <c r="E4076" t="s">
        <v>2109</v>
      </c>
      <c r="F4076" s="4"/>
      <c r="G4076" s="9">
        <f>Table5[[#This Row],[Order Quantity]]</f>
        <v>4</v>
      </c>
    </row>
    <row r="4077" spans="1:7" ht="16" hidden="1" x14ac:dyDescent="0.2">
      <c r="A4077" t="s">
        <v>7088</v>
      </c>
      <c r="B4077">
        <v>3</v>
      </c>
      <c r="C4077">
        <v>4</v>
      </c>
      <c r="D4077" t="s">
        <v>902</v>
      </c>
      <c r="E4077" t="s">
        <v>1647</v>
      </c>
      <c r="F4077" s="4"/>
      <c r="G4077" s="9">
        <f>Table5[[#This Row],[Order Quantity]]</f>
        <v>4</v>
      </c>
    </row>
    <row r="4078" spans="1:7" ht="16" hidden="1" x14ac:dyDescent="0.2">
      <c r="A4078" t="s">
        <v>7467</v>
      </c>
      <c r="B4078">
        <v>3</v>
      </c>
      <c r="C4078">
        <v>4</v>
      </c>
      <c r="D4078" t="s">
        <v>136</v>
      </c>
      <c r="E4078" t="s">
        <v>1927</v>
      </c>
      <c r="F4078" s="4"/>
      <c r="G4078" s="9">
        <f>Table5[[#This Row],[Order Quantity]]</f>
        <v>4</v>
      </c>
    </row>
    <row r="4079" spans="1:7" ht="16" hidden="1" x14ac:dyDescent="0.2">
      <c r="A4079" t="s">
        <v>7516</v>
      </c>
      <c r="B4079">
        <v>3</v>
      </c>
      <c r="C4079">
        <v>4</v>
      </c>
      <c r="D4079" t="s">
        <v>65</v>
      </c>
      <c r="E4079" t="s">
        <v>1290</v>
      </c>
      <c r="F4079" s="4"/>
      <c r="G4079" s="9">
        <f>Table5[[#This Row],[Order Quantity]]</f>
        <v>4</v>
      </c>
    </row>
    <row r="4080" spans="1:7" ht="16" hidden="1" x14ac:dyDescent="0.2">
      <c r="A4080" t="s">
        <v>566</v>
      </c>
      <c r="B4080">
        <v>3</v>
      </c>
      <c r="C4080">
        <v>4</v>
      </c>
      <c r="D4080" t="s">
        <v>65</v>
      </c>
      <c r="E4080" t="s">
        <v>2288</v>
      </c>
      <c r="F4080" s="4"/>
      <c r="G4080" s="9">
        <f>Table5[[#This Row],[Order Quantity]]</f>
        <v>4</v>
      </c>
    </row>
    <row r="4081" spans="1:7" ht="16" hidden="1" x14ac:dyDescent="0.2">
      <c r="A4081" t="s">
        <v>7521</v>
      </c>
      <c r="B4081">
        <v>3</v>
      </c>
      <c r="C4081">
        <v>4</v>
      </c>
      <c r="D4081" t="s">
        <v>6091</v>
      </c>
      <c r="E4081" t="s">
        <v>4787</v>
      </c>
      <c r="F4081" s="4"/>
      <c r="G4081" s="9">
        <f>Table5[[#This Row],[Order Quantity]]</f>
        <v>4</v>
      </c>
    </row>
    <row r="4082" spans="1:7" ht="16" hidden="1" x14ac:dyDescent="0.2">
      <c r="A4082" t="s">
        <v>7526</v>
      </c>
      <c r="B4082">
        <v>3</v>
      </c>
      <c r="C4082">
        <v>4</v>
      </c>
      <c r="D4082" t="s">
        <v>136</v>
      </c>
      <c r="E4082" t="s">
        <v>1677</v>
      </c>
      <c r="F4082" s="4"/>
      <c r="G4082" s="9">
        <f>Table5[[#This Row],[Order Quantity]]</f>
        <v>4</v>
      </c>
    </row>
    <row r="4083" spans="1:7" ht="16" hidden="1" x14ac:dyDescent="0.2">
      <c r="A4083" s="1" t="s">
        <v>17</v>
      </c>
      <c r="B4083" s="1">
        <v>2</v>
      </c>
      <c r="C4083" s="1">
        <v>4</v>
      </c>
      <c r="D4083" s="1" t="s">
        <v>18</v>
      </c>
      <c r="E4083" t="s">
        <v>11</v>
      </c>
      <c r="F4083" s="4"/>
      <c r="G4083" s="9">
        <f>Table5[[#This Row],[Order Quantity]]</f>
        <v>4</v>
      </c>
    </row>
    <row r="4084" spans="1:7" ht="16" x14ac:dyDescent="0.2">
      <c r="A4084" t="s">
        <v>230</v>
      </c>
      <c r="B4084">
        <v>2</v>
      </c>
      <c r="C4084" s="6">
        <v>4</v>
      </c>
      <c r="D4084" t="s">
        <v>136</v>
      </c>
      <c r="E4084" t="s">
        <v>231</v>
      </c>
      <c r="F4084" s="13" t="s">
        <v>7665</v>
      </c>
      <c r="G4084" s="9">
        <f>Table5[[#This Row],[Order Quantity]]</f>
        <v>4</v>
      </c>
    </row>
    <row r="4085" spans="1:7" ht="16" hidden="1" x14ac:dyDescent="0.2">
      <c r="A4085" t="s">
        <v>319</v>
      </c>
      <c r="B4085">
        <v>2</v>
      </c>
      <c r="C4085">
        <v>4</v>
      </c>
      <c r="D4085" t="s">
        <v>320</v>
      </c>
      <c r="E4085" t="s">
        <v>297</v>
      </c>
      <c r="F4085" s="4"/>
      <c r="G4085" s="9">
        <f>Table5[[#This Row],[Order Quantity]]</f>
        <v>4</v>
      </c>
    </row>
    <row r="4086" spans="1:7" ht="16" hidden="1" x14ac:dyDescent="0.2">
      <c r="A4086" t="s">
        <v>349</v>
      </c>
      <c r="B4086">
        <v>2</v>
      </c>
      <c r="C4086">
        <v>4</v>
      </c>
      <c r="D4086" t="s">
        <v>350</v>
      </c>
      <c r="E4086" t="s">
        <v>127</v>
      </c>
      <c r="F4086" s="4"/>
      <c r="G4086" s="9">
        <f>Table5[[#This Row],[Order Quantity]]</f>
        <v>4</v>
      </c>
    </row>
    <row r="4087" spans="1:7" ht="16" hidden="1" x14ac:dyDescent="0.2">
      <c r="A4087" t="s">
        <v>368</v>
      </c>
      <c r="B4087">
        <v>2</v>
      </c>
      <c r="C4087">
        <v>4</v>
      </c>
      <c r="D4087" t="s">
        <v>369</v>
      </c>
      <c r="E4087" t="s">
        <v>179</v>
      </c>
      <c r="F4087" s="4"/>
      <c r="G4087" s="9">
        <f>Table5[[#This Row],[Order Quantity]]</f>
        <v>4</v>
      </c>
    </row>
    <row r="4088" spans="1:7" ht="16" hidden="1" x14ac:dyDescent="0.2">
      <c r="A4088" t="s">
        <v>400</v>
      </c>
      <c r="B4088">
        <v>2</v>
      </c>
      <c r="C4088">
        <v>4</v>
      </c>
      <c r="D4088" t="s">
        <v>262</v>
      </c>
      <c r="E4088" t="s">
        <v>297</v>
      </c>
      <c r="F4088" s="4"/>
      <c r="G4088" s="9">
        <f>Table5[[#This Row],[Order Quantity]]</f>
        <v>4</v>
      </c>
    </row>
    <row r="4089" spans="1:7" ht="16" hidden="1" x14ac:dyDescent="0.2">
      <c r="A4089" t="s">
        <v>478</v>
      </c>
      <c r="B4089">
        <v>2</v>
      </c>
      <c r="C4089">
        <v>4</v>
      </c>
      <c r="D4089" t="s">
        <v>479</v>
      </c>
      <c r="E4089" t="s">
        <v>352</v>
      </c>
      <c r="F4089" s="4"/>
      <c r="G4089" s="9">
        <f>Table5[[#This Row],[Order Quantity]]</f>
        <v>4</v>
      </c>
    </row>
    <row r="4090" spans="1:7" ht="16" hidden="1" x14ac:dyDescent="0.2">
      <c r="A4090" t="s">
        <v>627</v>
      </c>
      <c r="B4090">
        <v>2</v>
      </c>
      <c r="C4090">
        <v>4</v>
      </c>
      <c r="D4090" t="s">
        <v>628</v>
      </c>
      <c r="E4090" t="s">
        <v>179</v>
      </c>
      <c r="F4090" s="4"/>
      <c r="G4090" s="9">
        <f>Table5[[#This Row],[Order Quantity]]</f>
        <v>4</v>
      </c>
    </row>
    <row r="4091" spans="1:7" ht="16" hidden="1" x14ac:dyDescent="0.2">
      <c r="A4091" t="s">
        <v>644</v>
      </c>
      <c r="B4091">
        <v>2</v>
      </c>
      <c r="C4091">
        <v>4</v>
      </c>
      <c r="D4091" t="s">
        <v>506</v>
      </c>
      <c r="E4091" t="s">
        <v>165</v>
      </c>
      <c r="F4091" s="4"/>
      <c r="G4091" s="9">
        <f>Table5[[#This Row],[Order Quantity]]</f>
        <v>4</v>
      </c>
    </row>
    <row r="4092" spans="1:7" ht="16" hidden="1" x14ac:dyDescent="0.2">
      <c r="A4092" t="s">
        <v>823</v>
      </c>
      <c r="B4092">
        <v>2</v>
      </c>
      <c r="C4092">
        <v>4</v>
      </c>
      <c r="D4092" t="s">
        <v>609</v>
      </c>
      <c r="E4092" t="s">
        <v>81</v>
      </c>
      <c r="F4092" s="4"/>
      <c r="G4092" s="9">
        <f>Table5[[#This Row],[Order Quantity]]</f>
        <v>4</v>
      </c>
    </row>
    <row r="4093" spans="1:7" ht="16" hidden="1" x14ac:dyDescent="0.2">
      <c r="A4093" t="s">
        <v>851</v>
      </c>
      <c r="B4093">
        <v>2</v>
      </c>
      <c r="C4093">
        <v>4</v>
      </c>
      <c r="D4093" t="s">
        <v>77</v>
      </c>
      <c r="E4093" t="s">
        <v>289</v>
      </c>
      <c r="F4093" s="4"/>
      <c r="G4093" s="9">
        <f>Table5[[#This Row],[Order Quantity]]</f>
        <v>4</v>
      </c>
    </row>
    <row r="4094" spans="1:7" ht="16" hidden="1" x14ac:dyDescent="0.2">
      <c r="A4094" t="s">
        <v>861</v>
      </c>
      <c r="B4094">
        <v>2</v>
      </c>
      <c r="C4094">
        <v>4</v>
      </c>
      <c r="D4094" t="s">
        <v>422</v>
      </c>
      <c r="E4094" t="s">
        <v>148</v>
      </c>
      <c r="F4094" s="4"/>
      <c r="G4094" s="9">
        <f>Table5[[#This Row],[Order Quantity]]</f>
        <v>4</v>
      </c>
    </row>
    <row r="4095" spans="1:7" ht="16" hidden="1" x14ac:dyDescent="0.2">
      <c r="A4095" t="s">
        <v>921</v>
      </c>
      <c r="B4095">
        <v>2</v>
      </c>
      <c r="C4095">
        <v>4</v>
      </c>
      <c r="D4095" t="s">
        <v>922</v>
      </c>
      <c r="E4095" t="s">
        <v>188</v>
      </c>
      <c r="F4095" s="4"/>
      <c r="G4095" s="9">
        <f>Table5[[#This Row],[Order Quantity]]</f>
        <v>4</v>
      </c>
    </row>
    <row r="4096" spans="1:7" ht="16" hidden="1" x14ac:dyDescent="0.2">
      <c r="A4096" t="s">
        <v>1016</v>
      </c>
      <c r="B4096">
        <v>2</v>
      </c>
      <c r="C4096">
        <v>4</v>
      </c>
      <c r="D4096" t="s">
        <v>1017</v>
      </c>
      <c r="E4096" t="s">
        <v>179</v>
      </c>
      <c r="F4096" s="4"/>
      <c r="G4096" s="9">
        <f>Table5[[#This Row],[Order Quantity]]</f>
        <v>4</v>
      </c>
    </row>
    <row r="4097" spans="1:7" ht="16" hidden="1" x14ac:dyDescent="0.2">
      <c r="A4097" t="s">
        <v>1200</v>
      </c>
      <c r="B4097">
        <v>2</v>
      </c>
      <c r="C4097">
        <v>4</v>
      </c>
      <c r="D4097" t="s">
        <v>1174</v>
      </c>
      <c r="E4097" t="s">
        <v>287</v>
      </c>
      <c r="F4097" s="4"/>
      <c r="G4097" s="9">
        <f>Table5[[#This Row],[Order Quantity]]</f>
        <v>4</v>
      </c>
    </row>
    <row r="4098" spans="1:7" ht="16" hidden="1" x14ac:dyDescent="0.2">
      <c r="A4098" t="s">
        <v>1201</v>
      </c>
      <c r="B4098">
        <v>2</v>
      </c>
      <c r="C4098">
        <v>4</v>
      </c>
      <c r="D4098" t="s">
        <v>1174</v>
      </c>
      <c r="E4098" t="s">
        <v>287</v>
      </c>
      <c r="F4098" s="4"/>
      <c r="G4098" s="9">
        <f>Table5[[#This Row],[Order Quantity]]</f>
        <v>4</v>
      </c>
    </row>
    <row r="4099" spans="1:7" ht="16" hidden="1" x14ac:dyDescent="0.2">
      <c r="A4099" t="s">
        <v>1266</v>
      </c>
      <c r="B4099">
        <v>2</v>
      </c>
      <c r="C4099" s="6">
        <v>4</v>
      </c>
      <c r="D4099" t="s">
        <v>1267</v>
      </c>
      <c r="E4099" t="s">
        <v>1268</v>
      </c>
      <c r="F4099" s="4"/>
      <c r="G4099" s="9">
        <f>Table5[[#This Row],[Order Quantity]]</f>
        <v>4</v>
      </c>
    </row>
    <row r="4100" spans="1:7" ht="16" hidden="1" x14ac:dyDescent="0.2">
      <c r="A4100" t="s">
        <v>1289</v>
      </c>
      <c r="B4100">
        <v>2</v>
      </c>
      <c r="C4100">
        <v>4</v>
      </c>
      <c r="D4100" t="s">
        <v>65</v>
      </c>
      <c r="E4100" t="s">
        <v>1290</v>
      </c>
      <c r="F4100" s="4"/>
      <c r="G4100" s="9">
        <f>Table5[[#This Row],[Order Quantity]]</f>
        <v>4</v>
      </c>
    </row>
    <row r="4101" spans="1:7" ht="16" hidden="1" x14ac:dyDescent="0.2">
      <c r="A4101" t="s">
        <v>1368</v>
      </c>
      <c r="B4101">
        <v>2</v>
      </c>
      <c r="C4101">
        <v>4</v>
      </c>
      <c r="D4101" t="s">
        <v>136</v>
      </c>
      <c r="E4101" t="s">
        <v>1285</v>
      </c>
      <c r="F4101" s="4"/>
      <c r="G4101" s="9">
        <f>Table5[[#This Row],[Order Quantity]]</f>
        <v>4</v>
      </c>
    </row>
    <row r="4102" spans="1:7" ht="16" hidden="1" x14ac:dyDescent="0.2">
      <c r="A4102" t="s">
        <v>1421</v>
      </c>
      <c r="B4102">
        <v>2</v>
      </c>
      <c r="C4102">
        <v>4</v>
      </c>
      <c r="D4102" t="s">
        <v>136</v>
      </c>
      <c r="E4102" t="s">
        <v>1421</v>
      </c>
      <c r="F4102" s="4"/>
      <c r="G4102" s="9">
        <f>Table5[[#This Row],[Order Quantity]]</f>
        <v>4</v>
      </c>
    </row>
    <row r="4103" spans="1:7" ht="16" hidden="1" x14ac:dyDescent="0.2">
      <c r="A4103" t="s">
        <v>1440</v>
      </c>
      <c r="B4103">
        <v>2</v>
      </c>
      <c r="C4103">
        <v>4</v>
      </c>
      <c r="D4103" t="s">
        <v>265</v>
      </c>
      <c r="E4103" t="s">
        <v>1440</v>
      </c>
      <c r="F4103" s="4"/>
      <c r="G4103" s="9">
        <f>Table5[[#This Row],[Order Quantity]]</f>
        <v>4</v>
      </c>
    </row>
    <row r="4104" spans="1:7" ht="16" hidden="1" x14ac:dyDescent="0.2">
      <c r="A4104" t="s">
        <v>1628</v>
      </c>
      <c r="B4104">
        <v>2</v>
      </c>
      <c r="C4104">
        <v>4</v>
      </c>
      <c r="D4104" t="s">
        <v>624</v>
      </c>
      <c r="E4104" t="s">
        <v>1250</v>
      </c>
      <c r="F4104" s="4"/>
      <c r="G4104" s="9">
        <f>Table5[[#This Row],[Order Quantity]]</f>
        <v>4</v>
      </c>
    </row>
    <row r="4105" spans="1:7" ht="16" hidden="1" x14ac:dyDescent="0.2">
      <c r="A4105" t="s">
        <v>1665</v>
      </c>
      <c r="B4105">
        <v>2</v>
      </c>
      <c r="C4105">
        <v>4</v>
      </c>
      <c r="D4105" t="s">
        <v>422</v>
      </c>
      <c r="E4105" t="s">
        <v>1285</v>
      </c>
      <c r="F4105" s="4"/>
      <c r="G4105" s="9">
        <f>Table5[[#This Row],[Order Quantity]]</f>
        <v>4</v>
      </c>
    </row>
    <row r="4106" spans="1:7" ht="16" hidden="1" x14ac:dyDescent="0.2">
      <c r="A4106" t="s">
        <v>1751</v>
      </c>
      <c r="B4106">
        <v>2</v>
      </c>
      <c r="C4106">
        <v>4</v>
      </c>
      <c r="D4106" t="s">
        <v>422</v>
      </c>
      <c r="E4106" t="s">
        <v>1752</v>
      </c>
      <c r="F4106" s="4"/>
      <c r="G4106" s="9">
        <f>Table5[[#This Row],[Order Quantity]]</f>
        <v>4</v>
      </c>
    </row>
    <row r="4107" spans="1:7" ht="16" hidden="1" x14ac:dyDescent="0.2">
      <c r="A4107" t="s">
        <v>1779</v>
      </c>
      <c r="B4107">
        <v>2</v>
      </c>
      <c r="C4107">
        <v>4</v>
      </c>
      <c r="D4107" t="s">
        <v>422</v>
      </c>
      <c r="E4107" t="s">
        <v>1304</v>
      </c>
      <c r="F4107" s="4"/>
      <c r="G4107" s="9">
        <f>Table5[[#This Row],[Order Quantity]]</f>
        <v>4</v>
      </c>
    </row>
    <row r="4108" spans="1:7" ht="16" hidden="1" x14ac:dyDescent="0.2">
      <c r="A4108" t="s">
        <v>1898</v>
      </c>
      <c r="B4108">
        <v>2</v>
      </c>
      <c r="C4108">
        <v>4</v>
      </c>
      <c r="D4108" t="s">
        <v>136</v>
      </c>
      <c r="E4108" t="s">
        <v>1899</v>
      </c>
      <c r="F4108" s="4"/>
      <c r="G4108" s="9">
        <f>Table5[[#This Row],[Order Quantity]]</f>
        <v>4</v>
      </c>
    </row>
    <row r="4109" spans="1:7" ht="16" hidden="1" x14ac:dyDescent="0.2">
      <c r="A4109" t="s">
        <v>1958</v>
      </c>
      <c r="B4109">
        <v>2</v>
      </c>
      <c r="C4109">
        <v>4</v>
      </c>
      <c r="D4109" t="s">
        <v>1959</v>
      </c>
      <c r="E4109" t="s">
        <v>1605</v>
      </c>
      <c r="F4109" s="4"/>
      <c r="G4109" s="9">
        <f>Table5[[#This Row],[Order Quantity]]</f>
        <v>4</v>
      </c>
    </row>
    <row r="4110" spans="1:7" ht="16" hidden="1" x14ac:dyDescent="0.2">
      <c r="A4110" t="s">
        <v>2303</v>
      </c>
      <c r="B4110">
        <v>2</v>
      </c>
      <c r="C4110">
        <v>4</v>
      </c>
      <c r="D4110" t="s">
        <v>1972</v>
      </c>
      <c r="E4110" t="s">
        <v>1719</v>
      </c>
      <c r="F4110" s="4"/>
      <c r="G4110" s="9">
        <f>Table5[[#This Row],[Order Quantity]]</f>
        <v>4</v>
      </c>
    </row>
    <row r="4111" spans="1:7" ht="16" hidden="1" x14ac:dyDescent="0.2">
      <c r="A4111" t="s">
        <v>2397</v>
      </c>
      <c r="B4111">
        <v>2</v>
      </c>
      <c r="C4111">
        <v>4</v>
      </c>
      <c r="D4111" t="s">
        <v>65</v>
      </c>
      <c r="E4111" t="s">
        <v>2397</v>
      </c>
      <c r="F4111" s="4"/>
      <c r="G4111" s="9">
        <f>Table5[[#This Row],[Order Quantity]]</f>
        <v>4</v>
      </c>
    </row>
    <row r="4112" spans="1:7" ht="16" hidden="1" x14ac:dyDescent="0.2">
      <c r="A4112" t="s">
        <v>2446</v>
      </c>
      <c r="B4112">
        <v>2</v>
      </c>
      <c r="C4112">
        <v>4</v>
      </c>
      <c r="D4112" t="s">
        <v>2386</v>
      </c>
      <c r="E4112" t="s">
        <v>1084</v>
      </c>
      <c r="F4112" s="4"/>
      <c r="G4112" s="9">
        <f>Table5[[#This Row],[Order Quantity]]</f>
        <v>4</v>
      </c>
    </row>
    <row r="4113" spans="1:7" ht="16" hidden="1" x14ac:dyDescent="0.2">
      <c r="A4113" t="s">
        <v>2455</v>
      </c>
      <c r="B4113">
        <v>2</v>
      </c>
      <c r="C4113">
        <v>4</v>
      </c>
      <c r="D4113" t="s">
        <v>2456</v>
      </c>
      <c r="E4113" t="s">
        <v>1343</v>
      </c>
      <c r="F4113" s="4"/>
      <c r="G4113" s="9">
        <f>Table5[[#This Row],[Order Quantity]]</f>
        <v>4</v>
      </c>
    </row>
    <row r="4114" spans="1:7" ht="16" hidden="1" x14ac:dyDescent="0.2">
      <c r="A4114" t="s">
        <v>2537</v>
      </c>
      <c r="B4114">
        <v>2</v>
      </c>
      <c r="C4114">
        <v>4</v>
      </c>
      <c r="D4114" t="s">
        <v>411</v>
      </c>
      <c r="E4114" t="s">
        <v>1276</v>
      </c>
      <c r="F4114" s="4"/>
      <c r="G4114" s="9">
        <f>Table5[[#This Row],[Order Quantity]]</f>
        <v>4</v>
      </c>
    </row>
    <row r="4115" spans="1:7" ht="16" hidden="1" x14ac:dyDescent="0.2">
      <c r="A4115" t="s">
        <v>2694</v>
      </c>
      <c r="B4115">
        <v>2</v>
      </c>
      <c r="C4115" s="6">
        <v>4</v>
      </c>
      <c r="D4115" t="s">
        <v>2695</v>
      </c>
      <c r="E4115" t="s">
        <v>1539</v>
      </c>
      <c r="F4115" s="4"/>
      <c r="G4115" s="9">
        <f>Table5[[#This Row],[Order Quantity]]</f>
        <v>4</v>
      </c>
    </row>
    <row r="4116" spans="1:7" ht="16" hidden="1" x14ac:dyDescent="0.2">
      <c r="A4116" t="s">
        <v>3080</v>
      </c>
      <c r="B4116">
        <v>2</v>
      </c>
      <c r="C4116">
        <v>4</v>
      </c>
      <c r="D4116" t="s">
        <v>555</v>
      </c>
      <c r="E4116" t="s">
        <v>2147</v>
      </c>
      <c r="F4116" s="4"/>
      <c r="G4116" s="9">
        <f>Table5[[#This Row],[Order Quantity]]</f>
        <v>4</v>
      </c>
    </row>
    <row r="4117" spans="1:7" ht="16" hidden="1" x14ac:dyDescent="0.2">
      <c r="A4117" t="s">
        <v>3090</v>
      </c>
      <c r="B4117">
        <v>2</v>
      </c>
      <c r="C4117">
        <v>4</v>
      </c>
      <c r="D4117" t="s">
        <v>422</v>
      </c>
      <c r="E4117" t="s">
        <v>1270</v>
      </c>
      <c r="F4117" s="4"/>
      <c r="G4117" s="9">
        <f>Table5[[#This Row],[Order Quantity]]</f>
        <v>4</v>
      </c>
    </row>
    <row r="4118" spans="1:7" ht="16" hidden="1" x14ac:dyDescent="0.2">
      <c r="A4118" t="s">
        <v>3157</v>
      </c>
      <c r="B4118">
        <v>2</v>
      </c>
      <c r="C4118">
        <v>4</v>
      </c>
      <c r="D4118" t="s">
        <v>3158</v>
      </c>
      <c r="E4118" t="s">
        <v>2288</v>
      </c>
      <c r="F4118" s="4"/>
      <c r="G4118" s="9">
        <f>Table5[[#This Row],[Order Quantity]]</f>
        <v>4</v>
      </c>
    </row>
    <row r="4119" spans="1:7" ht="16" hidden="1" x14ac:dyDescent="0.2">
      <c r="A4119" t="s">
        <v>3194</v>
      </c>
      <c r="B4119">
        <v>2</v>
      </c>
      <c r="C4119">
        <v>4</v>
      </c>
      <c r="D4119" t="s">
        <v>1006</v>
      </c>
      <c r="E4119" t="s">
        <v>1947</v>
      </c>
      <c r="F4119" s="4"/>
      <c r="G4119" s="9">
        <f>Table5[[#This Row],[Order Quantity]]</f>
        <v>4</v>
      </c>
    </row>
    <row r="4120" spans="1:7" ht="16" hidden="1" x14ac:dyDescent="0.2">
      <c r="A4120" t="s">
        <v>3210</v>
      </c>
      <c r="B4120">
        <v>2</v>
      </c>
      <c r="C4120">
        <v>4</v>
      </c>
      <c r="D4120" t="s">
        <v>136</v>
      </c>
      <c r="E4120" t="s">
        <v>2426</v>
      </c>
      <c r="F4120" s="4"/>
      <c r="G4120" s="9">
        <f>Table5[[#This Row],[Order Quantity]]</f>
        <v>4</v>
      </c>
    </row>
    <row r="4121" spans="1:7" ht="16" hidden="1" x14ac:dyDescent="0.2">
      <c r="A4121" t="s">
        <v>3231</v>
      </c>
      <c r="B4121">
        <v>2</v>
      </c>
      <c r="C4121">
        <v>4</v>
      </c>
      <c r="D4121" t="s">
        <v>638</v>
      </c>
      <c r="E4121" t="s">
        <v>1302</v>
      </c>
      <c r="F4121" s="4"/>
      <c r="G4121" s="9">
        <f>Table5[[#This Row],[Order Quantity]]</f>
        <v>4</v>
      </c>
    </row>
    <row r="4122" spans="1:7" ht="16" hidden="1" x14ac:dyDescent="0.2">
      <c r="A4122" t="s">
        <v>3287</v>
      </c>
      <c r="B4122">
        <v>2</v>
      </c>
      <c r="C4122">
        <v>4</v>
      </c>
      <c r="D4122" t="s">
        <v>3288</v>
      </c>
      <c r="E4122" t="s">
        <v>37</v>
      </c>
      <c r="F4122" s="4"/>
      <c r="G4122" s="9">
        <f>Table5[[#This Row],[Order Quantity]]</f>
        <v>4</v>
      </c>
    </row>
    <row r="4123" spans="1:7" ht="16" hidden="1" x14ac:dyDescent="0.2">
      <c r="A4123" t="s">
        <v>3308</v>
      </c>
      <c r="B4123">
        <v>2</v>
      </c>
      <c r="C4123">
        <v>4</v>
      </c>
      <c r="D4123" t="s">
        <v>2086</v>
      </c>
      <c r="E4123" t="s">
        <v>3151</v>
      </c>
      <c r="F4123" s="4"/>
      <c r="G4123" s="9">
        <f>Table5[[#This Row],[Order Quantity]]</f>
        <v>4</v>
      </c>
    </row>
    <row r="4124" spans="1:7" ht="16" hidden="1" x14ac:dyDescent="0.2">
      <c r="A4124" t="s">
        <v>3471</v>
      </c>
      <c r="B4124">
        <v>2</v>
      </c>
      <c r="C4124">
        <v>4</v>
      </c>
      <c r="D4124" t="s">
        <v>602</v>
      </c>
      <c r="E4124" t="s">
        <v>874</v>
      </c>
      <c r="F4124" s="4"/>
      <c r="G4124" s="9">
        <f>Table5[[#This Row],[Order Quantity]]</f>
        <v>4</v>
      </c>
    </row>
    <row r="4125" spans="1:7" ht="16" hidden="1" x14ac:dyDescent="0.2">
      <c r="A4125" t="s">
        <v>3502</v>
      </c>
      <c r="B4125">
        <v>2</v>
      </c>
      <c r="C4125">
        <v>4</v>
      </c>
      <c r="D4125" t="s">
        <v>411</v>
      </c>
      <c r="E4125" t="s">
        <v>2481</v>
      </c>
      <c r="F4125" s="4"/>
      <c r="G4125" s="9">
        <f>Table5[[#This Row],[Order Quantity]]</f>
        <v>4</v>
      </c>
    </row>
    <row r="4126" spans="1:7" ht="16" hidden="1" x14ac:dyDescent="0.2">
      <c r="A4126" t="s">
        <v>3589</v>
      </c>
      <c r="B4126">
        <v>2</v>
      </c>
      <c r="C4126">
        <v>4</v>
      </c>
      <c r="D4126" t="s">
        <v>527</v>
      </c>
      <c r="E4126" t="s">
        <v>1531</v>
      </c>
      <c r="F4126" s="4"/>
      <c r="G4126" s="9">
        <f>Table5[[#This Row],[Order Quantity]]</f>
        <v>4</v>
      </c>
    </row>
    <row r="4127" spans="1:7" ht="16" hidden="1" x14ac:dyDescent="0.2">
      <c r="A4127" t="s">
        <v>3594</v>
      </c>
      <c r="B4127">
        <v>2</v>
      </c>
      <c r="C4127">
        <v>4</v>
      </c>
      <c r="D4127" t="s">
        <v>3595</v>
      </c>
      <c r="E4127" t="s">
        <v>1413</v>
      </c>
      <c r="F4127" s="4"/>
      <c r="G4127" s="9">
        <f>Table5[[#This Row],[Order Quantity]]</f>
        <v>4</v>
      </c>
    </row>
    <row r="4128" spans="1:7" ht="16" hidden="1" x14ac:dyDescent="0.2">
      <c r="A4128" t="s">
        <v>3717</v>
      </c>
      <c r="B4128">
        <v>2</v>
      </c>
      <c r="C4128">
        <v>4</v>
      </c>
      <c r="D4128" t="s">
        <v>3718</v>
      </c>
      <c r="E4128" t="s">
        <v>3114</v>
      </c>
      <c r="F4128" s="4"/>
      <c r="G4128" s="9">
        <f>Table5[[#This Row],[Order Quantity]]</f>
        <v>4</v>
      </c>
    </row>
    <row r="4129" spans="1:7" ht="16" hidden="1" x14ac:dyDescent="0.2">
      <c r="A4129" t="s">
        <v>3956</v>
      </c>
      <c r="B4129">
        <v>2</v>
      </c>
      <c r="C4129" s="6">
        <v>4</v>
      </c>
      <c r="D4129" t="s">
        <v>3957</v>
      </c>
      <c r="E4129" t="s">
        <v>1501</v>
      </c>
      <c r="F4129" s="4"/>
      <c r="G4129" s="9">
        <f>Table5[[#This Row],[Order Quantity]]</f>
        <v>4</v>
      </c>
    </row>
    <row r="4130" spans="1:7" ht="16" hidden="1" x14ac:dyDescent="0.2">
      <c r="A4130" t="s">
        <v>3924</v>
      </c>
      <c r="B4130">
        <v>2</v>
      </c>
      <c r="C4130">
        <v>4</v>
      </c>
      <c r="D4130" t="s">
        <v>1596</v>
      </c>
      <c r="E4130" t="s">
        <v>1343</v>
      </c>
      <c r="F4130" s="4"/>
      <c r="G4130" s="9">
        <f>Table5[[#This Row],[Order Quantity]]</f>
        <v>4</v>
      </c>
    </row>
    <row r="4131" spans="1:7" ht="16" hidden="1" x14ac:dyDescent="0.2">
      <c r="A4131" t="s">
        <v>4312</v>
      </c>
      <c r="B4131">
        <v>2</v>
      </c>
      <c r="C4131">
        <v>4</v>
      </c>
      <c r="D4131" t="s">
        <v>136</v>
      </c>
      <c r="E4131" t="s">
        <v>4144</v>
      </c>
      <c r="F4131" s="4"/>
      <c r="G4131" s="9">
        <f>Table5[[#This Row],[Order Quantity]]</f>
        <v>4</v>
      </c>
    </row>
    <row r="4132" spans="1:7" ht="16" hidden="1" x14ac:dyDescent="0.2">
      <c r="A4132" t="s">
        <v>4347</v>
      </c>
      <c r="B4132">
        <v>2</v>
      </c>
      <c r="C4132">
        <v>4</v>
      </c>
      <c r="D4132" t="s">
        <v>4348</v>
      </c>
      <c r="E4132" t="s">
        <v>1638</v>
      </c>
      <c r="F4132" s="4"/>
      <c r="G4132" s="9">
        <f>Table5[[#This Row],[Order Quantity]]</f>
        <v>4</v>
      </c>
    </row>
    <row r="4133" spans="1:7" ht="16" hidden="1" x14ac:dyDescent="0.2">
      <c r="A4133" t="s">
        <v>1122</v>
      </c>
      <c r="B4133">
        <v>2</v>
      </c>
      <c r="C4133">
        <v>4</v>
      </c>
      <c r="D4133" t="s">
        <v>4350</v>
      </c>
      <c r="E4133" t="s">
        <v>2248</v>
      </c>
      <c r="F4133" s="4"/>
      <c r="G4133" s="9">
        <f>Table5[[#This Row],[Order Quantity]]</f>
        <v>4</v>
      </c>
    </row>
    <row r="4134" spans="1:7" ht="16" hidden="1" x14ac:dyDescent="0.2">
      <c r="A4134" t="s">
        <v>4375</v>
      </c>
      <c r="B4134">
        <v>2</v>
      </c>
      <c r="C4134">
        <v>4</v>
      </c>
      <c r="D4134" t="s">
        <v>136</v>
      </c>
      <c r="E4134" t="s">
        <v>1927</v>
      </c>
      <c r="F4134" s="4"/>
      <c r="G4134" s="9">
        <f>Table5[[#This Row],[Order Quantity]]</f>
        <v>4</v>
      </c>
    </row>
    <row r="4135" spans="1:7" ht="16" hidden="1" x14ac:dyDescent="0.2">
      <c r="A4135" t="s">
        <v>4387</v>
      </c>
      <c r="B4135">
        <v>2</v>
      </c>
      <c r="C4135">
        <v>4</v>
      </c>
      <c r="D4135" t="s">
        <v>97</v>
      </c>
      <c r="E4135" t="s">
        <v>3225</v>
      </c>
      <c r="F4135" s="4"/>
      <c r="G4135" s="9">
        <f>Table5[[#This Row],[Order Quantity]]</f>
        <v>4</v>
      </c>
    </row>
    <row r="4136" spans="1:7" ht="16" hidden="1" x14ac:dyDescent="0.2">
      <c r="A4136" t="s">
        <v>2084</v>
      </c>
      <c r="B4136">
        <v>2</v>
      </c>
      <c r="C4136">
        <v>4</v>
      </c>
      <c r="D4136" t="s">
        <v>4407</v>
      </c>
      <c r="E4136" t="s">
        <v>2084</v>
      </c>
      <c r="F4136" s="4"/>
      <c r="G4136" s="9">
        <f>Table5[[#This Row],[Order Quantity]]</f>
        <v>4</v>
      </c>
    </row>
    <row r="4137" spans="1:7" ht="16" hidden="1" x14ac:dyDescent="0.2">
      <c r="A4137" t="s">
        <v>4418</v>
      </c>
      <c r="B4137">
        <v>2</v>
      </c>
      <c r="C4137">
        <v>4</v>
      </c>
      <c r="D4137" t="s">
        <v>262</v>
      </c>
      <c r="E4137" t="s">
        <v>1927</v>
      </c>
      <c r="F4137" s="4"/>
      <c r="G4137" s="9">
        <f>Table5[[#This Row],[Order Quantity]]</f>
        <v>4</v>
      </c>
    </row>
    <row r="4138" spans="1:7" ht="16" hidden="1" x14ac:dyDescent="0.2">
      <c r="A4138" t="s">
        <v>4481</v>
      </c>
      <c r="B4138">
        <v>2</v>
      </c>
      <c r="C4138">
        <v>4</v>
      </c>
      <c r="D4138" t="s">
        <v>4482</v>
      </c>
      <c r="E4138" t="s">
        <v>1586</v>
      </c>
      <c r="F4138" s="4"/>
      <c r="G4138" s="9">
        <f>Table5[[#This Row],[Order Quantity]]</f>
        <v>4</v>
      </c>
    </row>
    <row r="4139" spans="1:7" ht="16" hidden="1" x14ac:dyDescent="0.2">
      <c r="A4139" t="s">
        <v>4485</v>
      </c>
      <c r="B4139">
        <v>2</v>
      </c>
      <c r="C4139">
        <v>4</v>
      </c>
      <c r="D4139" t="s">
        <v>4486</v>
      </c>
      <c r="E4139" t="s">
        <v>2945</v>
      </c>
      <c r="F4139" s="4"/>
      <c r="G4139" s="9">
        <f>Table5[[#This Row],[Order Quantity]]</f>
        <v>4</v>
      </c>
    </row>
    <row r="4140" spans="1:7" ht="16" hidden="1" x14ac:dyDescent="0.2">
      <c r="A4140" t="s">
        <v>4494</v>
      </c>
      <c r="B4140">
        <v>2</v>
      </c>
      <c r="C4140">
        <v>4</v>
      </c>
      <c r="D4140" t="s">
        <v>136</v>
      </c>
      <c r="E4140" t="s">
        <v>1996</v>
      </c>
      <c r="F4140" s="4"/>
      <c r="G4140" s="9">
        <f>Table5[[#This Row],[Order Quantity]]</f>
        <v>4</v>
      </c>
    </row>
    <row r="4141" spans="1:7" ht="16" hidden="1" x14ac:dyDescent="0.2">
      <c r="A4141" t="s">
        <v>4508</v>
      </c>
      <c r="B4141">
        <v>2</v>
      </c>
      <c r="C4141">
        <v>4</v>
      </c>
      <c r="D4141" t="s">
        <v>129</v>
      </c>
      <c r="E4141" t="s">
        <v>1084</v>
      </c>
      <c r="F4141" s="4"/>
      <c r="G4141" s="9">
        <f>Table5[[#This Row],[Order Quantity]]</f>
        <v>4</v>
      </c>
    </row>
    <row r="4142" spans="1:7" ht="16" hidden="1" x14ac:dyDescent="0.2">
      <c r="A4142" t="s">
        <v>4584</v>
      </c>
      <c r="B4142">
        <v>2</v>
      </c>
      <c r="C4142">
        <v>4</v>
      </c>
      <c r="D4142" t="s">
        <v>65</v>
      </c>
      <c r="E4142" t="s">
        <v>2907</v>
      </c>
      <c r="F4142" s="4"/>
      <c r="G4142" s="9">
        <f>Table5[[#This Row],[Order Quantity]]</f>
        <v>4</v>
      </c>
    </row>
    <row r="4143" spans="1:7" ht="16" hidden="1" x14ac:dyDescent="0.2">
      <c r="A4143" t="s">
        <v>4612</v>
      </c>
      <c r="B4143">
        <v>2</v>
      </c>
      <c r="C4143">
        <v>4</v>
      </c>
      <c r="D4143" t="s">
        <v>4613</v>
      </c>
      <c r="E4143" t="s">
        <v>2180</v>
      </c>
      <c r="F4143" s="4"/>
      <c r="G4143" s="9">
        <f>Table5[[#This Row],[Order Quantity]]</f>
        <v>4</v>
      </c>
    </row>
    <row r="4144" spans="1:7" ht="16" hidden="1" x14ac:dyDescent="0.2">
      <c r="A4144" s="1" t="s">
        <v>4635</v>
      </c>
      <c r="B4144" s="1">
        <v>2</v>
      </c>
      <c r="C4144" s="1">
        <v>4</v>
      </c>
      <c r="D4144" s="1" t="s">
        <v>4636</v>
      </c>
      <c r="E4144" s="1" t="s">
        <v>1498</v>
      </c>
      <c r="F4144" s="4"/>
      <c r="G4144" s="9">
        <f>Table5[[#This Row],[Order Quantity]]</f>
        <v>4</v>
      </c>
    </row>
    <row r="4145" spans="1:7" ht="16" hidden="1" x14ac:dyDescent="0.2">
      <c r="A4145" t="s">
        <v>4704</v>
      </c>
      <c r="B4145">
        <v>2</v>
      </c>
      <c r="C4145">
        <v>4</v>
      </c>
      <c r="D4145" t="s">
        <v>4711</v>
      </c>
      <c r="E4145" t="s">
        <v>1498</v>
      </c>
      <c r="F4145" s="4"/>
      <c r="G4145" s="9">
        <f>Table5[[#This Row],[Order Quantity]]</f>
        <v>4</v>
      </c>
    </row>
    <row r="4146" spans="1:7" ht="16" hidden="1" x14ac:dyDescent="0.2">
      <c r="A4146" t="s">
        <v>4736</v>
      </c>
      <c r="B4146">
        <v>2</v>
      </c>
      <c r="C4146">
        <v>4</v>
      </c>
      <c r="D4146" t="s">
        <v>1083</v>
      </c>
      <c r="E4146" t="s">
        <v>1559</v>
      </c>
      <c r="F4146" s="4"/>
      <c r="G4146" s="9">
        <f>Table5[[#This Row],[Order Quantity]]</f>
        <v>4</v>
      </c>
    </row>
    <row r="4147" spans="1:7" ht="16" hidden="1" x14ac:dyDescent="0.2">
      <c r="A4147" t="s">
        <v>3107</v>
      </c>
      <c r="B4147">
        <v>2</v>
      </c>
      <c r="C4147">
        <v>4</v>
      </c>
      <c r="D4147" t="s">
        <v>1083</v>
      </c>
      <c r="E4147" t="s">
        <v>1477</v>
      </c>
      <c r="F4147" s="4"/>
      <c r="G4147" s="9">
        <f>Table5[[#This Row],[Order Quantity]]</f>
        <v>4</v>
      </c>
    </row>
    <row r="4148" spans="1:7" ht="16" hidden="1" x14ac:dyDescent="0.2">
      <c r="A4148" t="s">
        <v>5320</v>
      </c>
      <c r="B4148">
        <v>2</v>
      </c>
      <c r="C4148" s="6">
        <v>4</v>
      </c>
      <c r="D4148" t="s">
        <v>448</v>
      </c>
      <c r="E4148" t="s">
        <v>1610</v>
      </c>
      <c r="F4148" s="4"/>
      <c r="G4148" s="9">
        <f>Table5[[#This Row],[Order Quantity]]</f>
        <v>4</v>
      </c>
    </row>
    <row r="4149" spans="1:7" ht="16" hidden="1" x14ac:dyDescent="0.2">
      <c r="A4149" t="s">
        <v>5354</v>
      </c>
      <c r="B4149">
        <v>2</v>
      </c>
      <c r="C4149">
        <v>4</v>
      </c>
      <c r="D4149" t="s">
        <v>136</v>
      </c>
      <c r="E4149" t="s">
        <v>5355</v>
      </c>
      <c r="F4149" s="4"/>
      <c r="G4149" s="9">
        <f>Table5[[#This Row],[Order Quantity]]</f>
        <v>4</v>
      </c>
    </row>
    <row r="4150" spans="1:7" ht="16" hidden="1" x14ac:dyDescent="0.2">
      <c r="A4150" t="s">
        <v>5373</v>
      </c>
      <c r="B4150">
        <v>2</v>
      </c>
      <c r="C4150">
        <v>4</v>
      </c>
      <c r="D4150" t="s">
        <v>136</v>
      </c>
      <c r="E4150" t="s">
        <v>5362</v>
      </c>
      <c r="F4150" s="4"/>
      <c r="G4150" s="9">
        <f>Table5[[#This Row],[Order Quantity]]</f>
        <v>4</v>
      </c>
    </row>
    <row r="4151" spans="1:7" ht="16" hidden="1" x14ac:dyDescent="0.2">
      <c r="A4151" t="s">
        <v>5365</v>
      </c>
      <c r="B4151">
        <v>2</v>
      </c>
      <c r="C4151">
        <v>4</v>
      </c>
      <c r="D4151" t="s">
        <v>136</v>
      </c>
      <c r="E4151" t="s">
        <v>3079</v>
      </c>
      <c r="F4151" s="4"/>
      <c r="G4151" s="9">
        <f>Table5[[#This Row],[Order Quantity]]</f>
        <v>4</v>
      </c>
    </row>
    <row r="4152" spans="1:7" ht="16" hidden="1" x14ac:dyDescent="0.2">
      <c r="A4152" t="s">
        <v>5471</v>
      </c>
      <c r="B4152">
        <v>2</v>
      </c>
      <c r="C4152">
        <v>4</v>
      </c>
      <c r="D4152" t="s">
        <v>684</v>
      </c>
      <c r="E4152" t="s">
        <v>1343</v>
      </c>
      <c r="F4152" s="4"/>
      <c r="G4152" s="9">
        <f>Table5[[#This Row],[Order Quantity]]</f>
        <v>4</v>
      </c>
    </row>
    <row r="4153" spans="1:7" ht="16" hidden="1" x14ac:dyDescent="0.2">
      <c r="A4153" t="s">
        <v>5472</v>
      </c>
      <c r="B4153">
        <v>2</v>
      </c>
      <c r="C4153">
        <v>4</v>
      </c>
      <c r="D4153" t="s">
        <v>136</v>
      </c>
      <c r="E4153" t="s">
        <v>5473</v>
      </c>
      <c r="F4153" s="4"/>
      <c r="G4153" s="9">
        <f>Table5[[#This Row],[Order Quantity]]</f>
        <v>4</v>
      </c>
    </row>
    <row r="4154" spans="1:7" ht="16" hidden="1" x14ac:dyDescent="0.2">
      <c r="A4154" t="s">
        <v>5517</v>
      </c>
      <c r="B4154">
        <v>2</v>
      </c>
      <c r="C4154">
        <v>4</v>
      </c>
      <c r="D4154" t="s">
        <v>5518</v>
      </c>
      <c r="E4154" t="s">
        <v>1734</v>
      </c>
      <c r="F4154" s="4"/>
      <c r="G4154" s="9">
        <f>Table5[[#This Row],[Order Quantity]]</f>
        <v>4</v>
      </c>
    </row>
    <row r="4155" spans="1:7" ht="16" hidden="1" x14ac:dyDescent="0.2">
      <c r="A4155" t="s">
        <v>5956</v>
      </c>
      <c r="B4155">
        <v>2</v>
      </c>
      <c r="C4155">
        <v>4</v>
      </c>
      <c r="D4155" t="s">
        <v>934</v>
      </c>
      <c r="E4155" t="s">
        <v>5783</v>
      </c>
      <c r="F4155" s="4"/>
      <c r="G4155" s="9">
        <f>Table5[[#This Row],[Order Quantity]]</f>
        <v>4</v>
      </c>
    </row>
    <row r="4156" spans="1:7" ht="16" hidden="1" x14ac:dyDescent="0.2">
      <c r="A4156" t="s">
        <v>6073</v>
      </c>
      <c r="B4156">
        <v>2</v>
      </c>
      <c r="C4156">
        <v>4</v>
      </c>
      <c r="D4156" t="s">
        <v>136</v>
      </c>
      <c r="E4156" t="s">
        <v>1549</v>
      </c>
      <c r="F4156" s="4"/>
      <c r="G4156" s="9">
        <f>Table5[[#This Row],[Order Quantity]]</f>
        <v>4</v>
      </c>
    </row>
    <row r="4157" spans="1:7" ht="16" hidden="1" x14ac:dyDescent="0.2">
      <c r="A4157" t="s">
        <v>6152</v>
      </c>
      <c r="B4157">
        <v>2</v>
      </c>
      <c r="C4157">
        <v>4</v>
      </c>
      <c r="D4157" t="s">
        <v>684</v>
      </c>
      <c r="E4157" t="s">
        <v>1559</v>
      </c>
      <c r="F4157" s="4"/>
      <c r="G4157" s="9">
        <f>Table5[[#This Row],[Order Quantity]]</f>
        <v>4</v>
      </c>
    </row>
    <row r="4158" spans="1:7" ht="16" hidden="1" x14ac:dyDescent="0.2">
      <c r="A4158" t="s">
        <v>4782</v>
      </c>
      <c r="B4158">
        <v>2</v>
      </c>
      <c r="C4158">
        <v>4</v>
      </c>
      <c r="D4158" t="s">
        <v>136</v>
      </c>
      <c r="E4158" t="s">
        <v>1905</v>
      </c>
      <c r="F4158" s="4"/>
      <c r="G4158" s="9">
        <f>Table5[[#This Row],[Order Quantity]]</f>
        <v>4</v>
      </c>
    </row>
    <row r="4159" spans="1:7" ht="16" hidden="1" x14ac:dyDescent="0.2">
      <c r="A4159" t="s">
        <v>4540</v>
      </c>
      <c r="B4159">
        <v>2</v>
      </c>
      <c r="C4159">
        <v>4</v>
      </c>
      <c r="D4159" t="s">
        <v>1515</v>
      </c>
      <c r="E4159" t="s">
        <v>6180</v>
      </c>
      <c r="F4159" s="4"/>
      <c r="G4159" s="9">
        <f>Table5[[#This Row],[Order Quantity]]</f>
        <v>4</v>
      </c>
    </row>
    <row r="4160" spans="1:7" ht="16" hidden="1" x14ac:dyDescent="0.2">
      <c r="A4160" t="s">
        <v>6184</v>
      </c>
      <c r="B4160">
        <v>2</v>
      </c>
      <c r="C4160">
        <v>4</v>
      </c>
      <c r="D4160" t="s">
        <v>113</v>
      </c>
      <c r="E4160" t="s">
        <v>1549</v>
      </c>
      <c r="F4160" s="4"/>
      <c r="G4160" s="9">
        <f>Table5[[#This Row],[Order Quantity]]</f>
        <v>4</v>
      </c>
    </row>
    <row r="4161" spans="1:7" ht="16" hidden="1" x14ac:dyDescent="0.2">
      <c r="A4161" t="s">
        <v>6232</v>
      </c>
      <c r="B4161">
        <v>2</v>
      </c>
      <c r="C4161">
        <v>4</v>
      </c>
      <c r="D4161" t="s">
        <v>65</v>
      </c>
      <c r="E4161" t="s">
        <v>1477</v>
      </c>
      <c r="F4161" s="4"/>
      <c r="G4161" s="9">
        <f>Table5[[#This Row],[Order Quantity]]</f>
        <v>4</v>
      </c>
    </row>
    <row r="4162" spans="1:7" ht="16" hidden="1" x14ac:dyDescent="0.2">
      <c r="A4162" t="s">
        <v>6236</v>
      </c>
      <c r="B4162">
        <v>2</v>
      </c>
      <c r="C4162">
        <v>4</v>
      </c>
      <c r="D4162" t="s">
        <v>6087</v>
      </c>
      <c r="E4162" t="s">
        <v>6072</v>
      </c>
      <c r="F4162" s="4"/>
      <c r="G4162" s="9">
        <f>Table5[[#This Row],[Order Quantity]]</f>
        <v>4</v>
      </c>
    </row>
    <row r="4163" spans="1:7" ht="16" hidden="1" x14ac:dyDescent="0.2">
      <c r="A4163" t="s">
        <v>6357</v>
      </c>
      <c r="B4163">
        <v>2</v>
      </c>
      <c r="C4163">
        <v>4</v>
      </c>
      <c r="D4163" t="s">
        <v>136</v>
      </c>
      <c r="E4163" t="s">
        <v>6358</v>
      </c>
      <c r="F4163" s="4"/>
      <c r="G4163" s="9">
        <f>Table5[[#This Row],[Order Quantity]]</f>
        <v>4</v>
      </c>
    </row>
    <row r="4164" spans="1:7" ht="16" hidden="1" x14ac:dyDescent="0.2">
      <c r="A4164" t="s">
        <v>1888</v>
      </c>
      <c r="B4164">
        <v>2</v>
      </c>
      <c r="C4164">
        <v>4</v>
      </c>
      <c r="D4164" t="s">
        <v>908</v>
      </c>
      <c r="E4164" t="s">
        <v>1905</v>
      </c>
      <c r="F4164" s="4"/>
      <c r="G4164" s="9">
        <f>Table5[[#This Row],[Order Quantity]]</f>
        <v>4</v>
      </c>
    </row>
    <row r="4165" spans="1:7" ht="16" hidden="1" x14ac:dyDescent="0.2">
      <c r="A4165" t="s">
        <v>6556</v>
      </c>
      <c r="B4165">
        <v>2</v>
      </c>
      <c r="C4165" s="6">
        <v>4</v>
      </c>
      <c r="D4165" t="s">
        <v>2004</v>
      </c>
      <c r="E4165" t="s">
        <v>6557</v>
      </c>
      <c r="F4165" s="4"/>
      <c r="G4165" s="9">
        <f>Table5[[#This Row],[Order Quantity]]</f>
        <v>4</v>
      </c>
    </row>
    <row r="4166" spans="1:7" ht="16" hidden="1" x14ac:dyDescent="0.2">
      <c r="A4166" t="s">
        <v>6584</v>
      </c>
      <c r="B4166">
        <v>2</v>
      </c>
      <c r="C4166">
        <v>4</v>
      </c>
      <c r="D4166" t="s">
        <v>136</v>
      </c>
      <c r="E4166" t="s">
        <v>2235</v>
      </c>
      <c r="F4166" s="4"/>
      <c r="G4166" s="9">
        <f>Table5[[#This Row],[Order Quantity]]</f>
        <v>4</v>
      </c>
    </row>
    <row r="4167" spans="1:7" ht="16" hidden="1" x14ac:dyDescent="0.2">
      <c r="A4167" t="s">
        <v>6724</v>
      </c>
      <c r="B4167">
        <v>2</v>
      </c>
      <c r="C4167">
        <v>4</v>
      </c>
      <c r="D4167" t="s">
        <v>3025</v>
      </c>
      <c r="E4167" t="s">
        <v>3172</v>
      </c>
      <c r="F4167" s="4"/>
      <c r="G4167" s="9">
        <f>Table5[[#This Row],[Order Quantity]]</f>
        <v>4</v>
      </c>
    </row>
    <row r="4168" spans="1:7" ht="16" hidden="1" x14ac:dyDescent="0.2">
      <c r="A4168" t="s">
        <v>6801</v>
      </c>
      <c r="B4168">
        <v>2</v>
      </c>
      <c r="C4168">
        <v>4</v>
      </c>
      <c r="D4168" t="s">
        <v>136</v>
      </c>
      <c r="E4168" t="s">
        <v>1312</v>
      </c>
      <c r="F4168" s="4"/>
      <c r="G4168" s="9">
        <f>Table5[[#This Row],[Order Quantity]]</f>
        <v>4</v>
      </c>
    </row>
    <row r="4169" spans="1:7" ht="16" hidden="1" x14ac:dyDescent="0.2">
      <c r="A4169" t="s">
        <v>6806</v>
      </c>
      <c r="B4169">
        <v>2</v>
      </c>
      <c r="C4169">
        <v>4</v>
      </c>
      <c r="D4169" t="s">
        <v>385</v>
      </c>
      <c r="E4169" t="s">
        <v>2288</v>
      </c>
      <c r="F4169" s="4"/>
      <c r="G4169" s="9">
        <f>Table5[[#This Row],[Order Quantity]]</f>
        <v>4</v>
      </c>
    </row>
    <row r="4170" spans="1:7" ht="16" hidden="1" x14ac:dyDescent="0.2">
      <c r="A4170" t="s">
        <v>7029</v>
      </c>
      <c r="B4170">
        <v>2</v>
      </c>
      <c r="C4170" s="6">
        <v>4</v>
      </c>
      <c r="D4170" t="s">
        <v>7030</v>
      </c>
      <c r="E4170" t="s">
        <v>1612</v>
      </c>
      <c r="F4170" s="4"/>
      <c r="G4170" s="9">
        <f>Table5[[#This Row],[Order Quantity]]</f>
        <v>4</v>
      </c>
    </row>
    <row r="4171" spans="1:7" ht="16" hidden="1" x14ac:dyDescent="0.2">
      <c r="A4171" t="s">
        <v>7163</v>
      </c>
      <c r="B4171">
        <v>2</v>
      </c>
      <c r="C4171">
        <v>4</v>
      </c>
      <c r="D4171" t="s">
        <v>4502</v>
      </c>
      <c r="E4171" t="s">
        <v>1250</v>
      </c>
      <c r="F4171" s="4"/>
      <c r="G4171" s="9">
        <f>Table5[[#This Row],[Order Quantity]]</f>
        <v>4</v>
      </c>
    </row>
    <row r="4172" spans="1:7" ht="16" hidden="1" x14ac:dyDescent="0.2">
      <c r="A4172" t="s">
        <v>7169</v>
      </c>
      <c r="B4172">
        <v>2</v>
      </c>
      <c r="C4172">
        <v>4</v>
      </c>
      <c r="D4172" t="s">
        <v>136</v>
      </c>
      <c r="E4172" t="s">
        <v>1240</v>
      </c>
      <c r="F4172" s="4"/>
      <c r="G4172" s="9">
        <f>Table5[[#This Row],[Order Quantity]]</f>
        <v>4</v>
      </c>
    </row>
    <row r="4173" spans="1:7" ht="16" hidden="1" x14ac:dyDescent="0.2">
      <c r="A4173" t="s">
        <v>7213</v>
      </c>
      <c r="B4173">
        <v>2</v>
      </c>
      <c r="C4173">
        <v>4</v>
      </c>
      <c r="D4173" t="s">
        <v>193</v>
      </c>
      <c r="E4173" t="s">
        <v>1331</v>
      </c>
      <c r="F4173" s="4"/>
      <c r="G4173" s="9">
        <f>Table5[[#This Row],[Order Quantity]]</f>
        <v>4</v>
      </c>
    </row>
    <row r="4174" spans="1:7" ht="16" hidden="1" x14ac:dyDescent="0.2">
      <c r="A4174" s="1" t="s">
        <v>7382</v>
      </c>
      <c r="B4174" s="1">
        <v>2</v>
      </c>
      <c r="C4174" s="5">
        <v>4</v>
      </c>
      <c r="D4174" s="1" t="s">
        <v>325</v>
      </c>
      <c r="E4174" s="1" t="s">
        <v>1462</v>
      </c>
      <c r="F4174" s="4"/>
      <c r="G4174" s="9">
        <f>Table5[[#This Row],[Order Quantity]]</f>
        <v>4</v>
      </c>
    </row>
    <row r="4175" spans="1:7" ht="16" hidden="1" x14ac:dyDescent="0.2">
      <c r="A4175" t="s">
        <v>7421</v>
      </c>
      <c r="B4175">
        <v>2</v>
      </c>
      <c r="C4175">
        <v>4</v>
      </c>
      <c r="D4175" t="s">
        <v>136</v>
      </c>
      <c r="E4175" t="s">
        <v>3604</v>
      </c>
      <c r="F4175" s="4"/>
      <c r="G4175" s="9">
        <f>Table5[[#This Row],[Order Quantity]]</f>
        <v>4</v>
      </c>
    </row>
    <row r="4176" spans="1:7" ht="16" hidden="1" x14ac:dyDescent="0.2">
      <c r="A4176" t="s">
        <v>7485</v>
      </c>
      <c r="B4176">
        <v>2</v>
      </c>
      <c r="C4176">
        <v>4</v>
      </c>
      <c r="D4176" t="s">
        <v>136</v>
      </c>
      <c r="E4176" t="s">
        <v>1694</v>
      </c>
      <c r="F4176" s="4"/>
      <c r="G4176" s="9">
        <f>Table5[[#This Row],[Order Quantity]]</f>
        <v>4</v>
      </c>
    </row>
    <row r="4177" spans="1:7" ht="16" hidden="1" x14ac:dyDescent="0.2">
      <c r="A4177" t="s">
        <v>7518</v>
      </c>
      <c r="B4177">
        <v>2</v>
      </c>
      <c r="C4177">
        <v>4</v>
      </c>
      <c r="D4177" t="s">
        <v>7480</v>
      </c>
      <c r="E4177" t="s">
        <v>2235</v>
      </c>
      <c r="F4177" s="4"/>
      <c r="G4177" s="9">
        <f>Table5[[#This Row],[Order Quantity]]</f>
        <v>4</v>
      </c>
    </row>
    <row r="4178" spans="1:7" ht="16" hidden="1" x14ac:dyDescent="0.2">
      <c r="A4178" t="s">
        <v>7576</v>
      </c>
      <c r="B4178">
        <v>2</v>
      </c>
      <c r="C4178">
        <v>4</v>
      </c>
      <c r="D4178" t="s">
        <v>65</v>
      </c>
      <c r="E4178" t="s">
        <v>2288</v>
      </c>
      <c r="F4178" s="4"/>
      <c r="G4178" s="9">
        <f>Table5[[#This Row],[Order Quantity]]</f>
        <v>4</v>
      </c>
    </row>
    <row r="4179" spans="1:7" ht="16" hidden="1" x14ac:dyDescent="0.2">
      <c r="A4179" s="1" t="s">
        <v>7649</v>
      </c>
      <c r="B4179" s="1">
        <v>2</v>
      </c>
      <c r="C4179" s="1">
        <v>4</v>
      </c>
      <c r="D4179" s="1" t="s">
        <v>7650</v>
      </c>
      <c r="E4179" s="1" t="s">
        <v>2155</v>
      </c>
      <c r="F4179" s="4"/>
      <c r="G4179" s="9">
        <f>Table5[[#This Row],[Order Quantity]]</f>
        <v>4</v>
      </c>
    </row>
    <row r="4180" spans="1:7" ht="16" hidden="1" x14ac:dyDescent="0.2">
      <c r="A4180" s="1" t="s">
        <v>7653</v>
      </c>
      <c r="B4180" s="1">
        <v>2</v>
      </c>
      <c r="C4180" s="1">
        <v>4</v>
      </c>
      <c r="D4180" s="1" t="s">
        <v>2730</v>
      </c>
      <c r="E4180" s="1" t="s">
        <v>389</v>
      </c>
      <c r="F4180" s="4"/>
      <c r="G4180" s="9">
        <f>Table5[[#This Row],[Order Quantity]]</f>
        <v>4</v>
      </c>
    </row>
    <row r="4181" spans="1:7" ht="16" hidden="1" x14ac:dyDescent="0.2">
      <c r="A4181" s="1" t="s">
        <v>45</v>
      </c>
      <c r="B4181" s="1">
        <v>1</v>
      </c>
      <c r="C4181" s="1">
        <v>4</v>
      </c>
      <c r="D4181" s="1" t="s">
        <v>25</v>
      </c>
      <c r="E4181" t="s">
        <v>32</v>
      </c>
      <c r="F4181" s="4"/>
      <c r="G4181" s="9">
        <f>Table5[[#This Row],[Order Quantity]]</f>
        <v>4</v>
      </c>
    </row>
    <row r="4182" spans="1:7" ht="16" hidden="1" x14ac:dyDescent="0.2">
      <c r="A4182" t="s">
        <v>117</v>
      </c>
      <c r="B4182">
        <v>1</v>
      </c>
      <c r="C4182">
        <v>4</v>
      </c>
      <c r="D4182" t="s">
        <v>65</v>
      </c>
      <c r="E4182" t="s">
        <v>118</v>
      </c>
      <c r="F4182" s="4"/>
      <c r="G4182" s="9">
        <f>Table5[[#This Row],[Order Quantity]]</f>
        <v>4</v>
      </c>
    </row>
    <row r="4183" spans="1:7" ht="16" hidden="1" x14ac:dyDescent="0.2">
      <c r="A4183" t="s">
        <v>198</v>
      </c>
      <c r="B4183">
        <v>1</v>
      </c>
      <c r="C4183">
        <v>4</v>
      </c>
      <c r="D4183" t="s">
        <v>136</v>
      </c>
      <c r="E4183" t="s">
        <v>148</v>
      </c>
      <c r="F4183" s="4"/>
      <c r="G4183" s="9">
        <f>Table5[[#This Row],[Order Quantity]]</f>
        <v>4</v>
      </c>
    </row>
    <row r="4184" spans="1:7" ht="16" hidden="1" x14ac:dyDescent="0.2">
      <c r="A4184" t="s">
        <v>200</v>
      </c>
      <c r="B4184">
        <v>1</v>
      </c>
      <c r="C4184">
        <v>4</v>
      </c>
      <c r="D4184" t="s">
        <v>201</v>
      </c>
      <c r="E4184" t="s">
        <v>202</v>
      </c>
      <c r="F4184" s="4"/>
      <c r="G4184" s="9">
        <f>Table5[[#This Row],[Order Quantity]]</f>
        <v>4</v>
      </c>
    </row>
    <row r="4185" spans="1:7" ht="16" hidden="1" x14ac:dyDescent="0.2">
      <c r="A4185" t="s">
        <v>228</v>
      </c>
      <c r="B4185">
        <v>1</v>
      </c>
      <c r="C4185">
        <v>4</v>
      </c>
      <c r="D4185" t="s">
        <v>229</v>
      </c>
      <c r="E4185" t="s">
        <v>106</v>
      </c>
      <c r="F4185" s="4"/>
      <c r="G4185" s="9">
        <f>Table5[[#This Row],[Order Quantity]]</f>
        <v>4</v>
      </c>
    </row>
    <row r="4186" spans="1:7" ht="16" hidden="1" x14ac:dyDescent="0.2">
      <c r="A4186" t="s">
        <v>238</v>
      </c>
      <c r="B4186">
        <v>1</v>
      </c>
      <c r="C4186">
        <v>4</v>
      </c>
      <c r="D4186" t="s">
        <v>239</v>
      </c>
      <c r="E4186" t="s">
        <v>140</v>
      </c>
      <c r="F4186" s="4"/>
      <c r="G4186" s="9">
        <f>Table5[[#This Row],[Order Quantity]]</f>
        <v>4</v>
      </c>
    </row>
    <row r="4187" spans="1:7" ht="16" hidden="1" x14ac:dyDescent="0.2">
      <c r="A4187" t="s">
        <v>372</v>
      </c>
      <c r="B4187">
        <v>1</v>
      </c>
      <c r="C4187">
        <v>4</v>
      </c>
      <c r="D4187" t="s">
        <v>374</v>
      </c>
      <c r="E4187" t="s">
        <v>214</v>
      </c>
      <c r="F4187" s="4"/>
      <c r="G4187" s="9">
        <f>Table5[[#This Row],[Order Quantity]]</f>
        <v>4</v>
      </c>
    </row>
    <row r="4188" spans="1:7" ht="16" hidden="1" x14ac:dyDescent="0.2">
      <c r="A4188" t="s">
        <v>421</v>
      </c>
      <c r="B4188">
        <v>1</v>
      </c>
      <c r="C4188">
        <v>4</v>
      </c>
      <c r="D4188" t="s">
        <v>422</v>
      </c>
      <c r="E4188" t="s">
        <v>297</v>
      </c>
      <c r="F4188" s="4"/>
      <c r="G4188" s="9">
        <f>Table5[[#This Row],[Order Quantity]]</f>
        <v>4</v>
      </c>
    </row>
    <row r="4189" spans="1:7" ht="16" hidden="1" x14ac:dyDescent="0.2">
      <c r="A4189" t="s">
        <v>468</v>
      </c>
      <c r="B4189">
        <v>1</v>
      </c>
      <c r="C4189">
        <v>4</v>
      </c>
      <c r="D4189" t="s">
        <v>469</v>
      </c>
      <c r="E4189" t="s">
        <v>214</v>
      </c>
      <c r="F4189" s="4"/>
      <c r="G4189" s="9">
        <f>Table5[[#This Row],[Order Quantity]]</f>
        <v>4</v>
      </c>
    </row>
    <row r="4190" spans="1:7" ht="16" hidden="1" x14ac:dyDescent="0.2">
      <c r="A4190" t="s">
        <v>480</v>
      </c>
      <c r="B4190">
        <v>1</v>
      </c>
      <c r="C4190">
        <v>4</v>
      </c>
      <c r="D4190" t="s">
        <v>147</v>
      </c>
      <c r="E4190" t="s">
        <v>148</v>
      </c>
      <c r="F4190" s="4"/>
      <c r="G4190" s="9">
        <f>Table5[[#This Row],[Order Quantity]]</f>
        <v>4</v>
      </c>
    </row>
    <row r="4191" spans="1:7" ht="16" hidden="1" x14ac:dyDescent="0.2">
      <c r="A4191" t="s">
        <v>545</v>
      </c>
      <c r="B4191">
        <v>1</v>
      </c>
      <c r="C4191">
        <v>4</v>
      </c>
      <c r="D4191" t="s">
        <v>546</v>
      </c>
      <c r="E4191" t="s">
        <v>72</v>
      </c>
      <c r="F4191" s="4"/>
      <c r="G4191" s="9">
        <f>Table5[[#This Row],[Order Quantity]]</f>
        <v>4</v>
      </c>
    </row>
    <row r="4192" spans="1:7" ht="16" hidden="1" x14ac:dyDescent="0.2">
      <c r="A4192" t="s">
        <v>576</v>
      </c>
      <c r="B4192">
        <v>1</v>
      </c>
      <c r="C4192">
        <v>4</v>
      </c>
      <c r="D4192" t="s">
        <v>213</v>
      </c>
      <c r="E4192" t="s">
        <v>214</v>
      </c>
      <c r="F4192" s="4"/>
      <c r="G4192" s="9">
        <f>Table5[[#This Row],[Order Quantity]]</f>
        <v>4</v>
      </c>
    </row>
    <row r="4193" spans="1:7" ht="16" hidden="1" x14ac:dyDescent="0.2">
      <c r="A4193" t="s">
        <v>618</v>
      </c>
      <c r="B4193">
        <v>1</v>
      </c>
      <c r="C4193">
        <v>4</v>
      </c>
      <c r="D4193" t="s">
        <v>619</v>
      </c>
      <c r="E4193" t="s">
        <v>620</v>
      </c>
      <c r="F4193" s="4"/>
      <c r="G4193" s="9">
        <f>Table5[[#This Row],[Order Quantity]]</f>
        <v>4</v>
      </c>
    </row>
    <row r="4194" spans="1:7" ht="16" hidden="1" x14ac:dyDescent="0.2">
      <c r="A4194" t="s">
        <v>623</v>
      </c>
      <c r="B4194">
        <v>1</v>
      </c>
      <c r="C4194">
        <v>4</v>
      </c>
      <c r="D4194" t="s">
        <v>624</v>
      </c>
      <c r="E4194" t="s">
        <v>179</v>
      </c>
      <c r="F4194" s="4"/>
      <c r="G4194" s="9">
        <f>Table5[[#This Row],[Order Quantity]]</f>
        <v>4</v>
      </c>
    </row>
    <row r="4195" spans="1:7" ht="16" hidden="1" x14ac:dyDescent="0.2">
      <c r="A4195" t="s">
        <v>639</v>
      </c>
      <c r="B4195">
        <v>1</v>
      </c>
      <c r="C4195">
        <v>4</v>
      </c>
      <c r="D4195" t="s">
        <v>640</v>
      </c>
      <c r="E4195" t="s">
        <v>78</v>
      </c>
      <c r="F4195" s="4"/>
      <c r="G4195" s="9">
        <f>Table5[[#This Row],[Order Quantity]]</f>
        <v>4</v>
      </c>
    </row>
    <row r="4196" spans="1:7" ht="16" hidden="1" x14ac:dyDescent="0.2">
      <c r="A4196" t="s">
        <v>665</v>
      </c>
      <c r="B4196">
        <v>1</v>
      </c>
      <c r="C4196">
        <v>4</v>
      </c>
      <c r="D4196" t="s">
        <v>193</v>
      </c>
      <c r="E4196" t="s">
        <v>148</v>
      </c>
      <c r="F4196" s="4"/>
      <c r="G4196" s="9">
        <f>Table5[[#This Row],[Order Quantity]]</f>
        <v>4</v>
      </c>
    </row>
    <row r="4197" spans="1:7" ht="16" hidden="1" x14ac:dyDescent="0.2">
      <c r="A4197" t="s">
        <v>765</v>
      </c>
      <c r="B4197">
        <v>1</v>
      </c>
      <c r="C4197">
        <v>4</v>
      </c>
      <c r="D4197" t="s">
        <v>769</v>
      </c>
      <c r="E4197" t="s">
        <v>389</v>
      </c>
      <c r="F4197" s="4"/>
      <c r="G4197" s="9">
        <f>Table5[[#This Row],[Order Quantity]]</f>
        <v>4</v>
      </c>
    </row>
    <row r="4198" spans="1:7" ht="16" hidden="1" x14ac:dyDescent="0.2">
      <c r="A4198" t="s">
        <v>830</v>
      </c>
      <c r="B4198">
        <v>1</v>
      </c>
      <c r="C4198">
        <v>4</v>
      </c>
      <c r="D4198" t="s">
        <v>831</v>
      </c>
      <c r="E4198" t="s">
        <v>832</v>
      </c>
      <c r="F4198" s="4"/>
      <c r="G4198" s="9">
        <f>Table5[[#This Row],[Order Quantity]]</f>
        <v>4</v>
      </c>
    </row>
    <row r="4199" spans="1:7" ht="16" hidden="1" x14ac:dyDescent="0.2">
      <c r="A4199" t="s">
        <v>928</v>
      </c>
      <c r="B4199">
        <v>1</v>
      </c>
      <c r="C4199">
        <v>4</v>
      </c>
      <c r="D4199" t="s">
        <v>171</v>
      </c>
      <c r="E4199" t="s">
        <v>630</v>
      </c>
      <c r="F4199" s="4"/>
      <c r="G4199" s="9">
        <f>Table5[[#This Row],[Order Quantity]]</f>
        <v>4</v>
      </c>
    </row>
    <row r="4200" spans="1:7" ht="16" hidden="1" x14ac:dyDescent="0.2">
      <c r="A4200" t="s">
        <v>952</v>
      </c>
      <c r="B4200">
        <v>1</v>
      </c>
      <c r="C4200">
        <v>4</v>
      </c>
      <c r="D4200" t="s">
        <v>581</v>
      </c>
      <c r="E4200" t="s">
        <v>582</v>
      </c>
      <c r="F4200" s="4"/>
      <c r="G4200" s="9">
        <f>Table5[[#This Row],[Order Quantity]]</f>
        <v>4</v>
      </c>
    </row>
    <row r="4201" spans="1:7" ht="16" hidden="1" x14ac:dyDescent="0.2">
      <c r="A4201" t="s">
        <v>997</v>
      </c>
      <c r="B4201">
        <v>1</v>
      </c>
      <c r="C4201">
        <v>4</v>
      </c>
      <c r="D4201" t="s">
        <v>998</v>
      </c>
      <c r="E4201" t="s">
        <v>179</v>
      </c>
      <c r="F4201" s="4"/>
      <c r="G4201" s="9">
        <f>Table5[[#This Row],[Order Quantity]]</f>
        <v>4</v>
      </c>
    </row>
    <row r="4202" spans="1:7" ht="16" hidden="1" x14ac:dyDescent="0.2">
      <c r="A4202" t="s">
        <v>1012</v>
      </c>
      <c r="B4202">
        <v>1</v>
      </c>
      <c r="C4202">
        <v>4</v>
      </c>
      <c r="D4202" t="s">
        <v>89</v>
      </c>
      <c r="E4202" t="s">
        <v>72</v>
      </c>
      <c r="F4202" s="4"/>
      <c r="G4202" s="9">
        <f>Table5[[#This Row],[Order Quantity]]</f>
        <v>4</v>
      </c>
    </row>
    <row r="4203" spans="1:7" ht="16" hidden="1" x14ac:dyDescent="0.2">
      <c r="A4203" t="s">
        <v>1015</v>
      </c>
      <c r="B4203">
        <v>1</v>
      </c>
      <c r="C4203">
        <v>4</v>
      </c>
      <c r="D4203" t="s">
        <v>697</v>
      </c>
      <c r="E4203" t="s">
        <v>832</v>
      </c>
      <c r="F4203" s="4"/>
      <c r="G4203" s="9">
        <f>Table5[[#This Row],[Order Quantity]]</f>
        <v>4</v>
      </c>
    </row>
    <row r="4204" spans="1:7" ht="16" hidden="1" x14ac:dyDescent="0.2">
      <c r="A4204" t="s">
        <v>1001</v>
      </c>
      <c r="B4204">
        <v>1</v>
      </c>
      <c r="C4204">
        <v>4</v>
      </c>
      <c r="D4204" t="s">
        <v>934</v>
      </c>
      <c r="E4204" t="s">
        <v>893</v>
      </c>
      <c r="F4204" s="4"/>
      <c r="G4204" s="9">
        <f>Table5[[#This Row],[Order Quantity]]</f>
        <v>4</v>
      </c>
    </row>
    <row r="4205" spans="1:7" ht="16" hidden="1" x14ac:dyDescent="0.2">
      <c r="A4205" t="s">
        <v>1038</v>
      </c>
      <c r="B4205">
        <v>1</v>
      </c>
      <c r="C4205">
        <v>4</v>
      </c>
      <c r="D4205" t="s">
        <v>383</v>
      </c>
      <c r="E4205" t="s">
        <v>214</v>
      </c>
      <c r="F4205" s="4"/>
      <c r="G4205" s="9">
        <f>Table5[[#This Row],[Order Quantity]]</f>
        <v>4</v>
      </c>
    </row>
    <row r="4206" spans="1:7" ht="16" hidden="1" x14ac:dyDescent="0.2">
      <c r="A4206" t="s">
        <v>1044</v>
      </c>
      <c r="B4206">
        <v>1</v>
      </c>
      <c r="C4206">
        <v>4</v>
      </c>
      <c r="D4206" t="s">
        <v>136</v>
      </c>
      <c r="E4206" t="s">
        <v>81</v>
      </c>
      <c r="F4206" s="4"/>
      <c r="G4206" s="9">
        <f>Table5[[#This Row],[Order Quantity]]</f>
        <v>4</v>
      </c>
    </row>
    <row r="4207" spans="1:7" ht="16" hidden="1" x14ac:dyDescent="0.2">
      <c r="A4207" t="s">
        <v>1062</v>
      </c>
      <c r="B4207">
        <v>1</v>
      </c>
      <c r="C4207">
        <v>4</v>
      </c>
      <c r="D4207" t="s">
        <v>262</v>
      </c>
      <c r="E4207" t="s">
        <v>516</v>
      </c>
      <c r="F4207" s="4"/>
      <c r="G4207" s="9">
        <f>Table5[[#This Row],[Order Quantity]]</f>
        <v>4</v>
      </c>
    </row>
    <row r="4208" spans="1:7" ht="16" hidden="1" x14ac:dyDescent="0.2">
      <c r="A4208" t="s">
        <v>1069</v>
      </c>
      <c r="B4208">
        <v>1</v>
      </c>
      <c r="C4208">
        <v>4</v>
      </c>
      <c r="D4208" t="s">
        <v>1070</v>
      </c>
      <c r="E4208" t="s">
        <v>188</v>
      </c>
      <c r="F4208" s="4"/>
      <c r="G4208" s="9">
        <f>Table5[[#This Row],[Order Quantity]]</f>
        <v>4</v>
      </c>
    </row>
    <row r="4209" spans="1:7" ht="16" hidden="1" x14ac:dyDescent="0.2">
      <c r="A4209" t="s">
        <v>1105</v>
      </c>
      <c r="B4209">
        <v>1</v>
      </c>
      <c r="C4209">
        <v>4</v>
      </c>
      <c r="D4209" t="s">
        <v>262</v>
      </c>
      <c r="E4209" t="s">
        <v>516</v>
      </c>
      <c r="F4209" s="4"/>
      <c r="G4209" s="9">
        <f>Table5[[#This Row],[Order Quantity]]</f>
        <v>4</v>
      </c>
    </row>
    <row r="4210" spans="1:7" ht="16" hidden="1" x14ac:dyDescent="0.2">
      <c r="A4210" t="s">
        <v>1106</v>
      </c>
      <c r="B4210">
        <v>1</v>
      </c>
      <c r="C4210">
        <v>4</v>
      </c>
      <c r="D4210" t="s">
        <v>28</v>
      </c>
      <c r="E4210" t="s">
        <v>118</v>
      </c>
      <c r="F4210" s="4"/>
      <c r="G4210" s="9">
        <f>Table5[[#This Row],[Order Quantity]]</f>
        <v>4</v>
      </c>
    </row>
    <row r="4211" spans="1:7" ht="16" hidden="1" x14ac:dyDescent="0.2">
      <c r="A4211" t="s">
        <v>981</v>
      </c>
      <c r="B4211">
        <v>1</v>
      </c>
      <c r="C4211">
        <v>4</v>
      </c>
      <c r="D4211" t="s">
        <v>262</v>
      </c>
      <c r="E4211" t="s">
        <v>982</v>
      </c>
      <c r="F4211" s="4"/>
      <c r="G4211" s="9">
        <f>Table5[[#This Row],[Order Quantity]]</f>
        <v>4</v>
      </c>
    </row>
    <row r="4212" spans="1:7" ht="16" hidden="1" x14ac:dyDescent="0.2">
      <c r="A4212" t="s">
        <v>1177</v>
      </c>
      <c r="B4212">
        <v>1</v>
      </c>
      <c r="C4212">
        <v>4</v>
      </c>
      <c r="D4212" t="s">
        <v>1178</v>
      </c>
      <c r="E4212" t="s">
        <v>389</v>
      </c>
      <c r="F4212" s="4"/>
      <c r="G4212" s="9">
        <f>Table5[[#This Row],[Order Quantity]]</f>
        <v>4</v>
      </c>
    </row>
    <row r="4213" spans="1:7" ht="16" hidden="1" x14ac:dyDescent="0.2">
      <c r="A4213" t="s">
        <v>1179</v>
      </c>
      <c r="B4213">
        <v>1</v>
      </c>
      <c r="C4213">
        <v>4</v>
      </c>
      <c r="D4213" t="s">
        <v>65</v>
      </c>
      <c r="E4213" t="s">
        <v>66</v>
      </c>
      <c r="F4213" s="4"/>
      <c r="G4213" s="9">
        <f>Table5[[#This Row],[Order Quantity]]</f>
        <v>4</v>
      </c>
    </row>
    <row r="4214" spans="1:7" ht="16" hidden="1" x14ac:dyDescent="0.2">
      <c r="A4214" t="s">
        <v>1189</v>
      </c>
      <c r="B4214">
        <v>1</v>
      </c>
      <c r="C4214">
        <v>4</v>
      </c>
      <c r="D4214" t="s">
        <v>417</v>
      </c>
      <c r="E4214" t="s">
        <v>620</v>
      </c>
      <c r="F4214" s="4"/>
      <c r="G4214" s="9">
        <f>Table5[[#This Row],[Order Quantity]]</f>
        <v>4</v>
      </c>
    </row>
    <row r="4215" spans="1:7" ht="16" hidden="1" x14ac:dyDescent="0.2">
      <c r="A4215" t="s">
        <v>1205</v>
      </c>
      <c r="B4215">
        <v>1</v>
      </c>
      <c r="C4215">
        <v>4</v>
      </c>
      <c r="D4215" t="s">
        <v>136</v>
      </c>
      <c r="E4215" t="s">
        <v>66</v>
      </c>
      <c r="F4215" s="4"/>
      <c r="G4215" s="9">
        <f>Table5[[#This Row],[Order Quantity]]</f>
        <v>4</v>
      </c>
    </row>
    <row r="4216" spans="1:7" ht="16" hidden="1" x14ac:dyDescent="0.2">
      <c r="A4216" t="s">
        <v>1504</v>
      </c>
      <c r="B4216">
        <v>1</v>
      </c>
      <c r="C4216">
        <v>4</v>
      </c>
      <c r="D4216" t="s">
        <v>1505</v>
      </c>
      <c r="E4216" t="s">
        <v>1506</v>
      </c>
      <c r="F4216" s="4"/>
      <c r="G4216" s="9">
        <f>Table5[[#This Row],[Order Quantity]]</f>
        <v>4</v>
      </c>
    </row>
    <row r="4217" spans="1:7" ht="16" hidden="1" x14ac:dyDescent="0.2">
      <c r="A4217" t="s">
        <v>1751</v>
      </c>
      <c r="B4217">
        <v>1</v>
      </c>
      <c r="C4217">
        <v>4</v>
      </c>
      <c r="D4217" t="s">
        <v>113</v>
      </c>
      <c r="E4217" t="s">
        <v>1752</v>
      </c>
      <c r="F4217" s="4"/>
      <c r="G4217" s="9">
        <f>Table5[[#This Row],[Order Quantity]]</f>
        <v>4</v>
      </c>
    </row>
    <row r="4218" spans="1:7" ht="16" hidden="1" x14ac:dyDescent="0.2">
      <c r="A4218" t="s">
        <v>1952</v>
      </c>
      <c r="B4218">
        <v>1</v>
      </c>
      <c r="C4218">
        <v>4</v>
      </c>
      <c r="D4218" t="s">
        <v>65</v>
      </c>
      <c r="E4218" t="s">
        <v>1359</v>
      </c>
      <c r="F4218" s="4"/>
      <c r="G4218" s="9">
        <f>Table5[[#This Row],[Order Quantity]]</f>
        <v>4</v>
      </c>
    </row>
    <row r="4219" spans="1:7" ht="16" hidden="1" x14ac:dyDescent="0.2">
      <c r="A4219" t="s">
        <v>2329</v>
      </c>
      <c r="B4219">
        <v>1</v>
      </c>
      <c r="C4219">
        <v>4</v>
      </c>
      <c r="D4219" t="s">
        <v>385</v>
      </c>
      <c r="E4219" t="s">
        <v>1927</v>
      </c>
      <c r="F4219" s="4"/>
      <c r="G4219" s="9">
        <f>Table5[[#This Row],[Order Quantity]]</f>
        <v>4</v>
      </c>
    </row>
    <row r="4220" spans="1:7" ht="16" hidden="1" x14ac:dyDescent="0.2">
      <c r="A4220" t="s">
        <v>2676</v>
      </c>
      <c r="B4220">
        <v>1</v>
      </c>
      <c r="C4220">
        <v>4</v>
      </c>
      <c r="D4220" t="s">
        <v>2677</v>
      </c>
      <c r="E4220" t="s">
        <v>2089</v>
      </c>
      <c r="F4220" s="4"/>
      <c r="G4220" s="9">
        <f>Table5[[#This Row],[Order Quantity]]</f>
        <v>4</v>
      </c>
    </row>
    <row r="4221" spans="1:7" ht="16" hidden="1" x14ac:dyDescent="0.2">
      <c r="A4221" t="s">
        <v>2747</v>
      </c>
      <c r="B4221">
        <v>1</v>
      </c>
      <c r="C4221">
        <v>4</v>
      </c>
      <c r="D4221" t="s">
        <v>2748</v>
      </c>
      <c r="E4221" t="s">
        <v>1261</v>
      </c>
      <c r="F4221" s="4"/>
      <c r="G4221" s="9">
        <f>Table5[[#This Row],[Order Quantity]]</f>
        <v>4</v>
      </c>
    </row>
    <row r="4222" spans="1:7" ht="16" hidden="1" x14ac:dyDescent="0.2">
      <c r="A4222" t="s">
        <v>2829</v>
      </c>
      <c r="B4222">
        <v>1</v>
      </c>
      <c r="C4222">
        <v>4</v>
      </c>
      <c r="D4222" t="s">
        <v>262</v>
      </c>
      <c r="E4222" t="s">
        <v>1905</v>
      </c>
      <c r="F4222" s="4"/>
      <c r="G4222" s="9">
        <f>Table5[[#This Row],[Order Quantity]]</f>
        <v>4</v>
      </c>
    </row>
    <row r="4223" spans="1:7" ht="16" hidden="1" x14ac:dyDescent="0.2">
      <c r="A4223" t="s">
        <v>2892</v>
      </c>
      <c r="B4223">
        <v>1</v>
      </c>
      <c r="C4223">
        <v>4</v>
      </c>
      <c r="D4223" t="s">
        <v>513</v>
      </c>
      <c r="E4223" t="s">
        <v>2092</v>
      </c>
      <c r="F4223" s="4"/>
      <c r="G4223" s="9">
        <f>Table5[[#This Row],[Order Quantity]]</f>
        <v>4</v>
      </c>
    </row>
    <row r="4224" spans="1:7" ht="16" hidden="1" x14ac:dyDescent="0.2">
      <c r="A4224" t="s">
        <v>2979</v>
      </c>
      <c r="B4224">
        <v>1</v>
      </c>
      <c r="C4224">
        <v>4</v>
      </c>
      <c r="D4224" t="s">
        <v>294</v>
      </c>
      <c r="E4224" t="s">
        <v>287</v>
      </c>
      <c r="F4224" s="4"/>
      <c r="G4224" s="9">
        <f>Table5[[#This Row],[Order Quantity]]</f>
        <v>4</v>
      </c>
    </row>
    <row r="4225" spans="1:7" ht="16" hidden="1" x14ac:dyDescent="0.2">
      <c r="A4225" t="s">
        <v>2998</v>
      </c>
      <c r="B4225">
        <v>1</v>
      </c>
      <c r="C4225">
        <v>4</v>
      </c>
      <c r="D4225" t="s">
        <v>1174</v>
      </c>
      <c r="E4225" t="s">
        <v>2092</v>
      </c>
      <c r="F4225" s="4"/>
      <c r="G4225" s="9">
        <f>Table5[[#This Row],[Order Quantity]]</f>
        <v>4</v>
      </c>
    </row>
    <row r="4226" spans="1:7" ht="16" hidden="1" x14ac:dyDescent="0.2">
      <c r="A4226" t="s">
        <v>3018</v>
      </c>
      <c r="B4226">
        <v>1</v>
      </c>
      <c r="C4226">
        <v>4</v>
      </c>
      <c r="D4226" t="s">
        <v>296</v>
      </c>
      <c r="E4226" t="s">
        <v>287</v>
      </c>
      <c r="F4226" s="4"/>
      <c r="G4226" s="9">
        <f>Table5[[#This Row],[Order Quantity]]</f>
        <v>4</v>
      </c>
    </row>
    <row r="4227" spans="1:7" ht="16" hidden="1" x14ac:dyDescent="0.2">
      <c r="A4227" t="s">
        <v>3056</v>
      </c>
      <c r="B4227">
        <v>1</v>
      </c>
      <c r="C4227" s="6">
        <v>4</v>
      </c>
      <c r="D4227" t="s">
        <v>113</v>
      </c>
      <c r="E4227" t="s">
        <v>1410</v>
      </c>
      <c r="F4227" s="4"/>
      <c r="G4227" s="9">
        <f>Table5[[#This Row],[Order Quantity]]</f>
        <v>4</v>
      </c>
    </row>
    <row r="4228" spans="1:7" ht="16" hidden="1" x14ac:dyDescent="0.2">
      <c r="A4228" t="s">
        <v>3161</v>
      </c>
      <c r="B4228">
        <v>1</v>
      </c>
      <c r="C4228">
        <v>4</v>
      </c>
      <c r="D4228" t="s">
        <v>391</v>
      </c>
      <c r="E4228" t="s">
        <v>3126</v>
      </c>
      <c r="F4228" s="4"/>
      <c r="G4228" s="9">
        <f>Table5[[#This Row],[Order Quantity]]</f>
        <v>4</v>
      </c>
    </row>
    <row r="4229" spans="1:7" ht="16" hidden="1" x14ac:dyDescent="0.2">
      <c r="A4229" t="s">
        <v>3223</v>
      </c>
      <c r="B4229">
        <v>1</v>
      </c>
      <c r="C4229">
        <v>4</v>
      </c>
      <c r="D4229" t="s">
        <v>3224</v>
      </c>
      <c r="E4229" t="s">
        <v>1788</v>
      </c>
      <c r="F4229" s="4"/>
      <c r="G4229" s="9">
        <f>Table5[[#This Row],[Order Quantity]]</f>
        <v>4</v>
      </c>
    </row>
    <row r="4230" spans="1:7" ht="16" hidden="1" x14ac:dyDescent="0.2">
      <c r="A4230" t="s">
        <v>3327</v>
      </c>
      <c r="B4230">
        <v>1</v>
      </c>
      <c r="C4230" s="6">
        <v>4</v>
      </c>
      <c r="D4230" t="s">
        <v>136</v>
      </c>
      <c r="E4230" t="s">
        <v>1392</v>
      </c>
      <c r="F4230" s="4"/>
      <c r="G4230" s="9">
        <f>Table5[[#This Row],[Order Quantity]]</f>
        <v>4</v>
      </c>
    </row>
    <row r="4231" spans="1:7" ht="16" hidden="1" x14ac:dyDescent="0.2">
      <c r="A4231" t="s">
        <v>3371</v>
      </c>
      <c r="B4231">
        <v>1</v>
      </c>
      <c r="C4231">
        <v>4</v>
      </c>
      <c r="D4231" t="s">
        <v>65</v>
      </c>
      <c r="E4231" t="s">
        <v>3372</v>
      </c>
      <c r="F4231" s="4"/>
      <c r="G4231" s="9">
        <f>Table5[[#This Row],[Order Quantity]]</f>
        <v>4</v>
      </c>
    </row>
    <row r="4232" spans="1:7" ht="16" hidden="1" x14ac:dyDescent="0.2">
      <c r="A4232" t="s">
        <v>3495</v>
      </c>
      <c r="B4232">
        <v>1</v>
      </c>
      <c r="C4232">
        <v>4</v>
      </c>
      <c r="D4232" t="s">
        <v>342</v>
      </c>
      <c r="E4232" t="s">
        <v>1419</v>
      </c>
      <c r="F4232" s="4"/>
      <c r="G4232" s="9">
        <f>Table5[[#This Row],[Order Quantity]]</f>
        <v>4</v>
      </c>
    </row>
    <row r="4233" spans="1:7" ht="16" hidden="1" x14ac:dyDescent="0.2">
      <c r="A4233" t="s">
        <v>3531</v>
      </c>
      <c r="B4233">
        <v>1</v>
      </c>
      <c r="C4233">
        <v>4</v>
      </c>
      <c r="D4233" t="s">
        <v>113</v>
      </c>
      <c r="E4233" t="s">
        <v>1307</v>
      </c>
      <c r="F4233" s="4"/>
      <c r="G4233" s="9">
        <f>Table5[[#This Row],[Order Quantity]]</f>
        <v>4</v>
      </c>
    </row>
    <row r="4234" spans="1:7" ht="16" hidden="1" x14ac:dyDescent="0.2">
      <c r="A4234" t="s">
        <v>3680</v>
      </c>
      <c r="B4234">
        <v>1</v>
      </c>
      <c r="C4234">
        <v>4</v>
      </c>
      <c r="D4234" t="s">
        <v>3681</v>
      </c>
      <c r="E4234" t="s">
        <v>2273</v>
      </c>
      <c r="F4234" s="4"/>
      <c r="G4234" s="9">
        <f>Table5[[#This Row],[Order Quantity]]</f>
        <v>4</v>
      </c>
    </row>
    <row r="4235" spans="1:7" ht="16" hidden="1" x14ac:dyDescent="0.2">
      <c r="A4235" t="s">
        <v>3697</v>
      </c>
      <c r="B4235">
        <v>1</v>
      </c>
      <c r="C4235">
        <v>4</v>
      </c>
      <c r="D4235" t="s">
        <v>1178</v>
      </c>
      <c r="E4235" t="s">
        <v>1734</v>
      </c>
      <c r="F4235" s="4"/>
      <c r="G4235" s="9">
        <f>Table5[[#This Row],[Order Quantity]]</f>
        <v>4</v>
      </c>
    </row>
    <row r="4236" spans="1:7" ht="16" hidden="1" x14ac:dyDescent="0.2">
      <c r="A4236" t="s">
        <v>3823</v>
      </c>
      <c r="B4236">
        <v>1</v>
      </c>
      <c r="C4236">
        <v>4</v>
      </c>
      <c r="D4236" t="s">
        <v>3824</v>
      </c>
      <c r="E4236" t="s">
        <v>3825</v>
      </c>
      <c r="F4236" s="4"/>
      <c r="G4236" s="9">
        <f>Table5[[#This Row],[Order Quantity]]</f>
        <v>4</v>
      </c>
    </row>
    <row r="4237" spans="1:7" ht="16" hidden="1" x14ac:dyDescent="0.2">
      <c r="A4237" t="s">
        <v>3870</v>
      </c>
      <c r="B4237">
        <v>1</v>
      </c>
      <c r="C4237" s="6">
        <v>4</v>
      </c>
      <c r="D4237" t="s">
        <v>3142</v>
      </c>
      <c r="E4237" t="s">
        <v>3206</v>
      </c>
      <c r="F4237" s="4"/>
      <c r="G4237" s="9">
        <f>Table5[[#This Row],[Order Quantity]]</f>
        <v>4</v>
      </c>
    </row>
    <row r="4238" spans="1:7" ht="16" hidden="1" x14ac:dyDescent="0.2">
      <c r="A4238" t="s">
        <v>4056</v>
      </c>
      <c r="B4238">
        <v>1</v>
      </c>
      <c r="C4238">
        <v>4</v>
      </c>
      <c r="D4238" t="s">
        <v>464</v>
      </c>
      <c r="E4238" t="s">
        <v>1302</v>
      </c>
      <c r="F4238" s="4"/>
      <c r="G4238" s="9">
        <f>Table5[[#This Row],[Order Quantity]]</f>
        <v>4</v>
      </c>
    </row>
    <row r="4239" spans="1:7" ht="16" hidden="1" x14ac:dyDescent="0.2">
      <c r="A4239" s="1" t="s">
        <v>4079</v>
      </c>
      <c r="B4239" s="1">
        <v>1</v>
      </c>
      <c r="C4239" s="1">
        <v>4</v>
      </c>
      <c r="D4239" s="1" t="s">
        <v>4080</v>
      </c>
      <c r="E4239" s="1" t="s">
        <v>3003</v>
      </c>
      <c r="F4239" s="4"/>
      <c r="G4239" s="9">
        <f>Table5[[#This Row],[Order Quantity]]</f>
        <v>4</v>
      </c>
    </row>
    <row r="4240" spans="1:7" ht="16" hidden="1" x14ac:dyDescent="0.2">
      <c r="A4240" s="1" t="s">
        <v>4271</v>
      </c>
      <c r="B4240" s="1">
        <v>1</v>
      </c>
      <c r="C4240" s="1">
        <v>4</v>
      </c>
      <c r="D4240" s="1" t="s">
        <v>2401</v>
      </c>
      <c r="E4240" s="1" t="s">
        <v>4144</v>
      </c>
      <c r="F4240" s="4"/>
      <c r="G4240" s="9">
        <f>Table5[[#This Row],[Order Quantity]]</f>
        <v>4</v>
      </c>
    </row>
    <row r="4241" spans="1:7" ht="16" hidden="1" x14ac:dyDescent="0.2">
      <c r="A4241" t="s">
        <v>4281</v>
      </c>
      <c r="B4241">
        <v>1</v>
      </c>
      <c r="C4241">
        <v>4</v>
      </c>
      <c r="D4241" t="s">
        <v>2401</v>
      </c>
      <c r="E4241" t="s">
        <v>4144</v>
      </c>
      <c r="F4241" s="4"/>
      <c r="G4241" s="9">
        <f>Table5[[#This Row],[Order Quantity]]</f>
        <v>4</v>
      </c>
    </row>
    <row r="4242" spans="1:7" ht="16" hidden="1" x14ac:dyDescent="0.2">
      <c r="A4242" t="s">
        <v>4284</v>
      </c>
      <c r="B4242">
        <v>1</v>
      </c>
      <c r="C4242">
        <v>4</v>
      </c>
      <c r="D4242" t="s">
        <v>4260</v>
      </c>
      <c r="E4242" t="s">
        <v>4144</v>
      </c>
      <c r="F4242" s="4"/>
      <c r="G4242" s="9">
        <f>Table5[[#This Row],[Order Quantity]]</f>
        <v>4</v>
      </c>
    </row>
    <row r="4243" spans="1:7" ht="16" hidden="1" x14ac:dyDescent="0.2">
      <c r="A4243" t="s">
        <v>4333</v>
      </c>
      <c r="B4243">
        <v>1</v>
      </c>
      <c r="C4243">
        <v>4</v>
      </c>
      <c r="D4243" t="s">
        <v>136</v>
      </c>
      <c r="E4243" t="s">
        <v>1276</v>
      </c>
      <c r="F4243" s="4"/>
      <c r="G4243" s="9">
        <f>Table5[[#This Row],[Order Quantity]]</f>
        <v>4</v>
      </c>
    </row>
    <row r="4244" spans="1:7" ht="16" hidden="1" x14ac:dyDescent="0.2">
      <c r="A4244" s="1" t="s">
        <v>4393</v>
      </c>
      <c r="B4244" s="1">
        <v>1</v>
      </c>
      <c r="C4244" s="5">
        <v>4</v>
      </c>
      <c r="D4244" s="1" t="s">
        <v>1741</v>
      </c>
      <c r="E4244" s="1" t="s">
        <v>1392</v>
      </c>
      <c r="F4244" s="4"/>
      <c r="G4244" s="9">
        <f>Table5[[#This Row],[Order Quantity]]</f>
        <v>4</v>
      </c>
    </row>
    <row r="4245" spans="1:7" ht="16" hidden="1" x14ac:dyDescent="0.2">
      <c r="A4245" t="s">
        <v>4399</v>
      </c>
      <c r="B4245">
        <v>1</v>
      </c>
      <c r="C4245">
        <v>4</v>
      </c>
      <c r="D4245" t="s">
        <v>4400</v>
      </c>
      <c r="E4245" t="s">
        <v>1498</v>
      </c>
      <c r="F4245" s="4"/>
      <c r="G4245" s="9">
        <f>Table5[[#This Row],[Order Quantity]]</f>
        <v>4</v>
      </c>
    </row>
    <row r="4246" spans="1:7" ht="16" hidden="1" x14ac:dyDescent="0.2">
      <c r="A4246" s="1" t="s">
        <v>4442</v>
      </c>
      <c r="B4246" s="1">
        <v>1</v>
      </c>
      <c r="C4246" s="1">
        <v>4</v>
      </c>
      <c r="D4246" s="1" t="s">
        <v>4443</v>
      </c>
      <c r="E4246" s="1" t="s">
        <v>4444</v>
      </c>
      <c r="F4246" s="4"/>
      <c r="G4246" s="9">
        <f>Table5[[#This Row],[Order Quantity]]</f>
        <v>4</v>
      </c>
    </row>
    <row r="4247" spans="1:7" ht="16" hidden="1" x14ac:dyDescent="0.2">
      <c r="A4247" t="s">
        <v>4455</v>
      </c>
      <c r="B4247">
        <v>1</v>
      </c>
      <c r="C4247">
        <v>4</v>
      </c>
      <c r="D4247" t="s">
        <v>4456</v>
      </c>
      <c r="E4247" t="s">
        <v>4457</v>
      </c>
      <c r="F4247" s="4"/>
      <c r="G4247" s="9">
        <f>Table5[[#This Row],[Order Quantity]]</f>
        <v>4</v>
      </c>
    </row>
    <row r="4248" spans="1:7" ht="16" hidden="1" x14ac:dyDescent="0.2">
      <c r="A4248" t="s">
        <v>4459</v>
      </c>
      <c r="B4248">
        <v>1</v>
      </c>
      <c r="C4248">
        <v>4</v>
      </c>
      <c r="D4248" t="s">
        <v>136</v>
      </c>
      <c r="E4248" t="s">
        <v>1346</v>
      </c>
      <c r="F4248" s="4"/>
      <c r="G4248" s="9">
        <f>Table5[[#This Row],[Order Quantity]]</f>
        <v>4</v>
      </c>
    </row>
    <row r="4249" spans="1:7" ht="16" hidden="1" x14ac:dyDescent="0.2">
      <c r="A4249" t="s">
        <v>4465</v>
      </c>
      <c r="B4249">
        <v>1</v>
      </c>
      <c r="C4249">
        <v>4</v>
      </c>
      <c r="D4249" t="s">
        <v>697</v>
      </c>
      <c r="E4249" t="s">
        <v>1594</v>
      </c>
      <c r="F4249" s="4"/>
      <c r="G4249" s="9">
        <f>Table5[[#This Row],[Order Quantity]]</f>
        <v>4</v>
      </c>
    </row>
    <row r="4250" spans="1:7" ht="16" hidden="1" x14ac:dyDescent="0.2">
      <c r="A4250" t="s">
        <v>4466</v>
      </c>
      <c r="B4250">
        <v>1</v>
      </c>
      <c r="C4250">
        <v>4</v>
      </c>
      <c r="D4250" t="s">
        <v>1135</v>
      </c>
      <c r="E4250" t="s">
        <v>1521</v>
      </c>
      <c r="F4250" s="4"/>
      <c r="G4250" s="9">
        <f>Table5[[#This Row],[Order Quantity]]</f>
        <v>4</v>
      </c>
    </row>
    <row r="4251" spans="1:7" ht="16" hidden="1" x14ac:dyDescent="0.2">
      <c r="A4251" t="s">
        <v>3813</v>
      </c>
      <c r="B4251">
        <v>1</v>
      </c>
      <c r="C4251">
        <v>4</v>
      </c>
      <c r="D4251" t="s">
        <v>136</v>
      </c>
      <c r="E4251" t="s">
        <v>1704</v>
      </c>
      <c r="F4251" s="4"/>
      <c r="G4251" s="9">
        <f>Table5[[#This Row],[Order Quantity]]</f>
        <v>4</v>
      </c>
    </row>
    <row r="4252" spans="1:7" ht="16" hidden="1" x14ac:dyDescent="0.2">
      <c r="A4252" t="s">
        <v>4468</v>
      </c>
      <c r="B4252">
        <v>1</v>
      </c>
      <c r="C4252">
        <v>4</v>
      </c>
      <c r="D4252" t="s">
        <v>262</v>
      </c>
      <c r="E4252" t="s">
        <v>2089</v>
      </c>
      <c r="F4252" s="4"/>
      <c r="G4252" s="9">
        <f>Table5[[#This Row],[Order Quantity]]</f>
        <v>4</v>
      </c>
    </row>
    <row r="4253" spans="1:7" ht="16" hidden="1" x14ac:dyDescent="0.2">
      <c r="A4253" t="s">
        <v>4483</v>
      </c>
      <c r="B4253">
        <v>1</v>
      </c>
      <c r="C4253">
        <v>4</v>
      </c>
      <c r="D4253" t="s">
        <v>4484</v>
      </c>
      <c r="E4253" t="s">
        <v>1498</v>
      </c>
      <c r="F4253" s="4"/>
      <c r="G4253" s="9">
        <f>Table5[[#This Row],[Order Quantity]]</f>
        <v>4</v>
      </c>
    </row>
    <row r="4254" spans="1:7" ht="16" hidden="1" x14ac:dyDescent="0.2">
      <c r="A4254" t="s">
        <v>4489</v>
      </c>
      <c r="B4254">
        <v>1</v>
      </c>
      <c r="C4254">
        <v>4</v>
      </c>
      <c r="D4254" t="s">
        <v>136</v>
      </c>
      <c r="E4254" t="s">
        <v>1413</v>
      </c>
      <c r="F4254" s="4"/>
      <c r="G4254" s="9">
        <f>Table5[[#This Row],[Order Quantity]]</f>
        <v>4</v>
      </c>
    </row>
    <row r="4255" spans="1:7" ht="16" hidden="1" x14ac:dyDescent="0.2">
      <c r="A4255" t="s">
        <v>4505</v>
      </c>
      <c r="B4255">
        <v>1</v>
      </c>
      <c r="C4255">
        <v>4</v>
      </c>
      <c r="D4255" t="s">
        <v>171</v>
      </c>
      <c r="E4255" t="s">
        <v>1498</v>
      </c>
      <c r="F4255" s="4"/>
      <c r="G4255" s="9">
        <f>Table5[[#This Row],[Order Quantity]]</f>
        <v>4</v>
      </c>
    </row>
    <row r="4256" spans="1:7" ht="16" hidden="1" x14ac:dyDescent="0.2">
      <c r="A4256" t="s">
        <v>4537</v>
      </c>
      <c r="B4256">
        <v>1</v>
      </c>
      <c r="C4256">
        <v>4</v>
      </c>
      <c r="D4256" t="s">
        <v>571</v>
      </c>
      <c r="E4256" t="s">
        <v>4538</v>
      </c>
      <c r="F4256" s="4"/>
      <c r="G4256" s="9">
        <f>Table5[[#This Row],[Order Quantity]]</f>
        <v>4</v>
      </c>
    </row>
    <row r="4257" spans="1:7" ht="16" hidden="1" x14ac:dyDescent="0.2">
      <c r="A4257" t="s">
        <v>4540</v>
      </c>
      <c r="B4257">
        <v>1</v>
      </c>
      <c r="C4257">
        <v>4</v>
      </c>
      <c r="D4257" t="s">
        <v>4502</v>
      </c>
      <c r="E4257" t="s">
        <v>1521</v>
      </c>
      <c r="F4257" s="4"/>
      <c r="G4257" s="9">
        <f>Table5[[#This Row],[Order Quantity]]</f>
        <v>4</v>
      </c>
    </row>
    <row r="4258" spans="1:7" ht="16" hidden="1" x14ac:dyDescent="0.2">
      <c r="A4258" s="1" t="s">
        <v>4555</v>
      </c>
      <c r="B4258" s="1">
        <v>1</v>
      </c>
      <c r="C4258" s="1">
        <v>4</v>
      </c>
      <c r="D4258" s="1" t="s">
        <v>2080</v>
      </c>
      <c r="E4258" s="1" t="s">
        <v>1739</v>
      </c>
      <c r="F4258" s="4"/>
      <c r="G4258" s="9">
        <f>Table5[[#This Row],[Order Quantity]]</f>
        <v>4</v>
      </c>
    </row>
    <row r="4259" spans="1:7" ht="16" hidden="1" x14ac:dyDescent="0.2">
      <c r="A4259" s="1" t="s">
        <v>4609</v>
      </c>
      <c r="B4259" s="1">
        <v>1</v>
      </c>
      <c r="C4259" s="1">
        <v>4</v>
      </c>
      <c r="D4259" s="1" t="s">
        <v>136</v>
      </c>
      <c r="E4259" s="1" t="s">
        <v>2109</v>
      </c>
      <c r="F4259" s="4"/>
      <c r="G4259" s="9">
        <f>Table5[[#This Row],[Order Quantity]]</f>
        <v>4</v>
      </c>
    </row>
    <row r="4260" spans="1:7" ht="16" hidden="1" x14ac:dyDescent="0.2">
      <c r="A4260" s="1" t="s">
        <v>4619</v>
      </c>
      <c r="B4260" s="1">
        <v>1</v>
      </c>
      <c r="C4260" s="1">
        <v>4</v>
      </c>
      <c r="D4260" s="1" t="s">
        <v>4620</v>
      </c>
      <c r="E4260" s="1" t="s">
        <v>2265</v>
      </c>
      <c r="F4260" s="4"/>
      <c r="G4260" s="9">
        <f>Table5[[#This Row],[Order Quantity]]</f>
        <v>4</v>
      </c>
    </row>
    <row r="4261" spans="1:7" ht="16" hidden="1" x14ac:dyDescent="0.2">
      <c r="A4261" t="s">
        <v>4632</v>
      </c>
      <c r="B4261">
        <v>1</v>
      </c>
      <c r="C4261">
        <v>4</v>
      </c>
      <c r="D4261" t="s">
        <v>1090</v>
      </c>
      <c r="E4261" t="s">
        <v>1498</v>
      </c>
      <c r="F4261" s="4"/>
      <c r="G4261" s="9">
        <f>Table5[[#This Row],[Order Quantity]]</f>
        <v>4</v>
      </c>
    </row>
    <row r="4262" spans="1:7" ht="16" hidden="1" x14ac:dyDescent="0.2">
      <c r="A4262" s="1" t="s">
        <v>4669</v>
      </c>
      <c r="B4262" s="1">
        <v>1</v>
      </c>
      <c r="C4262" s="1">
        <v>4</v>
      </c>
      <c r="D4262" s="1" t="s">
        <v>4670</v>
      </c>
      <c r="E4262" s="1" t="s">
        <v>1744</v>
      </c>
      <c r="F4262" s="4"/>
      <c r="G4262" s="9">
        <f>Table5[[#This Row],[Order Quantity]]</f>
        <v>4</v>
      </c>
    </row>
    <row r="4263" spans="1:7" ht="16" hidden="1" x14ac:dyDescent="0.2">
      <c r="A4263" s="1" t="s">
        <v>4692</v>
      </c>
      <c r="B4263" s="1">
        <v>1</v>
      </c>
      <c r="C4263" s="1">
        <v>4</v>
      </c>
      <c r="D4263" s="1" t="s">
        <v>1224</v>
      </c>
      <c r="E4263" s="1" t="s">
        <v>2128</v>
      </c>
      <c r="F4263" s="4"/>
      <c r="G4263" s="9">
        <f>Table5[[#This Row],[Order Quantity]]</f>
        <v>4</v>
      </c>
    </row>
    <row r="4264" spans="1:7" ht="16" hidden="1" x14ac:dyDescent="0.2">
      <c r="A4264" s="1" t="s">
        <v>4730</v>
      </c>
      <c r="B4264" s="1">
        <v>1</v>
      </c>
      <c r="C4264" s="1">
        <v>4</v>
      </c>
      <c r="D4264" s="1" t="s">
        <v>1937</v>
      </c>
      <c r="E4264" s="1" t="s">
        <v>1742</v>
      </c>
      <c r="F4264" s="4"/>
      <c r="G4264" s="9">
        <f>Table5[[#This Row],[Order Quantity]]</f>
        <v>4</v>
      </c>
    </row>
    <row r="4265" spans="1:7" ht="16" hidden="1" x14ac:dyDescent="0.2">
      <c r="A4265" t="s">
        <v>4738</v>
      </c>
      <c r="B4265">
        <v>1</v>
      </c>
      <c r="C4265">
        <v>4</v>
      </c>
      <c r="D4265" t="s">
        <v>65</v>
      </c>
      <c r="E4265" t="s">
        <v>1336</v>
      </c>
      <c r="F4265" s="4"/>
      <c r="G4265" s="9">
        <f>Table5[[#This Row],[Order Quantity]]</f>
        <v>4</v>
      </c>
    </row>
    <row r="4266" spans="1:7" ht="16" hidden="1" x14ac:dyDescent="0.2">
      <c r="A4266" t="s">
        <v>3725</v>
      </c>
      <c r="B4266">
        <v>1</v>
      </c>
      <c r="C4266">
        <v>4</v>
      </c>
      <c r="D4266" t="s">
        <v>113</v>
      </c>
      <c r="E4266" t="s">
        <v>1477</v>
      </c>
      <c r="F4266" s="4"/>
      <c r="G4266" s="9">
        <f>Table5[[#This Row],[Order Quantity]]</f>
        <v>4</v>
      </c>
    </row>
    <row r="4267" spans="1:7" ht="16" hidden="1" x14ac:dyDescent="0.2">
      <c r="A4267" t="s">
        <v>4807</v>
      </c>
      <c r="B4267">
        <v>1</v>
      </c>
      <c r="C4267">
        <v>4</v>
      </c>
      <c r="D4267" t="s">
        <v>4213</v>
      </c>
      <c r="E4267" t="s">
        <v>1361</v>
      </c>
      <c r="F4267" s="4"/>
      <c r="G4267" s="9">
        <f>Table5[[#This Row],[Order Quantity]]</f>
        <v>4</v>
      </c>
    </row>
    <row r="4268" spans="1:7" ht="16" hidden="1" x14ac:dyDescent="0.2">
      <c r="A4268" t="s">
        <v>5054</v>
      </c>
      <c r="B4268">
        <v>1</v>
      </c>
      <c r="C4268">
        <v>4</v>
      </c>
      <c r="D4268" t="s">
        <v>5055</v>
      </c>
      <c r="E4268" t="s">
        <v>5024</v>
      </c>
      <c r="F4268" s="4"/>
      <c r="G4268" s="9">
        <f>Table5[[#This Row],[Order Quantity]]</f>
        <v>4</v>
      </c>
    </row>
    <row r="4269" spans="1:7" ht="16" hidden="1" x14ac:dyDescent="0.2">
      <c r="A4269" t="s">
        <v>5367</v>
      </c>
      <c r="B4269">
        <v>1</v>
      </c>
      <c r="C4269">
        <v>4</v>
      </c>
      <c r="D4269" t="s">
        <v>65</v>
      </c>
      <c r="E4269" t="s">
        <v>5368</v>
      </c>
      <c r="F4269" s="4"/>
      <c r="G4269" s="9">
        <f>Table5[[#This Row],[Order Quantity]]</f>
        <v>4</v>
      </c>
    </row>
    <row r="4270" spans="1:7" ht="16" hidden="1" x14ac:dyDescent="0.2">
      <c r="A4270" t="s">
        <v>5462</v>
      </c>
      <c r="B4270">
        <v>1</v>
      </c>
      <c r="C4270">
        <v>4</v>
      </c>
      <c r="D4270" t="s">
        <v>136</v>
      </c>
      <c r="E4270" t="s">
        <v>5362</v>
      </c>
      <c r="F4270" s="4"/>
      <c r="G4270" s="9">
        <f>Table5[[#This Row],[Order Quantity]]</f>
        <v>4</v>
      </c>
    </row>
    <row r="4271" spans="1:7" ht="16" hidden="1" x14ac:dyDescent="0.2">
      <c r="A4271" t="s">
        <v>5465</v>
      </c>
      <c r="B4271">
        <v>1</v>
      </c>
      <c r="C4271">
        <v>4</v>
      </c>
      <c r="D4271" t="s">
        <v>684</v>
      </c>
      <c r="E4271" t="s">
        <v>3079</v>
      </c>
      <c r="F4271" s="4"/>
      <c r="G4271" s="9">
        <f>Table5[[#This Row],[Order Quantity]]</f>
        <v>4</v>
      </c>
    </row>
    <row r="4272" spans="1:7" ht="16" hidden="1" x14ac:dyDescent="0.2">
      <c r="A4272" t="s">
        <v>5647</v>
      </c>
      <c r="B4272">
        <v>1</v>
      </c>
      <c r="C4272">
        <v>4</v>
      </c>
      <c r="D4272" t="s">
        <v>5648</v>
      </c>
      <c r="E4272" t="s">
        <v>1734</v>
      </c>
      <c r="F4272" s="4"/>
      <c r="G4272" s="9">
        <f>Table5[[#This Row],[Order Quantity]]</f>
        <v>4</v>
      </c>
    </row>
    <row r="4273" spans="1:7" ht="16" hidden="1" x14ac:dyDescent="0.2">
      <c r="A4273" t="s">
        <v>5955</v>
      </c>
      <c r="B4273">
        <v>1</v>
      </c>
      <c r="C4273">
        <v>4</v>
      </c>
      <c r="D4273" t="s">
        <v>5766</v>
      </c>
      <c r="E4273" t="s">
        <v>5951</v>
      </c>
      <c r="F4273" s="4"/>
      <c r="G4273" s="9">
        <f>Table5[[#This Row],[Order Quantity]]</f>
        <v>4</v>
      </c>
    </row>
    <row r="4274" spans="1:7" ht="16" hidden="1" x14ac:dyDescent="0.2">
      <c r="A4274" t="s">
        <v>5981</v>
      </c>
      <c r="B4274">
        <v>1</v>
      </c>
      <c r="C4274">
        <v>4</v>
      </c>
      <c r="D4274" t="s">
        <v>77</v>
      </c>
      <c r="E4274" t="s">
        <v>1788</v>
      </c>
      <c r="F4274" s="4"/>
      <c r="G4274" s="9">
        <f>Table5[[#This Row],[Order Quantity]]</f>
        <v>4</v>
      </c>
    </row>
    <row r="4275" spans="1:7" ht="16" hidden="1" x14ac:dyDescent="0.2">
      <c r="A4275" s="1" t="s">
        <v>6037</v>
      </c>
      <c r="B4275" s="1">
        <v>1</v>
      </c>
      <c r="C4275" s="1">
        <v>4</v>
      </c>
      <c r="D4275" s="1" t="s">
        <v>422</v>
      </c>
      <c r="E4275" s="1" t="s">
        <v>1513</v>
      </c>
      <c r="F4275" s="4"/>
      <c r="G4275" s="9">
        <f>Table5[[#This Row],[Order Quantity]]</f>
        <v>4</v>
      </c>
    </row>
    <row r="4276" spans="1:7" ht="16" hidden="1" x14ac:dyDescent="0.2">
      <c r="A4276" t="s">
        <v>6093</v>
      </c>
      <c r="B4276">
        <v>1</v>
      </c>
      <c r="C4276">
        <v>4</v>
      </c>
      <c r="D4276" t="s">
        <v>65</v>
      </c>
      <c r="E4276" t="s">
        <v>6093</v>
      </c>
      <c r="F4276" s="4"/>
      <c r="G4276" s="9">
        <f>Table5[[#This Row],[Order Quantity]]</f>
        <v>4</v>
      </c>
    </row>
    <row r="4277" spans="1:7" ht="16" hidden="1" x14ac:dyDescent="0.2">
      <c r="A4277" t="s">
        <v>6138</v>
      </c>
      <c r="B4277">
        <v>1</v>
      </c>
      <c r="C4277">
        <v>4</v>
      </c>
      <c r="D4277" t="s">
        <v>129</v>
      </c>
      <c r="E4277" t="s">
        <v>287</v>
      </c>
      <c r="F4277" s="4"/>
      <c r="G4277" s="9">
        <f>Table5[[#This Row],[Order Quantity]]</f>
        <v>4</v>
      </c>
    </row>
    <row r="4278" spans="1:7" ht="16" hidden="1" x14ac:dyDescent="0.2">
      <c r="A4278" t="s">
        <v>6044</v>
      </c>
      <c r="B4278">
        <v>1</v>
      </c>
      <c r="C4278" s="6">
        <v>4</v>
      </c>
      <c r="D4278" t="s">
        <v>65</v>
      </c>
      <c r="E4278" t="s">
        <v>1265</v>
      </c>
      <c r="F4278" s="4"/>
      <c r="G4278" s="9">
        <f>Table5[[#This Row],[Order Quantity]]</f>
        <v>4</v>
      </c>
    </row>
    <row r="4279" spans="1:7" ht="16" hidden="1" x14ac:dyDescent="0.2">
      <c r="A4279" t="s">
        <v>6348</v>
      </c>
      <c r="B4279">
        <v>1</v>
      </c>
      <c r="C4279" s="6">
        <v>4</v>
      </c>
      <c r="D4279" t="s">
        <v>6349</v>
      </c>
      <c r="E4279" t="s">
        <v>1501</v>
      </c>
      <c r="F4279" s="4"/>
      <c r="G4279" s="9">
        <f>Table5[[#This Row],[Order Quantity]]</f>
        <v>4</v>
      </c>
    </row>
    <row r="4280" spans="1:7" ht="16" hidden="1" x14ac:dyDescent="0.2">
      <c r="A4280" t="s">
        <v>6440</v>
      </c>
      <c r="B4280">
        <v>1</v>
      </c>
      <c r="C4280" s="6">
        <v>4</v>
      </c>
      <c r="D4280" t="s">
        <v>6441</v>
      </c>
      <c r="E4280" t="s">
        <v>1501</v>
      </c>
      <c r="F4280" s="4"/>
      <c r="G4280" s="9">
        <f>Table5[[#This Row],[Order Quantity]]</f>
        <v>4</v>
      </c>
    </row>
    <row r="4281" spans="1:7" ht="16" hidden="1" x14ac:dyDescent="0.2">
      <c r="A4281" t="s">
        <v>6500</v>
      </c>
      <c r="B4281">
        <v>1</v>
      </c>
      <c r="C4281" s="6">
        <v>4</v>
      </c>
      <c r="D4281" t="s">
        <v>213</v>
      </c>
      <c r="E4281" t="s">
        <v>1612</v>
      </c>
      <c r="F4281" s="4"/>
      <c r="G4281" s="9">
        <f>Table5[[#This Row],[Order Quantity]]</f>
        <v>4</v>
      </c>
    </row>
    <row r="4282" spans="1:7" ht="16" hidden="1" x14ac:dyDescent="0.2">
      <c r="A4282" t="s">
        <v>726</v>
      </c>
      <c r="B4282">
        <v>1</v>
      </c>
      <c r="C4282" s="6">
        <v>4</v>
      </c>
      <c r="D4282" t="s">
        <v>136</v>
      </c>
      <c r="E4282" t="s">
        <v>6616</v>
      </c>
      <c r="F4282" s="4"/>
      <c r="G4282" s="9">
        <f>Table5[[#This Row],[Order Quantity]]</f>
        <v>4</v>
      </c>
    </row>
    <row r="4283" spans="1:7" ht="16" hidden="1" x14ac:dyDescent="0.2">
      <c r="A4283" t="s">
        <v>7073</v>
      </c>
      <c r="B4283">
        <v>1</v>
      </c>
      <c r="C4283">
        <v>4</v>
      </c>
      <c r="D4283" t="s">
        <v>831</v>
      </c>
      <c r="E4283" t="s">
        <v>2082</v>
      </c>
      <c r="F4283" s="4"/>
      <c r="G4283" s="9">
        <f>Table5[[#This Row],[Order Quantity]]</f>
        <v>4</v>
      </c>
    </row>
    <row r="4284" spans="1:7" ht="16" hidden="1" x14ac:dyDescent="0.2">
      <c r="A4284" t="s">
        <v>7125</v>
      </c>
      <c r="B4284">
        <v>1</v>
      </c>
      <c r="C4284">
        <v>4</v>
      </c>
      <c r="D4284" t="s">
        <v>136</v>
      </c>
      <c r="E4284" t="s">
        <v>1677</v>
      </c>
      <c r="F4284" s="4"/>
      <c r="G4284" s="9">
        <f>Table5[[#This Row],[Order Quantity]]</f>
        <v>4</v>
      </c>
    </row>
    <row r="4285" spans="1:7" ht="16" hidden="1" x14ac:dyDescent="0.2">
      <c r="A4285" t="s">
        <v>7381</v>
      </c>
      <c r="B4285">
        <v>1</v>
      </c>
      <c r="C4285">
        <v>4</v>
      </c>
      <c r="D4285" t="s">
        <v>1339</v>
      </c>
      <c r="E4285" t="s">
        <v>1569</v>
      </c>
      <c r="F4285" s="4"/>
      <c r="G4285" s="9">
        <f>Table5[[#This Row],[Order Quantity]]</f>
        <v>4</v>
      </c>
    </row>
    <row r="4286" spans="1:7" ht="16" hidden="1" x14ac:dyDescent="0.2">
      <c r="A4286" s="1" t="s">
        <v>7385</v>
      </c>
      <c r="B4286" s="1">
        <v>1</v>
      </c>
      <c r="C4286" s="1">
        <v>4</v>
      </c>
      <c r="D4286" s="1" t="s">
        <v>7386</v>
      </c>
      <c r="E4286" s="1" t="s">
        <v>1569</v>
      </c>
      <c r="F4286" s="4"/>
      <c r="G4286" s="9">
        <f>Table5[[#This Row],[Order Quantity]]</f>
        <v>4</v>
      </c>
    </row>
    <row r="4287" spans="1:7" ht="16" hidden="1" x14ac:dyDescent="0.2">
      <c r="A4287" s="1" t="s">
        <v>7399</v>
      </c>
      <c r="B4287" s="1">
        <v>1</v>
      </c>
      <c r="C4287" s="1">
        <v>4</v>
      </c>
      <c r="D4287" s="1" t="s">
        <v>354</v>
      </c>
      <c r="E4287" s="1" t="s">
        <v>1261</v>
      </c>
      <c r="F4287" s="4"/>
      <c r="G4287" s="9">
        <f>Table5[[#This Row],[Order Quantity]]</f>
        <v>4</v>
      </c>
    </row>
    <row r="4288" spans="1:7" ht="16" hidden="1" x14ac:dyDescent="0.2">
      <c r="A4288" t="s">
        <v>7401</v>
      </c>
      <c r="B4288">
        <v>1</v>
      </c>
      <c r="C4288">
        <v>4</v>
      </c>
      <c r="D4288" t="s">
        <v>129</v>
      </c>
      <c r="E4288" t="s">
        <v>287</v>
      </c>
      <c r="F4288" s="4"/>
      <c r="G4288" s="9">
        <f>Table5[[#This Row],[Order Quantity]]</f>
        <v>4</v>
      </c>
    </row>
    <row r="4289" spans="1:7" ht="16" hidden="1" x14ac:dyDescent="0.2">
      <c r="A4289" t="s">
        <v>7417</v>
      </c>
      <c r="B4289">
        <v>1</v>
      </c>
      <c r="C4289">
        <v>4</v>
      </c>
      <c r="D4289" t="s">
        <v>7418</v>
      </c>
      <c r="E4289" t="s">
        <v>6083</v>
      </c>
      <c r="F4289" s="4"/>
      <c r="G4289" s="9">
        <f>Table5[[#This Row],[Order Quantity]]</f>
        <v>4</v>
      </c>
    </row>
    <row r="4290" spans="1:7" ht="16" hidden="1" x14ac:dyDescent="0.2">
      <c r="A4290" t="s">
        <v>1221</v>
      </c>
      <c r="B4290">
        <v>1</v>
      </c>
      <c r="C4290">
        <v>4</v>
      </c>
      <c r="D4290" t="s">
        <v>782</v>
      </c>
      <c r="E4290" t="s">
        <v>1343</v>
      </c>
      <c r="F4290" s="4"/>
      <c r="G4290" s="9">
        <f>Table5[[#This Row],[Order Quantity]]</f>
        <v>4</v>
      </c>
    </row>
    <row r="4291" spans="1:7" ht="16" hidden="1" x14ac:dyDescent="0.2">
      <c r="A4291" t="s">
        <v>7500</v>
      </c>
      <c r="B4291">
        <v>1</v>
      </c>
      <c r="C4291">
        <v>4</v>
      </c>
      <c r="D4291" t="s">
        <v>171</v>
      </c>
      <c r="E4291" t="s">
        <v>3172</v>
      </c>
      <c r="F4291" s="4"/>
      <c r="G4291" s="9">
        <f>Table5[[#This Row],[Order Quantity]]</f>
        <v>4</v>
      </c>
    </row>
    <row r="4292" spans="1:7" ht="16" hidden="1" x14ac:dyDescent="0.2">
      <c r="A4292" t="s">
        <v>3307</v>
      </c>
      <c r="B4292">
        <v>1</v>
      </c>
      <c r="C4292">
        <v>4</v>
      </c>
      <c r="D4292" t="s">
        <v>354</v>
      </c>
      <c r="E4292" t="s">
        <v>3307</v>
      </c>
      <c r="F4292" s="4"/>
      <c r="G4292" s="9">
        <f>Table5[[#This Row],[Order Quantity]]</f>
        <v>4</v>
      </c>
    </row>
    <row r="4293" spans="1:7" ht="16" hidden="1" x14ac:dyDescent="0.2">
      <c r="A4293" t="s">
        <v>7542</v>
      </c>
      <c r="B4293">
        <v>1</v>
      </c>
      <c r="C4293">
        <v>4</v>
      </c>
      <c r="D4293" t="s">
        <v>136</v>
      </c>
      <c r="E4293" t="s">
        <v>3172</v>
      </c>
      <c r="F4293" s="4"/>
      <c r="G4293" s="9">
        <f>Table5[[#This Row],[Order Quantity]]</f>
        <v>4</v>
      </c>
    </row>
    <row r="4294" spans="1:7" ht="16" hidden="1" x14ac:dyDescent="0.2">
      <c r="A4294" t="s">
        <v>7585</v>
      </c>
      <c r="B4294">
        <v>1</v>
      </c>
      <c r="C4294">
        <v>4</v>
      </c>
      <c r="D4294" t="s">
        <v>4146</v>
      </c>
      <c r="E4294" t="s">
        <v>5362</v>
      </c>
      <c r="F4294" s="4"/>
      <c r="G4294" s="9">
        <f>Table5[[#This Row],[Order Quantity]]</f>
        <v>4</v>
      </c>
    </row>
    <row r="4295" spans="1:7" ht="16" hidden="1" x14ac:dyDescent="0.2">
      <c r="A4295" t="s">
        <v>6151</v>
      </c>
      <c r="B4295">
        <v>4</v>
      </c>
      <c r="C4295">
        <v>3.62</v>
      </c>
      <c r="D4295" t="s">
        <v>136</v>
      </c>
      <c r="E4295" t="s">
        <v>1336</v>
      </c>
      <c r="F4295" s="4"/>
      <c r="G4295" s="9">
        <f>Table5[[#This Row],[Order Quantity]]</f>
        <v>3.62</v>
      </c>
    </row>
    <row r="4296" spans="1:7" ht="16" hidden="1" x14ac:dyDescent="0.2">
      <c r="A4296" t="s">
        <v>6868</v>
      </c>
      <c r="B4296">
        <v>1</v>
      </c>
      <c r="C4296" s="6">
        <v>3.61</v>
      </c>
      <c r="D4296" t="s">
        <v>684</v>
      </c>
      <c r="E4296" t="s">
        <v>3120</v>
      </c>
      <c r="F4296" s="4"/>
      <c r="G4296" s="9">
        <f>Table5[[#This Row],[Order Quantity]]</f>
        <v>3.61</v>
      </c>
    </row>
    <row r="4297" spans="1:7" ht="16" hidden="1" x14ac:dyDescent="0.2">
      <c r="A4297" s="1" t="s">
        <v>5683</v>
      </c>
      <c r="B4297" s="1">
        <v>1</v>
      </c>
      <c r="C4297" s="1">
        <v>3.472</v>
      </c>
      <c r="D4297" s="1" t="s">
        <v>5684</v>
      </c>
      <c r="E4297" s="1" t="s">
        <v>1263</v>
      </c>
      <c r="F4297" s="4"/>
      <c r="G4297" s="9">
        <f>Table5[[#This Row],[Order Quantity]]</f>
        <v>3.472</v>
      </c>
    </row>
    <row r="4298" spans="1:7" ht="16" hidden="1" x14ac:dyDescent="0.2">
      <c r="A4298" t="s">
        <v>3958</v>
      </c>
      <c r="B4298">
        <v>2</v>
      </c>
      <c r="C4298">
        <v>3.4</v>
      </c>
      <c r="D4298" t="s">
        <v>684</v>
      </c>
      <c r="E4298" t="s">
        <v>3958</v>
      </c>
      <c r="F4298" s="4"/>
      <c r="G4298" s="9">
        <f>Table5[[#This Row],[Order Quantity]]</f>
        <v>3.4</v>
      </c>
    </row>
    <row r="4299" spans="1:7" ht="16" hidden="1" x14ac:dyDescent="0.2">
      <c r="A4299" t="s">
        <v>6215</v>
      </c>
      <c r="B4299">
        <v>3</v>
      </c>
      <c r="C4299">
        <v>3.2</v>
      </c>
      <c r="D4299" t="s">
        <v>684</v>
      </c>
      <c r="E4299" t="s">
        <v>2281</v>
      </c>
      <c r="F4299" s="4"/>
      <c r="G4299" s="9">
        <f>Table5[[#This Row],[Order Quantity]]</f>
        <v>3.2</v>
      </c>
    </row>
    <row r="4300" spans="1:7" ht="16" hidden="1" x14ac:dyDescent="0.2">
      <c r="A4300" t="s">
        <v>6120</v>
      </c>
      <c r="B4300">
        <v>2</v>
      </c>
      <c r="C4300">
        <v>3.2</v>
      </c>
      <c r="D4300" t="s">
        <v>684</v>
      </c>
      <c r="E4300" t="s">
        <v>1477</v>
      </c>
      <c r="F4300" s="4"/>
      <c r="G4300" s="9">
        <f>Table5[[#This Row],[Order Quantity]]</f>
        <v>3.2</v>
      </c>
    </row>
    <row r="4301" spans="1:7" ht="16" hidden="1" x14ac:dyDescent="0.2">
      <c r="A4301" s="1" t="s">
        <v>4126</v>
      </c>
      <c r="B4301" s="1">
        <v>1</v>
      </c>
      <c r="C4301" s="5">
        <v>3.2</v>
      </c>
      <c r="D4301" s="1" t="s">
        <v>684</v>
      </c>
      <c r="E4301" s="1" t="s">
        <v>3178</v>
      </c>
      <c r="F4301" s="4"/>
      <c r="G4301" s="9">
        <f>Table5[[#This Row],[Order Quantity]]</f>
        <v>3.2</v>
      </c>
    </row>
    <row r="4302" spans="1:7" ht="16" hidden="1" x14ac:dyDescent="0.2">
      <c r="A4302" s="1" t="s">
        <v>4089</v>
      </c>
      <c r="B4302" s="1">
        <v>1</v>
      </c>
      <c r="C4302" s="5">
        <v>3.1</v>
      </c>
      <c r="D4302" s="1" t="s">
        <v>4090</v>
      </c>
      <c r="E4302" s="1" t="s">
        <v>3178</v>
      </c>
      <c r="F4302" s="4"/>
      <c r="G4302" s="9">
        <f>Table5[[#This Row],[Order Quantity]]</f>
        <v>3.1</v>
      </c>
    </row>
    <row r="4303" spans="1:7" ht="16" hidden="1" x14ac:dyDescent="0.2">
      <c r="A4303" t="s">
        <v>317</v>
      </c>
      <c r="B4303">
        <v>3</v>
      </c>
      <c r="C4303">
        <v>3</v>
      </c>
      <c r="D4303" t="s">
        <v>318</v>
      </c>
      <c r="E4303" t="s">
        <v>127</v>
      </c>
      <c r="F4303" s="4"/>
      <c r="G4303" s="9">
        <f>Table5[[#This Row],[Order Quantity]]</f>
        <v>3</v>
      </c>
    </row>
    <row r="4304" spans="1:7" ht="16" hidden="1" x14ac:dyDescent="0.2">
      <c r="A4304" t="s">
        <v>335</v>
      </c>
      <c r="B4304">
        <v>3</v>
      </c>
      <c r="C4304">
        <v>3</v>
      </c>
      <c r="D4304" t="s">
        <v>336</v>
      </c>
      <c r="E4304" t="s">
        <v>337</v>
      </c>
      <c r="F4304" s="4"/>
      <c r="G4304" s="9">
        <f>Table5[[#This Row],[Order Quantity]]</f>
        <v>3</v>
      </c>
    </row>
    <row r="4305" spans="1:7" ht="16" hidden="1" x14ac:dyDescent="0.2">
      <c r="A4305" t="s">
        <v>404</v>
      </c>
      <c r="B4305">
        <v>3</v>
      </c>
      <c r="C4305">
        <v>3</v>
      </c>
      <c r="D4305" t="s">
        <v>175</v>
      </c>
      <c r="E4305" t="s">
        <v>176</v>
      </c>
      <c r="F4305" s="4"/>
      <c r="G4305" s="9">
        <f>Table5[[#This Row],[Order Quantity]]</f>
        <v>3</v>
      </c>
    </row>
    <row r="4306" spans="1:7" ht="16" hidden="1" x14ac:dyDescent="0.2">
      <c r="A4306" t="s">
        <v>514</v>
      </c>
      <c r="B4306">
        <v>3</v>
      </c>
      <c r="C4306">
        <v>3</v>
      </c>
      <c r="D4306" t="s">
        <v>513</v>
      </c>
      <c r="E4306" t="s">
        <v>78</v>
      </c>
      <c r="F4306" s="4"/>
      <c r="G4306" s="9">
        <f>Table5[[#This Row],[Order Quantity]]</f>
        <v>3</v>
      </c>
    </row>
    <row r="4307" spans="1:7" ht="16" hidden="1" x14ac:dyDescent="0.2">
      <c r="A4307" t="s">
        <v>599</v>
      </c>
      <c r="B4307">
        <v>3</v>
      </c>
      <c r="C4307">
        <v>3</v>
      </c>
      <c r="D4307" t="s">
        <v>600</v>
      </c>
      <c r="E4307" t="s">
        <v>127</v>
      </c>
      <c r="F4307" s="4"/>
      <c r="G4307" s="9">
        <f>Table5[[#This Row],[Order Quantity]]</f>
        <v>3</v>
      </c>
    </row>
    <row r="4308" spans="1:7" ht="16" hidden="1" x14ac:dyDescent="0.2">
      <c r="A4308" t="s">
        <v>981</v>
      </c>
      <c r="B4308">
        <v>3</v>
      </c>
      <c r="C4308">
        <v>3</v>
      </c>
      <c r="D4308" t="s">
        <v>479</v>
      </c>
      <c r="E4308" t="s">
        <v>982</v>
      </c>
      <c r="F4308" s="4"/>
      <c r="G4308" s="9">
        <f>Table5[[#This Row],[Order Quantity]]</f>
        <v>3</v>
      </c>
    </row>
    <row r="4309" spans="1:7" ht="16" hidden="1" x14ac:dyDescent="0.2">
      <c r="A4309" t="s">
        <v>996</v>
      </c>
      <c r="B4309">
        <v>3</v>
      </c>
      <c r="C4309">
        <v>3</v>
      </c>
      <c r="D4309" t="s">
        <v>77</v>
      </c>
      <c r="E4309" t="s">
        <v>78</v>
      </c>
      <c r="F4309" s="4"/>
      <c r="G4309" s="9">
        <f>Table5[[#This Row],[Order Quantity]]</f>
        <v>3</v>
      </c>
    </row>
    <row r="4310" spans="1:7" ht="16" hidden="1" x14ac:dyDescent="0.2">
      <c r="A4310" t="s">
        <v>1055</v>
      </c>
      <c r="B4310">
        <v>3</v>
      </c>
      <c r="C4310">
        <v>3</v>
      </c>
      <c r="D4310" t="s">
        <v>385</v>
      </c>
      <c r="E4310" t="s">
        <v>114</v>
      </c>
      <c r="F4310" s="4"/>
      <c r="G4310" s="9">
        <f>Table5[[#This Row],[Order Quantity]]</f>
        <v>3</v>
      </c>
    </row>
    <row r="4311" spans="1:7" ht="16" hidden="1" x14ac:dyDescent="0.2">
      <c r="A4311" t="s">
        <v>1120</v>
      </c>
      <c r="B4311">
        <v>3</v>
      </c>
      <c r="C4311" s="6">
        <v>3</v>
      </c>
      <c r="D4311" t="s">
        <v>1121</v>
      </c>
      <c r="E4311" t="s">
        <v>231</v>
      </c>
      <c r="F4311" s="4"/>
      <c r="G4311" s="9">
        <f>Table5[[#This Row],[Order Quantity]]</f>
        <v>3</v>
      </c>
    </row>
    <row r="4312" spans="1:7" ht="16" hidden="1" x14ac:dyDescent="0.2">
      <c r="A4312" t="s">
        <v>1460</v>
      </c>
      <c r="B4312">
        <v>3</v>
      </c>
      <c r="C4312" s="6">
        <v>3</v>
      </c>
      <c r="D4312" t="s">
        <v>1461</v>
      </c>
      <c r="E4312" t="s">
        <v>1462</v>
      </c>
      <c r="F4312" s="4"/>
      <c r="G4312" s="9">
        <f>Table5[[#This Row],[Order Quantity]]</f>
        <v>3</v>
      </c>
    </row>
    <row r="4313" spans="1:7" ht="16" hidden="1" x14ac:dyDescent="0.2">
      <c r="A4313" t="s">
        <v>871</v>
      </c>
      <c r="B4313">
        <v>3</v>
      </c>
      <c r="C4313">
        <v>3</v>
      </c>
      <c r="D4313" t="s">
        <v>544</v>
      </c>
      <c r="E4313" t="s">
        <v>1541</v>
      </c>
      <c r="F4313" s="4"/>
      <c r="G4313" s="9">
        <f>Table5[[#This Row],[Order Quantity]]</f>
        <v>3</v>
      </c>
    </row>
    <row r="4314" spans="1:7" ht="16" hidden="1" x14ac:dyDescent="0.2">
      <c r="A4314" t="s">
        <v>1661</v>
      </c>
      <c r="B4314">
        <v>3</v>
      </c>
      <c r="C4314">
        <v>3</v>
      </c>
      <c r="D4314" t="s">
        <v>1625</v>
      </c>
      <c r="E4314" t="s">
        <v>1416</v>
      </c>
      <c r="F4314" s="4"/>
      <c r="G4314" s="9">
        <f>Table5[[#This Row],[Order Quantity]]</f>
        <v>3</v>
      </c>
    </row>
    <row r="4315" spans="1:7" ht="16" hidden="1" x14ac:dyDescent="0.2">
      <c r="A4315" t="s">
        <v>1749</v>
      </c>
      <c r="B4315">
        <v>3</v>
      </c>
      <c r="C4315">
        <v>3</v>
      </c>
      <c r="D4315" t="s">
        <v>1750</v>
      </c>
      <c r="E4315" t="s">
        <v>1647</v>
      </c>
      <c r="F4315" s="4"/>
      <c r="G4315" s="9">
        <f>Table5[[#This Row],[Order Quantity]]</f>
        <v>3</v>
      </c>
    </row>
    <row r="4316" spans="1:7" ht="16" hidden="1" x14ac:dyDescent="0.2">
      <c r="A4316" t="s">
        <v>1806</v>
      </c>
      <c r="B4316">
        <v>3</v>
      </c>
      <c r="C4316">
        <v>3</v>
      </c>
      <c r="D4316" t="s">
        <v>1807</v>
      </c>
      <c r="E4316" t="s">
        <v>1467</v>
      </c>
      <c r="F4316" s="4"/>
      <c r="G4316" s="9">
        <f>Table5[[#This Row],[Order Quantity]]</f>
        <v>3</v>
      </c>
    </row>
    <row r="4317" spans="1:7" ht="16" hidden="1" x14ac:dyDescent="0.2">
      <c r="A4317" t="s">
        <v>309</v>
      </c>
      <c r="B4317">
        <v>3</v>
      </c>
      <c r="C4317">
        <v>3</v>
      </c>
      <c r="D4317" t="s">
        <v>888</v>
      </c>
      <c r="E4317" t="s">
        <v>1877</v>
      </c>
      <c r="F4317" s="4"/>
      <c r="G4317" s="9">
        <f>Table5[[#This Row],[Order Quantity]]</f>
        <v>3</v>
      </c>
    </row>
    <row r="4318" spans="1:7" ht="16" hidden="1" x14ac:dyDescent="0.2">
      <c r="A4318" t="s">
        <v>1962</v>
      </c>
      <c r="B4318">
        <v>3</v>
      </c>
      <c r="C4318" s="6">
        <v>3</v>
      </c>
      <c r="D4318" t="s">
        <v>97</v>
      </c>
      <c r="E4318" t="s">
        <v>1265</v>
      </c>
      <c r="F4318" s="4"/>
      <c r="G4318" s="9">
        <f>Table5[[#This Row],[Order Quantity]]</f>
        <v>3</v>
      </c>
    </row>
    <row r="4319" spans="1:7" ht="16" hidden="1" x14ac:dyDescent="0.2">
      <c r="A4319" t="s">
        <v>2032</v>
      </c>
      <c r="B4319">
        <v>3</v>
      </c>
      <c r="C4319">
        <v>3</v>
      </c>
      <c r="D4319" t="s">
        <v>1856</v>
      </c>
      <c r="E4319" t="s">
        <v>1857</v>
      </c>
      <c r="F4319" s="4"/>
      <c r="G4319" s="9">
        <f>Table5[[#This Row],[Order Quantity]]</f>
        <v>3</v>
      </c>
    </row>
    <row r="4320" spans="1:7" ht="16" hidden="1" x14ac:dyDescent="0.2">
      <c r="A4320" t="s">
        <v>2064</v>
      </c>
      <c r="B4320">
        <v>3</v>
      </c>
      <c r="C4320">
        <v>3</v>
      </c>
      <c r="D4320" t="s">
        <v>2065</v>
      </c>
      <c r="E4320" t="s">
        <v>2066</v>
      </c>
      <c r="F4320" s="4"/>
      <c r="G4320" s="9">
        <f>Table5[[#This Row],[Order Quantity]]</f>
        <v>3</v>
      </c>
    </row>
    <row r="4321" spans="1:7" ht="16" hidden="1" x14ac:dyDescent="0.2">
      <c r="A4321" t="s">
        <v>2142</v>
      </c>
      <c r="B4321">
        <v>3</v>
      </c>
      <c r="C4321">
        <v>3</v>
      </c>
      <c r="D4321" t="s">
        <v>296</v>
      </c>
      <c r="E4321" t="s">
        <v>2143</v>
      </c>
      <c r="F4321" s="4"/>
      <c r="G4321" s="9">
        <f>Table5[[#This Row],[Order Quantity]]</f>
        <v>3</v>
      </c>
    </row>
    <row r="4322" spans="1:7" ht="16" hidden="1" x14ac:dyDescent="0.2">
      <c r="A4322" t="s">
        <v>2145</v>
      </c>
      <c r="B4322">
        <v>3</v>
      </c>
      <c r="C4322">
        <v>3</v>
      </c>
      <c r="D4322" t="s">
        <v>2146</v>
      </c>
      <c r="E4322" t="s">
        <v>2147</v>
      </c>
      <c r="F4322" s="4"/>
      <c r="G4322" s="9">
        <f>Table5[[#This Row],[Order Quantity]]</f>
        <v>3</v>
      </c>
    </row>
    <row r="4323" spans="1:7" ht="16" hidden="1" x14ac:dyDescent="0.2">
      <c r="A4323" t="s">
        <v>2151</v>
      </c>
      <c r="B4323">
        <v>3</v>
      </c>
      <c r="C4323">
        <v>3</v>
      </c>
      <c r="D4323" t="s">
        <v>1132</v>
      </c>
      <c r="E4323" t="s">
        <v>1246</v>
      </c>
      <c r="F4323" s="4"/>
      <c r="G4323" s="9">
        <f>Table5[[#This Row],[Order Quantity]]</f>
        <v>3</v>
      </c>
    </row>
    <row r="4324" spans="1:7" ht="16" hidden="1" x14ac:dyDescent="0.2">
      <c r="A4324" t="s">
        <v>2209</v>
      </c>
      <c r="B4324">
        <v>3</v>
      </c>
      <c r="C4324">
        <v>3</v>
      </c>
      <c r="D4324" t="s">
        <v>2210</v>
      </c>
      <c r="E4324" t="s">
        <v>1660</v>
      </c>
      <c r="F4324" s="4"/>
      <c r="G4324" s="9">
        <f>Table5[[#This Row],[Order Quantity]]</f>
        <v>3</v>
      </c>
    </row>
    <row r="4325" spans="1:7" ht="16" hidden="1" x14ac:dyDescent="0.2">
      <c r="A4325" t="s">
        <v>2324</v>
      </c>
      <c r="B4325">
        <v>3</v>
      </c>
      <c r="C4325">
        <v>3</v>
      </c>
      <c r="D4325" t="s">
        <v>1053</v>
      </c>
      <c r="E4325" t="s">
        <v>1935</v>
      </c>
      <c r="F4325" s="4"/>
      <c r="G4325" s="9">
        <f>Table5[[#This Row],[Order Quantity]]</f>
        <v>3</v>
      </c>
    </row>
    <row r="4326" spans="1:7" ht="16" hidden="1" x14ac:dyDescent="0.2">
      <c r="A4326" t="s">
        <v>2339</v>
      </c>
      <c r="B4326">
        <v>3</v>
      </c>
      <c r="C4326">
        <v>3</v>
      </c>
      <c r="D4326" t="s">
        <v>2340</v>
      </c>
      <c r="E4326" t="s">
        <v>2341</v>
      </c>
      <c r="F4326" s="4"/>
      <c r="G4326" s="9">
        <f>Table5[[#This Row],[Order Quantity]]</f>
        <v>3</v>
      </c>
    </row>
    <row r="4327" spans="1:7" ht="16" hidden="1" x14ac:dyDescent="0.2">
      <c r="A4327" t="s">
        <v>2352</v>
      </c>
      <c r="B4327">
        <v>3</v>
      </c>
      <c r="C4327">
        <v>3</v>
      </c>
      <c r="D4327" t="s">
        <v>2353</v>
      </c>
      <c r="E4327" t="s">
        <v>2189</v>
      </c>
      <c r="F4327" s="4"/>
      <c r="G4327" s="9">
        <f>Table5[[#This Row],[Order Quantity]]</f>
        <v>3</v>
      </c>
    </row>
    <row r="4328" spans="1:7" ht="16" hidden="1" x14ac:dyDescent="0.2">
      <c r="A4328" t="s">
        <v>834</v>
      </c>
      <c r="B4328">
        <v>3</v>
      </c>
      <c r="C4328">
        <v>3</v>
      </c>
      <c r="D4328" t="s">
        <v>184</v>
      </c>
      <c r="E4328" t="s">
        <v>1902</v>
      </c>
      <c r="F4328" s="4"/>
      <c r="G4328" s="9">
        <f>Table5[[#This Row],[Order Quantity]]</f>
        <v>3</v>
      </c>
    </row>
    <row r="4329" spans="1:7" ht="16" hidden="1" x14ac:dyDescent="0.2">
      <c r="A4329" t="s">
        <v>2420</v>
      </c>
      <c r="B4329">
        <v>3</v>
      </c>
      <c r="C4329">
        <v>3</v>
      </c>
      <c r="D4329" t="s">
        <v>1497</v>
      </c>
      <c r="E4329" t="s">
        <v>2109</v>
      </c>
      <c r="F4329" s="4"/>
      <c r="G4329" s="9">
        <f>Table5[[#This Row],[Order Quantity]]</f>
        <v>3</v>
      </c>
    </row>
    <row r="4330" spans="1:7" ht="16" hidden="1" x14ac:dyDescent="0.2">
      <c r="A4330" t="s">
        <v>2693</v>
      </c>
      <c r="B4330">
        <v>3</v>
      </c>
      <c r="C4330">
        <v>3</v>
      </c>
      <c r="D4330" t="s">
        <v>513</v>
      </c>
      <c r="E4330" t="s">
        <v>287</v>
      </c>
      <c r="F4330" s="4"/>
      <c r="G4330" s="9">
        <f>Table5[[#This Row],[Order Quantity]]</f>
        <v>3</v>
      </c>
    </row>
    <row r="4331" spans="1:7" ht="16" hidden="1" x14ac:dyDescent="0.2">
      <c r="A4331" t="s">
        <v>2720</v>
      </c>
      <c r="B4331">
        <v>3</v>
      </c>
      <c r="C4331">
        <v>3</v>
      </c>
      <c r="D4331" t="s">
        <v>2395</v>
      </c>
      <c r="E4331" t="s">
        <v>1605</v>
      </c>
      <c r="F4331" s="4"/>
      <c r="G4331" s="9">
        <f>Table5[[#This Row],[Order Quantity]]</f>
        <v>3</v>
      </c>
    </row>
    <row r="4332" spans="1:7" ht="16" hidden="1" x14ac:dyDescent="0.2">
      <c r="A4332" t="s">
        <v>2883</v>
      </c>
      <c r="B4332">
        <v>3</v>
      </c>
      <c r="C4332">
        <v>3</v>
      </c>
      <c r="D4332" t="s">
        <v>1075</v>
      </c>
      <c r="E4332" t="s">
        <v>1285</v>
      </c>
      <c r="F4332" s="4"/>
      <c r="G4332" s="9">
        <f>Table5[[#This Row],[Order Quantity]]</f>
        <v>3</v>
      </c>
    </row>
    <row r="4333" spans="1:7" ht="16" hidden="1" x14ac:dyDescent="0.2">
      <c r="A4333" t="s">
        <v>2923</v>
      </c>
      <c r="B4333">
        <v>3</v>
      </c>
      <c r="C4333">
        <v>3</v>
      </c>
      <c r="D4333" t="s">
        <v>336</v>
      </c>
      <c r="E4333" t="s">
        <v>2092</v>
      </c>
      <c r="F4333" s="4"/>
      <c r="G4333" s="9">
        <f>Table5[[#This Row],[Order Quantity]]</f>
        <v>3</v>
      </c>
    </row>
    <row r="4334" spans="1:7" ht="16" hidden="1" x14ac:dyDescent="0.2">
      <c r="A4334" t="s">
        <v>3168</v>
      </c>
      <c r="B4334">
        <v>3</v>
      </c>
      <c r="C4334">
        <v>3</v>
      </c>
      <c r="D4334" t="s">
        <v>1571</v>
      </c>
      <c r="E4334" t="s">
        <v>3169</v>
      </c>
      <c r="F4334" s="4"/>
      <c r="G4334" s="9">
        <f>Table5[[#This Row],[Order Quantity]]</f>
        <v>3</v>
      </c>
    </row>
    <row r="4335" spans="1:7" ht="16" hidden="1" x14ac:dyDescent="0.2">
      <c r="A4335" t="s">
        <v>3262</v>
      </c>
      <c r="B4335">
        <v>3</v>
      </c>
      <c r="C4335">
        <v>3</v>
      </c>
      <c r="D4335" t="s">
        <v>479</v>
      </c>
      <c r="E4335" t="s">
        <v>3263</v>
      </c>
      <c r="F4335" s="4"/>
      <c r="G4335" s="9">
        <f>Table5[[#This Row],[Order Quantity]]</f>
        <v>3</v>
      </c>
    </row>
    <row r="4336" spans="1:7" ht="16" hidden="1" x14ac:dyDescent="0.2">
      <c r="A4336" t="s">
        <v>3316</v>
      </c>
      <c r="B4336">
        <v>3</v>
      </c>
      <c r="C4336">
        <v>3</v>
      </c>
      <c r="D4336" t="s">
        <v>65</v>
      </c>
      <c r="E4336" t="s">
        <v>1449</v>
      </c>
      <c r="F4336" s="4"/>
      <c r="G4336" s="9">
        <f>Table5[[#This Row],[Order Quantity]]</f>
        <v>3</v>
      </c>
    </row>
    <row r="4337" spans="1:7" ht="16" hidden="1" x14ac:dyDescent="0.2">
      <c r="A4337" t="s">
        <v>3387</v>
      </c>
      <c r="B4337">
        <v>3</v>
      </c>
      <c r="C4337">
        <v>3</v>
      </c>
      <c r="D4337" t="s">
        <v>136</v>
      </c>
      <c r="E4337" t="s">
        <v>2426</v>
      </c>
      <c r="F4337" s="4"/>
      <c r="G4337" s="9">
        <f>Table5[[#This Row],[Order Quantity]]</f>
        <v>3</v>
      </c>
    </row>
    <row r="4338" spans="1:7" ht="16" hidden="1" x14ac:dyDescent="0.2">
      <c r="A4338" t="s">
        <v>3391</v>
      </c>
      <c r="B4338">
        <v>3</v>
      </c>
      <c r="C4338">
        <v>3</v>
      </c>
      <c r="D4338" t="s">
        <v>3392</v>
      </c>
      <c r="E4338" t="s">
        <v>1361</v>
      </c>
      <c r="F4338" s="4"/>
      <c r="G4338" s="9">
        <f>Table5[[#This Row],[Order Quantity]]</f>
        <v>3</v>
      </c>
    </row>
    <row r="4339" spans="1:7" ht="16" hidden="1" x14ac:dyDescent="0.2">
      <c r="A4339" t="s">
        <v>3432</v>
      </c>
      <c r="B4339">
        <v>3</v>
      </c>
      <c r="C4339">
        <v>3</v>
      </c>
      <c r="D4339" t="s">
        <v>3433</v>
      </c>
      <c r="E4339" t="s">
        <v>2642</v>
      </c>
      <c r="F4339" s="4"/>
      <c r="G4339" s="9">
        <f>Table5[[#This Row],[Order Quantity]]</f>
        <v>3</v>
      </c>
    </row>
    <row r="4340" spans="1:7" ht="16" hidden="1" x14ac:dyDescent="0.2">
      <c r="A4340" t="s">
        <v>3488</v>
      </c>
      <c r="B4340">
        <v>3</v>
      </c>
      <c r="C4340">
        <v>3</v>
      </c>
      <c r="D4340" t="s">
        <v>195</v>
      </c>
      <c r="E4340" t="s">
        <v>3489</v>
      </c>
      <c r="F4340" s="4"/>
      <c r="G4340" s="9">
        <f>Table5[[#This Row],[Order Quantity]]</f>
        <v>3</v>
      </c>
    </row>
    <row r="4341" spans="1:7" ht="16" hidden="1" x14ac:dyDescent="0.2">
      <c r="A4341" t="s">
        <v>3608</v>
      </c>
      <c r="B4341">
        <v>3</v>
      </c>
      <c r="C4341">
        <v>3</v>
      </c>
      <c r="D4341" t="s">
        <v>3609</v>
      </c>
      <c r="E4341" t="s">
        <v>2803</v>
      </c>
      <c r="F4341" s="4"/>
      <c r="G4341" s="9">
        <f>Table5[[#This Row],[Order Quantity]]</f>
        <v>3</v>
      </c>
    </row>
    <row r="4342" spans="1:7" ht="16" hidden="1" x14ac:dyDescent="0.2">
      <c r="A4342" t="s">
        <v>3650</v>
      </c>
      <c r="B4342">
        <v>3</v>
      </c>
      <c r="C4342">
        <v>3</v>
      </c>
      <c r="D4342" t="s">
        <v>296</v>
      </c>
      <c r="E4342" t="s">
        <v>1331</v>
      </c>
      <c r="F4342" s="4"/>
      <c r="G4342" s="9">
        <f>Table5[[#This Row],[Order Quantity]]</f>
        <v>3</v>
      </c>
    </row>
    <row r="4343" spans="1:7" ht="16" hidden="1" x14ac:dyDescent="0.2">
      <c r="A4343" t="s">
        <v>3683</v>
      </c>
      <c r="B4343">
        <v>3</v>
      </c>
      <c r="C4343">
        <v>3</v>
      </c>
      <c r="D4343" t="s">
        <v>2867</v>
      </c>
      <c r="E4343" t="s">
        <v>1331</v>
      </c>
      <c r="F4343" s="4"/>
      <c r="G4343" s="9">
        <f>Table5[[#This Row],[Order Quantity]]</f>
        <v>3</v>
      </c>
    </row>
    <row r="4344" spans="1:7" ht="16" hidden="1" x14ac:dyDescent="0.2">
      <c r="A4344" t="s">
        <v>1871</v>
      </c>
      <c r="B4344">
        <v>3</v>
      </c>
      <c r="C4344">
        <v>3</v>
      </c>
      <c r="D4344" t="s">
        <v>1132</v>
      </c>
      <c r="E4344" t="s">
        <v>1246</v>
      </c>
      <c r="F4344" s="4"/>
      <c r="G4344" s="9">
        <f>Table5[[#This Row],[Order Quantity]]</f>
        <v>3</v>
      </c>
    </row>
    <row r="4345" spans="1:7" ht="16" hidden="1" x14ac:dyDescent="0.2">
      <c r="A4345" t="s">
        <v>3716</v>
      </c>
      <c r="B4345">
        <v>3</v>
      </c>
      <c r="C4345">
        <v>3</v>
      </c>
      <c r="D4345" t="s">
        <v>113</v>
      </c>
      <c r="E4345" t="s">
        <v>1361</v>
      </c>
      <c r="F4345" s="4"/>
      <c r="G4345" s="9">
        <f>Table5[[#This Row],[Order Quantity]]</f>
        <v>3</v>
      </c>
    </row>
    <row r="4346" spans="1:7" ht="16" hidden="1" x14ac:dyDescent="0.2">
      <c r="A4346" t="s">
        <v>3744</v>
      </c>
      <c r="B4346">
        <v>3</v>
      </c>
      <c r="C4346">
        <v>3</v>
      </c>
      <c r="D4346" t="s">
        <v>3745</v>
      </c>
      <c r="E4346" t="s">
        <v>1547</v>
      </c>
      <c r="F4346" s="4"/>
      <c r="G4346" s="9">
        <f>Table5[[#This Row],[Order Quantity]]</f>
        <v>3</v>
      </c>
    </row>
    <row r="4347" spans="1:7" ht="16" hidden="1" x14ac:dyDescent="0.2">
      <c r="A4347" t="s">
        <v>3797</v>
      </c>
      <c r="B4347">
        <v>3</v>
      </c>
      <c r="C4347">
        <v>3</v>
      </c>
      <c r="D4347" t="s">
        <v>97</v>
      </c>
      <c r="E4347" t="s">
        <v>3797</v>
      </c>
      <c r="F4347" s="4"/>
      <c r="G4347" s="9">
        <f>Table5[[#This Row],[Order Quantity]]</f>
        <v>3</v>
      </c>
    </row>
    <row r="4348" spans="1:7" ht="16" hidden="1" x14ac:dyDescent="0.2">
      <c r="A4348" t="s">
        <v>3848</v>
      </c>
      <c r="B4348">
        <v>3</v>
      </c>
      <c r="C4348" s="6">
        <v>3</v>
      </c>
      <c r="D4348" t="s">
        <v>2456</v>
      </c>
      <c r="E4348" t="s">
        <v>1326</v>
      </c>
      <c r="F4348" s="4"/>
      <c r="G4348" s="9">
        <f>Table5[[#This Row],[Order Quantity]]</f>
        <v>3</v>
      </c>
    </row>
    <row r="4349" spans="1:7" ht="16" hidden="1" x14ac:dyDescent="0.2">
      <c r="A4349" t="s">
        <v>3872</v>
      </c>
      <c r="B4349">
        <v>3</v>
      </c>
      <c r="C4349">
        <v>3</v>
      </c>
      <c r="D4349" t="s">
        <v>129</v>
      </c>
      <c r="E4349" t="s">
        <v>1498</v>
      </c>
      <c r="F4349" s="4"/>
      <c r="G4349" s="9">
        <f>Table5[[#This Row],[Order Quantity]]</f>
        <v>3</v>
      </c>
    </row>
    <row r="4350" spans="1:7" ht="16" hidden="1" x14ac:dyDescent="0.2">
      <c r="A4350" t="s">
        <v>1143</v>
      </c>
      <c r="B4350">
        <v>3</v>
      </c>
      <c r="C4350" s="6">
        <v>3</v>
      </c>
      <c r="D4350" t="s">
        <v>422</v>
      </c>
      <c r="E4350" t="s">
        <v>1377</v>
      </c>
      <c r="F4350" s="4"/>
      <c r="G4350" s="9">
        <f>Table5[[#This Row],[Order Quantity]]</f>
        <v>3</v>
      </c>
    </row>
    <row r="4351" spans="1:7" ht="16" hidden="1" x14ac:dyDescent="0.2">
      <c r="A4351" t="s">
        <v>3933</v>
      </c>
      <c r="B4351">
        <v>3</v>
      </c>
      <c r="C4351">
        <v>3</v>
      </c>
      <c r="D4351" t="s">
        <v>422</v>
      </c>
      <c r="E4351" t="s">
        <v>1677</v>
      </c>
      <c r="F4351" s="4"/>
      <c r="G4351" s="9">
        <f>Table5[[#This Row],[Order Quantity]]</f>
        <v>3</v>
      </c>
    </row>
    <row r="4352" spans="1:7" ht="16" hidden="1" x14ac:dyDescent="0.2">
      <c r="A4352" t="s">
        <v>4173</v>
      </c>
      <c r="B4352">
        <v>3</v>
      </c>
      <c r="C4352">
        <v>3</v>
      </c>
      <c r="D4352" t="s">
        <v>4170</v>
      </c>
      <c r="E4352" t="s">
        <v>4171</v>
      </c>
      <c r="F4352" s="4"/>
      <c r="G4352" s="9">
        <f>Table5[[#This Row],[Order Quantity]]</f>
        <v>3</v>
      </c>
    </row>
    <row r="4353" spans="1:7" ht="16" hidden="1" x14ac:dyDescent="0.2">
      <c r="A4353" s="1" t="s">
        <v>4205</v>
      </c>
      <c r="B4353" s="1">
        <v>3</v>
      </c>
      <c r="C4353" s="1">
        <v>3</v>
      </c>
      <c r="D4353" s="1" t="s">
        <v>4185</v>
      </c>
      <c r="E4353" s="1" t="s">
        <v>4171</v>
      </c>
      <c r="F4353" s="4"/>
      <c r="G4353" s="9">
        <f>Table5[[#This Row],[Order Quantity]]</f>
        <v>3</v>
      </c>
    </row>
    <row r="4354" spans="1:7" ht="16" hidden="1" x14ac:dyDescent="0.2">
      <c r="A4354" t="s">
        <v>4280</v>
      </c>
      <c r="B4354">
        <v>3</v>
      </c>
      <c r="C4354">
        <v>3</v>
      </c>
      <c r="D4354" t="s">
        <v>97</v>
      </c>
      <c r="E4354" t="s">
        <v>4144</v>
      </c>
      <c r="F4354" s="4"/>
      <c r="G4354" s="9">
        <f>Table5[[#This Row],[Order Quantity]]</f>
        <v>3</v>
      </c>
    </row>
    <row r="4355" spans="1:7" ht="16" hidden="1" x14ac:dyDescent="0.2">
      <c r="A4355" t="s">
        <v>4285</v>
      </c>
      <c r="B4355">
        <v>3</v>
      </c>
      <c r="C4355">
        <v>3</v>
      </c>
      <c r="D4355" t="s">
        <v>697</v>
      </c>
      <c r="E4355" t="s">
        <v>4144</v>
      </c>
      <c r="F4355" s="4"/>
      <c r="G4355" s="9">
        <f>Table5[[#This Row],[Order Quantity]]</f>
        <v>3</v>
      </c>
    </row>
    <row r="4356" spans="1:7" ht="16" hidden="1" x14ac:dyDescent="0.2">
      <c r="A4356" t="s">
        <v>4366</v>
      </c>
      <c r="B4356">
        <v>3</v>
      </c>
      <c r="C4356">
        <v>3</v>
      </c>
      <c r="D4356" t="s">
        <v>4367</v>
      </c>
      <c r="E4356" t="s">
        <v>1257</v>
      </c>
      <c r="F4356" s="4"/>
      <c r="G4356" s="9">
        <f>Table5[[#This Row],[Order Quantity]]</f>
        <v>3</v>
      </c>
    </row>
    <row r="4357" spans="1:7" ht="16" hidden="1" x14ac:dyDescent="0.2">
      <c r="A4357" t="s">
        <v>4383</v>
      </c>
      <c r="B4357">
        <v>3</v>
      </c>
      <c r="C4357">
        <v>3</v>
      </c>
      <c r="D4357" t="s">
        <v>302</v>
      </c>
      <c r="E4357" t="s">
        <v>4384</v>
      </c>
      <c r="F4357" s="4"/>
      <c r="G4357" s="9">
        <f>Table5[[#This Row],[Order Quantity]]</f>
        <v>3</v>
      </c>
    </row>
    <row r="4358" spans="1:7" ht="16" hidden="1" x14ac:dyDescent="0.2">
      <c r="A4358" t="s">
        <v>4405</v>
      </c>
      <c r="B4358">
        <v>3</v>
      </c>
      <c r="C4358">
        <v>3</v>
      </c>
      <c r="D4358" t="s">
        <v>366</v>
      </c>
      <c r="E4358" t="s">
        <v>1285</v>
      </c>
      <c r="F4358" s="4"/>
      <c r="G4358" s="9">
        <f>Table5[[#This Row],[Order Quantity]]</f>
        <v>3</v>
      </c>
    </row>
    <row r="4359" spans="1:7" ht="16" hidden="1" x14ac:dyDescent="0.2">
      <c r="A4359" s="1" t="s">
        <v>4431</v>
      </c>
      <c r="B4359" s="1">
        <v>3</v>
      </c>
      <c r="C4359" s="1">
        <v>3</v>
      </c>
      <c r="D4359" s="1" t="s">
        <v>3392</v>
      </c>
      <c r="E4359" s="1" t="s">
        <v>4412</v>
      </c>
      <c r="F4359" s="4"/>
      <c r="G4359" s="9">
        <f>Table5[[#This Row],[Order Quantity]]</f>
        <v>3</v>
      </c>
    </row>
    <row r="4360" spans="1:7" ht="16" hidden="1" x14ac:dyDescent="0.2">
      <c r="A4360" s="1" t="s">
        <v>4447</v>
      </c>
      <c r="B4360" s="1">
        <v>3</v>
      </c>
      <c r="C4360" s="1">
        <v>3</v>
      </c>
      <c r="D4360" s="1" t="s">
        <v>136</v>
      </c>
      <c r="E4360" s="1" t="s">
        <v>1805</v>
      </c>
      <c r="F4360" s="4"/>
      <c r="G4360" s="9">
        <f>Table5[[#This Row],[Order Quantity]]</f>
        <v>3</v>
      </c>
    </row>
    <row r="4361" spans="1:7" ht="16" hidden="1" x14ac:dyDescent="0.2">
      <c r="A4361" t="s">
        <v>4473</v>
      </c>
      <c r="B4361">
        <v>3</v>
      </c>
      <c r="C4361">
        <v>3</v>
      </c>
      <c r="D4361" t="s">
        <v>4474</v>
      </c>
      <c r="E4361" t="s">
        <v>1738</v>
      </c>
      <c r="F4361" s="4"/>
      <c r="G4361" s="9">
        <f>Table5[[#This Row],[Order Quantity]]</f>
        <v>3</v>
      </c>
    </row>
    <row r="4362" spans="1:7" ht="16" hidden="1" x14ac:dyDescent="0.2">
      <c r="A4362" t="s">
        <v>4493</v>
      </c>
      <c r="B4362">
        <v>3</v>
      </c>
      <c r="C4362">
        <v>3</v>
      </c>
      <c r="D4362" t="s">
        <v>136</v>
      </c>
      <c r="E4362" t="s">
        <v>1927</v>
      </c>
      <c r="F4362" s="4"/>
      <c r="G4362" s="9">
        <f>Table5[[#This Row],[Order Quantity]]</f>
        <v>3</v>
      </c>
    </row>
    <row r="4363" spans="1:7" ht="16" hidden="1" x14ac:dyDescent="0.2">
      <c r="A4363" t="s">
        <v>4659</v>
      </c>
      <c r="B4363">
        <v>3</v>
      </c>
      <c r="C4363">
        <v>3</v>
      </c>
      <c r="D4363" t="s">
        <v>4228</v>
      </c>
      <c r="E4363" t="s">
        <v>1246</v>
      </c>
      <c r="F4363" s="4"/>
      <c r="G4363" s="9">
        <f>Table5[[#This Row],[Order Quantity]]</f>
        <v>3</v>
      </c>
    </row>
    <row r="4364" spans="1:7" ht="16" hidden="1" x14ac:dyDescent="0.2">
      <c r="A4364" t="s">
        <v>4667</v>
      </c>
      <c r="B4364">
        <v>3</v>
      </c>
      <c r="C4364">
        <v>3</v>
      </c>
      <c r="D4364" t="s">
        <v>4668</v>
      </c>
      <c r="E4364" t="s">
        <v>1498</v>
      </c>
      <c r="F4364" s="4"/>
      <c r="G4364" s="9">
        <f>Table5[[#This Row],[Order Quantity]]</f>
        <v>3</v>
      </c>
    </row>
    <row r="4365" spans="1:7" ht="16" hidden="1" x14ac:dyDescent="0.2">
      <c r="A4365" t="s">
        <v>1876</v>
      </c>
      <c r="B4365">
        <v>3</v>
      </c>
      <c r="C4365">
        <v>3</v>
      </c>
      <c r="D4365" t="s">
        <v>1281</v>
      </c>
      <c r="E4365" t="s">
        <v>1876</v>
      </c>
      <c r="F4365" s="4"/>
      <c r="G4365" s="9">
        <f>Table5[[#This Row],[Order Quantity]]</f>
        <v>3</v>
      </c>
    </row>
    <row r="4366" spans="1:7" ht="16" hidden="1" x14ac:dyDescent="0.2">
      <c r="A4366" t="s">
        <v>4777</v>
      </c>
      <c r="B4366">
        <v>3</v>
      </c>
      <c r="C4366">
        <v>3</v>
      </c>
      <c r="D4366" t="s">
        <v>533</v>
      </c>
      <c r="E4366" t="s">
        <v>1290</v>
      </c>
      <c r="F4366" s="4"/>
      <c r="G4366" s="9">
        <f>Table5[[#This Row],[Order Quantity]]</f>
        <v>3</v>
      </c>
    </row>
    <row r="4367" spans="1:7" ht="16" hidden="1" x14ac:dyDescent="0.2">
      <c r="A4367" t="s">
        <v>5076</v>
      </c>
      <c r="B4367">
        <v>3</v>
      </c>
      <c r="C4367">
        <v>3</v>
      </c>
      <c r="D4367" t="s">
        <v>5077</v>
      </c>
      <c r="E4367" t="s">
        <v>5029</v>
      </c>
      <c r="F4367" s="4"/>
      <c r="G4367" s="9">
        <f>Table5[[#This Row],[Order Quantity]]</f>
        <v>3</v>
      </c>
    </row>
    <row r="4368" spans="1:7" ht="16" hidden="1" x14ac:dyDescent="0.2">
      <c r="A4368" t="s">
        <v>5118</v>
      </c>
      <c r="B4368">
        <v>3</v>
      </c>
      <c r="C4368">
        <v>3</v>
      </c>
      <c r="D4368" t="s">
        <v>5107</v>
      </c>
      <c r="E4368" t="s">
        <v>5094</v>
      </c>
      <c r="F4368" s="4"/>
      <c r="G4368" s="9">
        <f>Table5[[#This Row],[Order Quantity]]</f>
        <v>3</v>
      </c>
    </row>
    <row r="4369" spans="1:7" ht="16" hidden="1" x14ac:dyDescent="0.2">
      <c r="A4369" t="s">
        <v>5128</v>
      </c>
      <c r="B4369">
        <v>3</v>
      </c>
      <c r="C4369">
        <v>3</v>
      </c>
      <c r="D4369" t="s">
        <v>5107</v>
      </c>
      <c r="E4369" t="s">
        <v>5094</v>
      </c>
      <c r="F4369" s="4"/>
      <c r="G4369" s="9">
        <f>Table5[[#This Row],[Order Quantity]]</f>
        <v>3</v>
      </c>
    </row>
    <row r="4370" spans="1:7" ht="16" hidden="1" x14ac:dyDescent="0.2">
      <c r="A4370" t="s">
        <v>5136</v>
      </c>
      <c r="B4370">
        <v>3</v>
      </c>
      <c r="C4370">
        <v>3</v>
      </c>
      <c r="D4370" t="s">
        <v>5083</v>
      </c>
      <c r="E4370" t="s">
        <v>5029</v>
      </c>
      <c r="F4370" s="4"/>
      <c r="G4370" s="9">
        <f>Table5[[#This Row],[Order Quantity]]</f>
        <v>3</v>
      </c>
    </row>
    <row r="4371" spans="1:7" ht="16" hidden="1" x14ac:dyDescent="0.2">
      <c r="A4371" t="s">
        <v>5138</v>
      </c>
      <c r="B4371">
        <v>3</v>
      </c>
      <c r="C4371">
        <v>3</v>
      </c>
      <c r="D4371" t="s">
        <v>897</v>
      </c>
      <c r="E4371" t="s">
        <v>5029</v>
      </c>
      <c r="F4371" s="4"/>
      <c r="G4371" s="9">
        <f>Table5[[#This Row],[Order Quantity]]</f>
        <v>3</v>
      </c>
    </row>
    <row r="4372" spans="1:7" ht="16" hidden="1" x14ac:dyDescent="0.2">
      <c r="A4372" t="s">
        <v>5241</v>
      </c>
      <c r="B4372">
        <v>3</v>
      </c>
      <c r="C4372">
        <v>3</v>
      </c>
      <c r="D4372" t="s">
        <v>47</v>
      </c>
      <c r="E4372" t="s">
        <v>3145</v>
      </c>
      <c r="F4372" s="4"/>
      <c r="G4372" s="9">
        <f>Table5[[#This Row],[Order Quantity]]</f>
        <v>3</v>
      </c>
    </row>
    <row r="4373" spans="1:7" ht="16" hidden="1" x14ac:dyDescent="0.2">
      <c r="A4373" t="s">
        <v>5336</v>
      </c>
      <c r="B4373">
        <v>3</v>
      </c>
      <c r="C4373">
        <v>3</v>
      </c>
      <c r="D4373" t="s">
        <v>385</v>
      </c>
      <c r="E4373" t="s">
        <v>3585</v>
      </c>
      <c r="F4373" s="4"/>
      <c r="G4373" s="9">
        <f>Table5[[#This Row],[Order Quantity]]</f>
        <v>3</v>
      </c>
    </row>
    <row r="4374" spans="1:7" ht="16" hidden="1" x14ac:dyDescent="0.2">
      <c r="A4374" t="s">
        <v>5442</v>
      </c>
      <c r="B4374">
        <v>3</v>
      </c>
      <c r="C4374">
        <v>3</v>
      </c>
      <c r="D4374" t="s">
        <v>5443</v>
      </c>
      <c r="E4374" t="s">
        <v>5362</v>
      </c>
      <c r="F4374" s="4"/>
      <c r="G4374" s="9">
        <f>Table5[[#This Row],[Order Quantity]]</f>
        <v>3</v>
      </c>
    </row>
    <row r="4375" spans="1:7" ht="16" hidden="1" x14ac:dyDescent="0.2">
      <c r="A4375" t="s">
        <v>858</v>
      </c>
      <c r="B4375">
        <v>3</v>
      </c>
      <c r="C4375">
        <v>3</v>
      </c>
      <c r="D4375" t="s">
        <v>5523</v>
      </c>
      <c r="E4375" t="s">
        <v>1416</v>
      </c>
      <c r="F4375" s="4"/>
      <c r="G4375" s="9">
        <f>Table5[[#This Row],[Order Quantity]]</f>
        <v>3</v>
      </c>
    </row>
    <row r="4376" spans="1:7" ht="16" hidden="1" x14ac:dyDescent="0.2">
      <c r="A4376" t="s">
        <v>5527</v>
      </c>
      <c r="B4376">
        <v>3</v>
      </c>
      <c r="C4376" s="6">
        <v>3</v>
      </c>
      <c r="D4376" t="s">
        <v>1350</v>
      </c>
      <c r="E4376" t="s">
        <v>3092</v>
      </c>
      <c r="F4376" s="4"/>
      <c r="G4376" s="9">
        <f>Table5[[#This Row],[Order Quantity]]</f>
        <v>3</v>
      </c>
    </row>
    <row r="4377" spans="1:7" ht="16" hidden="1" x14ac:dyDescent="0.2">
      <c r="A4377" t="s">
        <v>858</v>
      </c>
      <c r="B4377">
        <v>3</v>
      </c>
      <c r="C4377">
        <v>3</v>
      </c>
      <c r="D4377" t="s">
        <v>5535</v>
      </c>
      <c r="E4377" t="s">
        <v>1416</v>
      </c>
      <c r="F4377" s="4"/>
      <c r="G4377" s="9">
        <f>Table5[[#This Row],[Order Quantity]]</f>
        <v>3</v>
      </c>
    </row>
    <row r="4378" spans="1:7" ht="16" hidden="1" x14ac:dyDescent="0.2">
      <c r="A4378" t="s">
        <v>5537</v>
      </c>
      <c r="B4378">
        <v>3</v>
      </c>
      <c r="C4378">
        <v>3</v>
      </c>
      <c r="D4378" t="s">
        <v>5532</v>
      </c>
      <c r="E4378" t="s">
        <v>1877</v>
      </c>
      <c r="F4378" s="4"/>
      <c r="G4378" s="9">
        <f>Table5[[#This Row],[Order Quantity]]</f>
        <v>3</v>
      </c>
    </row>
    <row r="4379" spans="1:7" ht="16" hidden="1" x14ac:dyDescent="0.2">
      <c r="A4379" t="s">
        <v>5564</v>
      </c>
      <c r="B4379">
        <v>3</v>
      </c>
      <c r="C4379">
        <v>3</v>
      </c>
      <c r="D4379" t="s">
        <v>5565</v>
      </c>
      <c r="E4379" t="s">
        <v>1908</v>
      </c>
      <c r="F4379" s="4"/>
      <c r="G4379" s="9">
        <f>Table5[[#This Row],[Order Quantity]]</f>
        <v>3</v>
      </c>
    </row>
    <row r="4380" spans="1:7" ht="16" hidden="1" x14ac:dyDescent="0.2">
      <c r="A4380" t="s">
        <v>5568</v>
      </c>
      <c r="B4380">
        <v>3</v>
      </c>
      <c r="C4380">
        <v>3</v>
      </c>
      <c r="D4380" t="s">
        <v>5569</v>
      </c>
      <c r="E4380" t="s">
        <v>1547</v>
      </c>
      <c r="F4380" s="4"/>
      <c r="G4380" s="9">
        <f>Table5[[#This Row],[Order Quantity]]</f>
        <v>3</v>
      </c>
    </row>
    <row r="4381" spans="1:7" ht="16" hidden="1" x14ac:dyDescent="0.2">
      <c r="A4381" t="s">
        <v>5570</v>
      </c>
      <c r="B4381">
        <v>3</v>
      </c>
      <c r="C4381">
        <v>3</v>
      </c>
      <c r="D4381" t="s">
        <v>5569</v>
      </c>
      <c r="E4381" t="s">
        <v>1547</v>
      </c>
      <c r="F4381" s="4"/>
      <c r="G4381" s="9">
        <f>Table5[[#This Row],[Order Quantity]]</f>
        <v>3</v>
      </c>
    </row>
    <row r="4382" spans="1:7" ht="16" hidden="1" x14ac:dyDescent="0.2">
      <c r="A4382" t="s">
        <v>5882</v>
      </c>
      <c r="B4382">
        <v>3</v>
      </c>
      <c r="C4382">
        <v>3</v>
      </c>
      <c r="D4382" t="s">
        <v>5752</v>
      </c>
      <c r="E4382" t="s">
        <v>5753</v>
      </c>
      <c r="F4382" s="4"/>
      <c r="G4382" s="9">
        <f>Table5[[#This Row],[Order Quantity]]</f>
        <v>3</v>
      </c>
    </row>
    <row r="4383" spans="1:7" ht="16" hidden="1" x14ac:dyDescent="0.2">
      <c r="A4383" t="s">
        <v>6079</v>
      </c>
      <c r="B4383">
        <v>3</v>
      </c>
      <c r="C4383">
        <v>3</v>
      </c>
      <c r="D4383" t="s">
        <v>129</v>
      </c>
      <c r="E4383" t="s">
        <v>1270</v>
      </c>
      <c r="F4383" s="4"/>
      <c r="G4383" s="9">
        <f>Table5[[#This Row],[Order Quantity]]</f>
        <v>3</v>
      </c>
    </row>
    <row r="4384" spans="1:7" ht="16" hidden="1" x14ac:dyDescent="0.2">
      <c r="A4384" t="s">
        <v>6085</v>
      </c>
      <c r="B4384">
        <v>3</v>
      </c>
      <c r="C4384">
        <v>3</v>
      </c>
      <c r="D4384" t="s">
        <v>265</v>
      </c>
      <c r="E4384" t="s">
        <v>2856</v>
      </c>
      <c r="F4384" s="4"/>
      <c r="G4384" s="9">
        <f>Table5[[#This Row],[Order Quantity]]</f>
        <v>3</v>
      </c>
    </row>
    <row r="4385" spans="1:7" ht="16" hidden="1" x14ac:dyDescent="0.2">
      <c r="A4385" t="s">
        <v>6038</v>
      </c>
      <c r="B4385">
        <v>3</v>
      </c>
      <c r="C4385">
        <v>3</v>
      </c>
      <c r="D4385" t="s">
        <v>65</v>
      </c>
      <c r="E4385" t="s">
        <v>1290</v>
      </c>
      <c r="F4385" s="4"/>
      <c r="G4385" s="9">
        <f>Table5[[#This Row],[Order Quantity]]</f>
        <v>3</v>
      </c>
    </row>
    <row r="4386" spans="1:7" ht="16" hidden="1" x14ac:dyDescent="0.2">
      <c r="A4386" t="s">
        <v>6132</v>
      </c>
      <c r="B4386">
        <v>3</v>
      </c>
      <c r="C4386">
        <v>3</v>
      </c>
      <c r="D4386" t="s">
        <v>136</v>
      </c>
      <c r="E4386" t="s">
        <v>6064</v>
      </c>
      <c r="F4386" s="4"/>
      <c r="G4386" s="9">
        <f>Table5[[#This Row],[Order Quantity]]</f>
        <v>3</v>
      </c>
    </row>
    <row r="4387" spans="1:7" ht="16" hidden="1" x14ac:dyDescent="0.2">
      <c r="A4387" t="s">
        <v>6135</v>
      </c>
      <c r="B4387">
        <v>3</v>
      </c>
      <c r="C4387">
        <v>3</v>
      </c>
      <c r="D4387" t="s">
        <v>697</v>
      </c>
      <c r="E4387" t="s">
        <v>5368</v>
      </c>
      <c r="F4387" s="4"/>
      <c r="G4387" s="9">
        <f>Table5[[#This Row],[Order Quantity]]</f>
        <v>3</v>
      </c>
    </row>
    <row r="4388" spans="1:7" ht="16" hidden="1" x14ac:dyDescent="0.2">
      <c r="A4388" t="s">
        <v>6136</v>
      </c>
      <c r="B4388">
        <v>3</v>
      </c>
      <c r="C4388">
        <v>3</v>
      </c>
      <c r="D4388" t="s">
        <v>559</v>
      </c>
      <c r="E4388" t="s">
        <v>1261</v>
      </c>
      <c r="F4388" s="4"/>
      <c r="G4388" s="9">
        <f>Table5[[#This Row],[Order Quantity]]</f>
        <v>3</v>
      </c>
    </row>
    <row r="4389" spans="1:7" ht="16" hidden="1" x14ac:dyDescent="0.2">
      <c r="A4389" t="s">
        <v>6195</v>
      </c>
      <c r="B4389">
        <v>3</v>
      </c>
      <c r="C4389">
        <v>3</v>
      </c>
      <c r="D4389" t="s">
        <v>6196</v>
      </c>
      <c r="E4389" t="s">
        <v>6195</v>
      </c>
      <c r="F4389" s="4"/>
      <c r="G4389" s="9">
        <f>Table5[[#This Row],[Order Quantity]]</f>
        <v>3</v>
      </c>
    </row>
    <row r="4390" spans="1:7" ht="16" hidden="1" x14ac:dyDescent="0.2">
      <c r="A4390" t="s">
        <v>6329</v>
      </c>
      <c r="B4390">
        <v>3</v>
      </c>
      <c r="C4390">
        <v>3</v>
      </c>
      <c r="D4390" t="s">
        <v>971</v>
      </c>
      <c r="E4390" t="s">
        <v>287</v>
      </c>
      <c r="F4390" s="4"/>
      <c r="G4390" s="9">
        <f>Table5[[#This Row],[Order Quantity]]</f>
        <v>3</v>
      </c>
    </row>
    <row r="4391" spans="1:7" ht="16" hidden="1" x14ac:dyDescent="0.2">
      <c r="A4391" t="s">
        <v>6344</v>
      </c>
      <c r="B4391">
        <v>3</v>
      </c>
      <c r="C4391">
        <v>3</v>
      </c>
      <c r="D4391" t="s">
        <v>51</v>
      </c>
      <c r="E4391" t="s">
        <v>1757</v>
      </c>
      <c r="F4391" s="4"/>
      <c r="G4391" s="9">
        <f>Table5[[#This Row],[Order Quantity]]</f>
        <v>3</v>
      </c>
    </row>
    <row r="4392" spans="1:7" ht="16" hidden="1" x14ac:dyDescent="0.2">
      <c r="A4392" t="s">
        <v>3086</v>
      </c>
      <c r="B4392">
        <v>3</v>
      </c>
      <c r="C4392">
        <v>3</v>
      </c>
      <c r="D4392" t="s">
        <v>971</v>
      </c>
      <c r="E4392" t="s">
        <v>287</v>
      </c>
      <c r="F4392" s="4"/>
      <c r="G4392" s="9">
        <f>Table5[[#This Row],[Order Quantity]]</f>
        <v>3</v>
      </c>
    </row>
    <row r="4393" spans="1:7" ht="16" hidden="1" x14ac:dyDescent="0.2">
      <c r="A4393" t="s">
        <v>6365</v>
      </c>
      <c r="B4393">
        <v>3</v>
      </c>
      <c r="C4393">
        <v>3</v>
      </c>
      <c r="D4393" t="s">
        <v>559</v>
      </c>
      <c r="E4393" t="s">
        <v>1655</v>
      </c>
      <c r="F4393" s="4"/>
      <c r="G4393" s="9">
        <f>Table5[[#This Row],[Order Quantity]]</f>
        <v>3</v>
      </c>
    </row>
    <row r="4394" spans="1:7" ht="16" hidden="1" x14ac:dyDescent="0.2">
      <c r="A4394" t="s">
        <v>3338</v>
      </c>
      <c r="B4394">
        <v>3</v>
      </c>
      <c r="C4394">
        <v>3</v>
      </c>
      <c r="D4394" t="s">
        <v>422</v>
      </c>
      <c r="E4394" t="s">
        <v>2426</v>
      </c>
      <c r="F4394" s="4"/>
      <c r="G4394" s="9">
        <f>Table5[[#This Row],[Order Quantity]]</f>
        <v>3</v>
      </c>
    </row>
    <row r="4395" spans="1:7" ht="16" hidden="1" x14ac:dyDescent="0.2">
      <c r="A4395" t="s">
        <v>6381</v>
      </c>
      <c r="B4395">
        <v>3</v>
      </c>
      <c r="C4395">
        <v>3</v>
      </c>
      <c r="D4395" t="s">
        <v>136</v>
      </c>
      <c r="E4395" t="s">
        <v>1513</v>
      </c>
      <c r="F4395" s="4"/>
      <c r="G4395" s="9">
        <f>Table5[[#This Row],[Order Quantity]]</f>
        <v>3</v>
      </c>
    </row>
    <row r="4396" spans="1:7" ht="16" x14ac:dyDescent="0.2">
      <c r="A4396" t="s">
        <v>6421</v>
      </c>
      <c r="B4396">
        <v>3</v>
      </c>
      <c r="C4396" s="6">
        <v>3</v>
      </c>
      <c r="D4396" t="s">
        <v>136</v>
      </c>
      <c r="E4396" t="s">
        <v>3120</v>
      </c>
      <c r="F4396" s="13" t="s">
        <v>7666</v>
      </c>
      <c r="G4396" s="9">
        <f>Table5[[#This Row],[Order Quantity]]</f>
        <v>3</v>
      </c>
    </row>
    <row r="4397" spans="1:7" ht="16" hidden="1" x14ac:dyDescent="0.2">
      <c r="A4397" t="s">
        <v>6443</v>
      </c>
      <c r="B4397">
        <v>3</v>
      </c>
      <c r="C4397">
        <v>3</v>
      </c>
      <c r="D4397" t="s">
        <v>6444</v>
      </c>
      <c r="E4397" t="s">
        <v>2022</v>
      </c>
      <c r="F4397" s="4"/>
      <c r="G4397" s="9">
        <f>Table5[[#This Row],[Order Quantity]]</f>
        <v>3</v>
      </c>
    </row>
    <row r="4398" spans="1:7" ht="16" hidden="1" x14ac:dyDescent="0.2">
      <c r="A4398" t="s">
        <v>6520</v>
      </c>
      <c r="B4398">
        <v>3</v>
      </c>
      <c r="C4398" s="6">
        <v>3</v>
      </c>
      <c r="D4398" t="s">
        <v>831</v>
      </c>
      <c r="E4398" t="s">
        <v>1265</v>
      </c>
      <c r="F4398" s="4"/>
      <c r="G4398" s="9">
        <f>Table5[[#This Row],[Order Quantity]]</f>
        <v>3</v>
      </c>
    </row>
    <row r="4399" spans="1:7" ht="16" hidden="1" x14ac:dyDescent="0.2">
      <c r="A4399" t="s">
        <v>6538</v>
      </c>
      <c r="B4399">
        <v>3</v>
      </c>
      <c r="C4399">
        <v>3</v>
      </c>
      <c r="D4399" t="s">
        <v>6539</v>
      </c>
      <c r="E4399" t="s">
        <v>1270</v>
      </c>
      <c r="F4399" s="4"/>
      <c r="G4399" s="9">
        <f>Table5[[#This Row],[Order Quantity]]</f>
        <v>3</v>
      </c>
    </row>
    <row r="4400" spans="1:7" ht="16" hidden="1" x14ac:dyDescent="0.2">
      <c r="A4400" t="s">
        <v>6546</v>
      </c>
      <c r="B4400">
        <v>3</v>
      </c>
      <c r="C4400">
        <v>3</v>
      </c>
      <c r="D4400" t="s">
        <v>2395</v>
      </c>
      <c r="E4400" t="s">
        <v>1605</v>
      </c>
      <c r="F4400" s="4"/>
      <c r="G4400" s="9">
        <f>Table5[[#This Row],[Order Quantity]]</f>
        <v>3</v>
      </c>
    </row>
    <row r="4401" spans="1:7" ht="16" hidden="1" x14ac:dyDescent="0.2">
      <c r="A4401" t="s">
        <v>6553</v>
      </c>
      <c r="B4401">
        <v>3</v>
      </c>
      <c r="C4401">
        <v>3</v>
      </c>
      <c r="D4401" t="s">
        <v>579</v>
      </c>
      <c r="E4401" t="s">
        <v>1467</v>
      </c>
      <c r="F4401" s="4"/>
      <c r="G4401" s="9">
        <f>Table5[[#This Row],[Order Quantity]]</f>
        <v>3</v>
      </c>
    </row>
    <row r="4402" spans="1:7" ht="16" hidden="1" x14ac:dyDescent="0.2">
      <c r="A4402" t="s">
        <v>6611</v>
      </c>
      <c r="B4402">
        <v>3</v>
      </c>
      <c r="C4402">
        <v>3</v>
      </c>
      <c r="D4402" t="s">
        <v>782</v>
      </c>
      <c r="E4402" t="s">
        <v>1660</v>
      </c>
      <c r="F4402" s="4"/>
      <c r="G4402" s="9">
        <f>Table5[[#This Row],[Order Quantity]]</f>
        <v>3</v>
      </c>
    </row>
    <row r="4403" spans="1:7" ht="16" hidden="1" x14ac:dyDescent="0.2">
      <c r="A4403" t="s">
        <v>6620</v>
      </c>
      <c r="B4403">
        <v>3</v>
      </c>
      <c r="C4403">
        <v>3</v>
      </c>
      <c r="D4403" t="s">
        <v>65</v>
      </c>
      <c r="E4403" t="s">
        <v>1757</v>
      </c>
      <c r="F4403" s="4"/>
      <c r="G4403" s="9">
        <f>Table5[[#This Row],[Order Quantity]]</f>
        <v>3</v>
      </c>
    </row>
    <row r="4404" spans="1:7" ht="16" hidden="1" x14ac:dyDescent="0.2">
      <c r="A4404" t="s">
        <v>6667</v>
      </c>
      <c r="B4404">
        <v>3</v>
      </c>
      <c r="C4404">
        <v>3</v>
      </c>
      <c r="D4404" t="s">
        <v>162</v>
      </c>
      <c r="E4404" t="s">
        <v>2815</v>
      </c>
      <c r="F4404" s="4"/>
      <c r="G4404" s="9">
        <f>Table5[[#This Row],[Order Quantity]]</f>
        <v>3</v>
      </c>
    </row>
    <row r="4405" spans="1:7" ht="16" hidden="1" x14ac:dyDescent="0.2">
      <c r="A4405" t="s">
        <v>6670</v>
      </c>
      <c r="B4405">
        <v>3</v>
      </c>
      <c r="C4405" s="6">
        <v>3</v>
      </c>
      <c r="D4405" t="s">
        <v>113</v>
      </c>
      <c r="E4405" t="s">
        <v>2419</v>
      </c>
      <c r="F4405" s="4"/>
      <c r="G4405" s="9">
        <f>Table5[[#This Row],[Order Quantity]]</f>
        <v>3</v>
      </c>
    </row>
    <row r="4406" spans="1:7" ht="16" hidden="1" x14ac:dyDescent="0.2">
      <c r="A4406" t="s">
        <v>6683</v>
      </c>
      <c r="B4406">
        <v>3</v>
      </c>
      <c r="C4406">
        <v>3</v>
      </c>
      <c r="D4406" t="s">
        <v>6684</v>
      </c>
      <c r="E4406" t="s">
        <v>1498</v>
      </c>
      <c r="F4406" s="4"/>
      <c r="G4406" s="9">
        <f>Table5[[#This Row],[Order Quantity]]</f>
        <v>3</v>
      </c>
    </row>
    <row r="4407" spans="1:7" ht="16" hidden="1" x14ac:dyDescent="0.2">
      <c r="A4407" t="s">
        <v>6871</v>
      </c>
      <c r="B4407">
        <v>3</v>
      </c>
      <c r="C4407">
        <v>3</v>
      </c>
      <c r="D4407" t="s">
        <v>262</v>
      </c>
      <c r="E4407" t="s">
        <v>6318</v>
      </c>
      <c r="F4407" s="4"/>
      <c r="G4407" s="9">
        <f>Table5[[#This Row],[Order Quantity]]</f>
        <v>3</v>
      </c>
    </row>
    <row r="4408" spans="1:7" ht="16" hidden="1" x14ac:dyDescent="0.2">
      <c r="A4408" t="s">
        <v>6874</v>
      </c>
      <c r="B4408">
        <v>3</v>
      </c>
      <c r="C4408">
        <v>3</v>
      </c>
      <c r="D4408" t="s">
        <v>6875</v>
      </c>
      <c r="E4408" t="s">
        <v>1416</v>
      </c>
      <c r="F4408" s="4"/>
      <c r="G4408" s="9">
        <f>Table5[[#This Row],[Order Quantity]]</f>
        <v>3</v>
      </c>
    </row>
    <row r="4409" spans="1:7" ht="16" hidden="1" x14ac:dyDescent="0.2">
      <c r="A4409" t="s">
        <v>6907</v>
      </c>
      <c r="B4409">
        <v>3</v>
      </c>
      <c r="C4409">
        <v>3</v>
      </c>
      <c r="D4409" t="s">
        <v>136</v>
      </c>
      <c r="E4409" t="s">
        <v>1677</v>
      </c>
      <c r="F4409" s="4"/>
      <c r="G4409" s="9">
        <f>Table5[[#This Row],[Order Quantity]]</f>
        <v>3</v>
      </c>
    </row>
    <row r="4410" spans="1:7" ht="16" hidden="1" x14ac:dyDescent="0.2">
      <c r="A4410" t="s">
        <v>6959</v>
      </c>
      <c r="B4410">
        <v>3</v>
      </c>
      <c r="C4410">
        <v>3</v>
      </c>
      <c r="D4410" t="s">
        <v>3283</v>
      </c>
      <c r="E4410" t="s">
        <v>2061</v>
      </c>
      <c r="F4410" s="4"/>
      <c r="G4410" s="9">
        <f>Table5[[#This Row],[Order Quantity]]</f>
        <v>3</v>
      </c>
    </row>
    <row r="4411" spans="1:7" ht="16" hidden="1" x14ac:dyDescent="0.2">
      <c r="A4411" t="s">
        <v>7052</v>
      </c>
      <c r="B4411">
        <v>3</v>
      </c>
      <c r="C4411">
        <v>3</v>
      </c>
      <c r="D4411" t="s">
        <v>7053</v>
      </c>
      <c r="E4411" t="s">
        <v>1416</v>
      </c>
      <c r="F4411" s="4"/>
      <c r="G4411" s="9">
        <f>Table5[[#This Row],[Order Quantity]]</f>
        <v>3</v>
      </c>
    </row>
    <row r="4412" spans="1:7" ht="16" hidden="1" x14ac:dyDescent="0.2">
      <c r="A4412" t="s">
        <v>7067</v>
      </c>
      <c r="B4412">
        <v>3</v>
      </c>
      <c r="C4412">
        <v>3</v>
      </c>
      <c r="D4412" t="s">
        <v>7068</v>
      </c>
      <c r="E4412" t="s">
        <v>287</v>
      </c>
      <c r="F4412" s="4"/>
      <c r="G4412" s="9">
        <f>Table5[[#This Row],[Order Quantity]]</f>
        <v>3</v>
      </c>
    </row>
    <row r="4413" spans="1:7" ht="16" hidden="1" x14ac:dyDescent="0.2">
      <c r="A4413" t="s">
        <v>7084</v>
      </c>
      <c r="B4413">
        <v>3</v>
      </c>
      <c r="C4413">
        <v>3</v>
      </c>
      <c r="D4413" t="s">
        <v>756</v>
      </c>
      <c r="E4413" t="s">
        <v>1509</v>
      </c>
      <c r="F4413" s="4"/>
      <c r="G4413" s="9">
        <f>Table5[[#This Row],[Order Quantity]]</f>
        <v>3</v>
      </c>
    </row>
    <row r="4414" spans="1:7" ht="16" hidden="1" x14ac:dyDescent="0.2">
      <c r="A4414" t="s">
        <v>7108</v>
      </c>
      <c r="B4414">
        <v>3</v>
      </c>
      <c r="C4414">
        <v>3</v>
      </c>
      <c r="D4414" t="s">
        <v>136</v>
      </c>
      <c r="E4414" t="s">
        <v>1677</v>
      </c>
      <c r="F4414" s="4"/>
      <c r="G4414" s="9">
        <f>Table5[[#This Row],[Order Quantity]]</f>
        <v>3</v>
      </c>
    </row>
    <row r="4415" spans="1:7" ht="16" hidden="1" x14ac:dyDescent="0.2">
      <c r="A4415" t="s">
        <v>7119</v>
      </c>
      <c r="B4415">
        <v>3</v>
      </c>
      <c r="C4415">
        <v>3</v>
      </c>
      <c r="D4415" t="s">
        <v>422</v>
      </c>
      <c r="E4415" t="s">
        <v>6565</v>
      </c>
      <c r="F4415" s="4"/>
      <c r="G4415" s="9">
        <f>Table5[[#This Row],[Order Quantity]]</f>
        <v>3</v>
      </c>
    </row>
    <row r="4416" spans="1:7" ht="16" hidden="1" x14ac:dyDescent="0.2">
      <c r="A4416" t="s">
        <v>7246</v>
      </c>
      <c r="B4416">
        <v>3</v>
      </c>
      <c r="C4416">
        <v>3</v>
      </c>
      <c r="D4416" t="s">
        <v>7247</v>
      </c>
      <c r="E4416" t="s">
        <v>3269</v>
      </c>
      <c r="F4416" s="4"/>
      <c r="G4416" s="9">
        <f>Table5[[#This Row],[Order Quantity]]</f>
        <v>3</v>
      </c>
    </row>
    <row r="4417" spans="1:7" ht="16" hidden="1" x14ac:dyDescent="0.2">
      <c r="A4417" t="s">
        <v>7305</v>
      </c>
      <c r="B4417">
        <v>3</v>
      </c>
      <c r="C4417">
        <v>3</v>
      </c>
      <c r="D4417" t="s">
        <v>1335</v>
      </c>
      <c r="E4417" t="s">
        <v>2180</v>
      </c>
      <c r="F4417" s="4"/>
      <c r="G4417" s="9">
        <f>Table5[[#This Row],[Order Quantity]]</f>
        <v>3</v>
      </c>
    </row>
    <row r="4418" spans="1:7" ht="16" hidden="1" x14ac:dyDescent="0.2">
      <c r="A4418" t="s">
        <v>7446</v>
      </c>
      <c r="B4418">
        <v>3</v>
      </c>
      <c r="C4418">
        <v>3</v>
      </c>
      <c r="D4418" t="s">
        <v>1135</v>
      </c>
      <c r="E4418" t="s">
        <v>7437</v>
      </c>
      <c r="F4418" s="4"/>
      <c r="G4418" s="9">
        <f>Table5[[#This Row],[Order Quantity]]</f>
        <v>3</v>
      </c>
    </row>
    <row r="4419" spans="1:7" ht="16" hidden="1" x14ac:dyDescent="0.2">
      <c r="A4419" t="s">
        <v>7468</v>
      </c>
      <c r="B4419">
        <v>3</v>
      </c>
      <c r="C4419">
        <v>3</v>
      </c>
      <c r="D4419" t="s">
        <v>136</v>
      </c>
      <c r="E4419" t="s">
        <v>7468</v>
      </c>
      <c r="F4419" s="4"/>
      <c r="G4419" s="9">
        <f>Table5[[#This Row],[Order Quantity]]</f>
        <v>3</v>
      </c>
    </row>
    <row r="4420" spans="1:7" ht="16" hidden="1" x14ac:dyDescent="0.2">
      <c r="A4420" t="s">
        <v>7520</v>
      </c>
      <c r="B4420">
        <v>3</v>
      </c>
      <c r="C4420">
        <v>3</v>
      </c>
      <c r="D4420" t="s">
        <v>784</v>
      </c>
      <c r="E4420" t="s">
        <v>1242</v>
      </c>
      <c r="F4420" s="4"/>
      <c r="G4420" s="9">
        <f>Table5[[#This Row],[Order Quantity]]</f>
        <v>3</v>
      </c>
    </row>
    <row r="4421" spans="1:7" ht="16" hidden="1" x14ac:dyDescent="0.2">
      <c r="A4421" t="s">
        <v>7119</v>
      </c>
      <c r="B4421">
        <v>3</v>
      </c>
      <c r="C4421">
        <v>3</v>
      </c>
      <c r="D4421" t="s">
        <v>422</v>
      </c>
      <c r="E4421" t="s">
        <v>6565</v>
      </c>
      <c r="F4421" s="4"/>
      <c r="G4421" s="9">
        <f>Table5[[#This Row],[Order Quantity]]</f>
        <v>3</v>
      </c>
    </row>
    <row r="4422" spans="1:7" ht="16" hidden="1" x14ac:dyDescent="0.2">
      <c r="A4422" t="s">
        <v>7605</v>
      </c>
      <c r="B4422">
        <v>3</v>
      </c>
      <c r="C4422">
        <v>3</v>
      </c>
      <c r="D4422" t="s">
        <v>262</v>
      </c>
      <c r="E4422" t="s">
        <v>1852</v>
      </c>
      <c r="F4422" s="4"/>
      <c r="G4422" s="9">
        <f>Table5[[#This Row],[Order Quantity]]</f>
        <v>3</v>
      </c>
    </row>
    <row r="4423" spans="1:7" ht="16" hidden="1" x14ac:dyDescent="0.2">
      <c r="A4423" s="1" t="s">
        <v>7634</v>
      </c>
      <c r="B4423" s="1">
        <v>3</v>
      </c>
      <c r="C4423" s="1">
        <v>3</v>
      </c>
      <c r="D4423" s="1" t="s">
        <v>7635</v>
      </c>
      <c r="E4423" s="1" t="s">
        <v>7636</v>
      </c>
      <c r="F4423" s="4"/>
      <c r="G4423" s="9">
        <f>Table5[[#This Row],[Order Quantity]]</f>
        <v>3</v>
      </c>
    </row>
    <row r="4424" spans="1:7" ht="16" hidden="1" x14ac:dyDescent="0.2">
      <c r="A4424" s="1" t="s">
        <v>7637</v>
      </c>
      <c r="B4424" s="1">
        <v>3</v>
      </c>
      <c r="C4424" s="1">
        <v>3</v>
      </c>
      <c r="D4424" s="1" t="s">
        <v>7635</v>
      </c>
      <c r="E4424" s="1" t="s">
        <v>7636</v>
      </c>
      <c r="F4424" s="4"/>
      <c r="G4424" s="9">
        <f>Table5[[#This Row],[Order Quantity]]</f>
        <v>3</v>
      </c>
    </row>
    <row r="4425" spans="1:7" ht="16" hidden="1" x14ac:dyDescent="0.2">
      <c r="A4425" s="1" t="s">
        <v>7638</v>
      </c>
      <c r="B4425" s="1">
        <v>3</v>
      </c>
      <c r="C4425" s="1">
        <v>3</v>
      </c>
      <c r="D4425" s="1" t="s">
        <v>557</v>
      </c>
      <c r="E4425" s="1" t="s">
        <v>389</v>
      </c>
      <c r="F4425" s="4"/>
      <c r="G4425" s="9">
        <f>Table5[[#This Row],[Order Quantity]]</f>
        <v>3</v>
      </c>
    </row>
    <row r="4426" spans="1:7" ht="16" hidden="1" x14ac:dyDescent="0.2">
      <c r="A4426" s="1" t="s">
        <v>7657</v>
      </c>
      <c r="B4426" s="1">
        <v>3</v>
      </c>
      <c r="C4426" s="1">
        <v>3</v>
      </c>
      <c r="D4426" s="1" t="s">
        <v>47</v>
      </c>
      <c r="E4426" s="1" t="s">
        <v>1246</v>
      </c>
      <c r="F4426" s="4"/>
      <c r="G4426" s="9">
        <f>Table5[[#This Row],[Order Quantity]]</f>
        <v>3</v>
      </c>
    </row>
    <row r="4427" spans="1:7" ht="16" hidden="1" x14ac:dyDescent="0.2">
      <c r="A4427" t="s">
        <v>119</v>
      </c>
      <c r="B4427">
        <v>2</v>
      </c>
      <c r="C4427">
        <v>3</v>
      </c>
      <c r="D4427" t="s">
        <v>120</v>
      </c>
      <c r="E4427" t="s">
        <v>121</v>
      </c>
      <c r="F4427" s="4"/>
      <c r="G4427" s="9">
        <f>Table5[[#This Row],[Order Quantity]]</f>
        <v>3</v>
      </c>
    </row>
    <row r="4428" spans="1:7" ht="16" hidden="1" x14ac:dyDescent="0.2">
      <c r="A4428" t="s">
        <v>151</v>
      </c>
      <c r="B4428">
        <v>2</v>
      </c>
      <c r="C4428">
        <v>3</v>
      </c>
      <c r="D4428" t="s">
        <v>152</v>
      </c>
      <c r="E4428" t="s">
        <v>127</v>
      </c>
      <c r="F4428" s="4"/>
      <c r="G4428" s="9">
        <f>Table5[[#This Row],[Order Quantity]]</f>
        <v>3</v>
      </c>
    </row>
    <row r="4429" spans="1:7" ht="16" hidden="1" x14ac:dyDescent="0.2">
      <c r="A4429" t="s">
        <v>153</v>
      </c>
      <c r="B4429">
        <v>2</v>
      </c>
      <c r="C4429">
        <v>3</v>
      </c>
      <c r="D4429" t="s">
        <v>154</v>
      </c>
      <c r="E4429" t="s">
        <v>127</v>
      </c>
      <c r="F4429" s="4"/>
      <c r="G4429" s="9">
        <f>Table5[[#This Row],[Order Quantity]]</f>
        <v>3</v>
      </c>
    </row>
    <row r="4430" spans="1:7" ht="16" hidden="1" x14ac:dyDescent="0.2">
      <c r="A4430" t="s">
        <v>234</v>
      </c>
      <c r="B4430">
        <v>2</v>
      </c>
      <c r="C4430">
        <v>3</v>
      </c>
      <c r="D4430" t="s">
        <v>129</v>
      </c>
      <c r="E4430" t="s">
        <v>72</v>
      </c>
      <c r="F4430" s="4"/>
      <c r="G4430" s="9">
        <f>Table5[[#This Row],[Order Quantity]]</f>
        <v>3</v>
      </c>
    </row>
    <row r="4431" spans="1:7" ht="16" hidden="1" x14ac:dyDescent="0.2">
      <c r="A4431" t="s">
        <v>321</v>
      </c>
      <c r="B4431">
        <v>2</v>
      </c>
      <c r="C4431">
        <v>3</v>
      </c>
      <c r="D4431" t="s">
        <v>205</v>
      </c>
      <c r="E4431" t="s">
        <v>81</v>
      </c>
      <c r="F4431" s="4"/>
      <c r="G4431" s="9">
        <f>Table5[[#This Row],[Order Quantity]]</f>
        <v>3</v>
      </c>
    </row>
    <row r="4432" spans="1:7" ht="16" hidden="1" x14ac:dyDescent="0.2">
      <c r="A4432" t="s">
        <v>341</v>
      </c>
      <c r="B4432">
        <v>2</v>
      </c>
      <c r="C4432">
        <v>3</v>
      </c>
      <c r="D4432" t="s">
        <v>342</v>
      </c>
      <c r="E4432" t="s">
        <v>148</v>
      </c>
      <c r="F4432" s="4"/>
      <c r="G4432" s="9">
        <f>Table5[[#This Row],[Order Quantity]]</f>
        <v>3</v>
      </c>
    </row>
    <row r="4433" spans="1:7" ht="16" hidden="1" x14ac:dyDescent="0.2">
      <c r="A4433" t="s">
        <v>361</v>
      </c>
      <c r="B4433">
        <v>2</v>
      </c>
      <c r="C4433" s="6">
        <v>3</v>
      </c>
      <c r="D4433" t="s">
        <v>113</v>
      </c>
      <c r="E4433" t="s">
        <v>92</v>
      </c>
      <c r="F4433" s="4"/>
      <c r="G4433" s="9">
        <f>Table5[[#This Row],[Order Quantity]]</f>
        <v>3</v>
      </c>
    </row>
    <row r="4434" spans="1:7" ht="16" hidden="1" x14ac:dyDescent="0.2">
      <c r="A4434" t="s">
        <v>522</v>
      </c>
      <c r="B4434">
        <v>2</v>
      </c>
      <c r="C4434">
        <v>3</v>
      </c>
      <c r="D4434" t="s">
        <v>523</v>
      </c>
      <c r="E4434" t="s">
        <v>197</v>
      </c>
      <c r="F4434" s="4"/>
      <c r="G4434" s="9">
        <f>Table5[[#This Row],[Order Quantity]]</f>
        <v>3</v>
      </c>
    </row>
    <row r="4435" spans="1:7" ht="16" hidden="1" x14ac:dyDescent="0.2">
      <c r="A4435" t="s">
        <v>528</v>
      </c>
      <c r="B4435">
        <v>2</v>
      </c>
      <c r="C4435">
        <v>3</v>
      </c>
      <c r="D4435" t="s">
        <v>455</v>
      </c>
      <c r="E4435" t="s">
        <v>352</v>
      </c>
      <c r="F4435" s="4"/>
      <c r="G4435" s="9">
        <f>Table5[[#This Row],[Order Quantity]]</f>
        <v>3</v>
      </c>
    </row>
    <row r="4436" spans="1:7" ht="16" hidden="1" x14ac:dyDescent="0.2">
      <c r="A4436" t="s">
        <v>601</v>
      </c>
      <c r="B4436">
        <v>2</v>
      </c>
      <c r="C4436">
        <v>3</v>
      </c>
      <c r="D4436" t="s">
        <v>602</v>
      </c>
      <c r="E4436" t="s">
        <v>72</v>
      </c>
      <c r="F4436" s="4"/>
      <c r="G4436" s="9">
        <f>Table5[[#This Row],[Order Quantity]]</f>
        <v>3</v>
      </c>
    </row>
    <row r="4437" spans="1:7" ht="16" hidden="1" x14ac:dyDescent="0.2">
      <c r="A4437" t="s">
        <v>646</v>
      </c>
      <c r="B4437">
        <v>2</v>
      </c>
      <c r="C4437">
        <v>3</v>
      </c>
      <c r="D4437" t="s">
        <v>647</v>
      </c>
      <c r="E4437" t="s">
        <v>78</v>
      </c>
      <c r="F4437" s="4"/>
      <c r="G4437" s="9">
        <f>Table5[[#This Row],[Order Quantity]]</f>
        <v>3</v>
      </c>
    </row>
    <row r="4438" spans="1:7" ht="16" x14ac:dyDescent="0.2">
      <c r="A4438" t="s">
        <v>729</v>
      </c>
      <c r="B4438">
        <v>2</v>
      </c>
      <c r="C4438" s="6">
        <v>3</v>
      </c>
      <c r="D4438" t="s">
        <v>136</v>
      </c>
      <c r="E4438" t="s">
        <v>92</v>
      </c>
      <c r="F4438" s="13" t="s">
        <v>7668</v>
      </c>
      <c r="G4438" s="9">
        <f>Table5[[#This Row],[Order Quantity]]</f>
        <v>3</v>
      </c>
    </row>
    <row r="4439" spans="1:7" ht="16" hidden="1" x14ac:dyDescent="0.2">
      <c r="A4439" t="s">
        <v>839</v>
      </c>
      <c r="B4439">
        <v>2</v>
      </c>
      <c r="C4439">
        <v>3</v>
      </c>
      <c r="D4439" t="s">
        <v>171</v>
      </c>
      <c r="E4439" t="s">
        <v>438</v>
      </c>
      <c r="F4439" s="4"/>
      <c r="G4439" s="9">
        <f>Table5[[#This Row],[Order Quantity]]</f>
        <v>3</v>
      </c>
    </row>
    <row r="4440" spans="1:7" ht="16" hidden="1" x14ac:dyDescent="0.2">
      <c r="A4440" t="s">
        <v>860</v>
      </c>
      <c r="B4440">
        <v>2</v>
      </c>
      <c r="C4440">
        <v>3</v>
      </c>
      <c r="D4440" t="s">
        <v>34</v>
      </c>
      <c r="E4440" t="s">
        <v>75</v>
      </c>
      <c r="F4440" s="4"/>
      <c r="G4440" s="9">
        <f>Table5[[#This Row],[Order Quantity]]</f>
        <v>3</v>
      </c>
    </row>
    <row r="4441" spans="1:7" ht="16" hidden="1" x14ac:dyDescent="0.2">
      <c r="A4441" t="s">
        <v>967</v>
      </c>
      <c r="B4441">
        <v>2</v>
      </c>
      <c r="C4441">
        <v>3</v>
      </c>
      <c r="D4441" t="s">
        <v>968</v>
      </c>
      <c r="E4441" t="s">
        <v>78</v>
      </c>
      <c r="F4441" s="4"/>
      <c r="G4441" s="9">
        <f>Table5[[#This Row],[Order Quantity]]</f>
        <v>3</v>
      </c>
    </row>
    <row r="4442" spans="1:7" ht="16" hidden="1" x14ac:dyDescent="0.2">
      <c r="A4442" t="s">
        <v>973</v>
      </c>
      <c r="B4442">
        <v>2</v>
      </c>
      <c r="C4442">
        <v>3</v>
      </c>
      <c r="D4442" t="s">
        <v>974</v>
      </c>
      <c r="E4442" t="s">
        <v>78</v>
      </c>
      <c r="F4442" s="4"/>
      <c r="G4442" s="9">
        <f>Table5[[#This Row],[Order Quantity]]</f>
        <v>3</v>
      </c>
    </row>
    <row r="4443" spans="1:7" ht="16" hidden="1" x14ac:dyDescent="0.2">
      <c r="A4443" t="s">
        <v>1010</v>
      </c>
      <c r="B4443">
        <v>2</v>
      </c>
      <c r="C4443" s="6">
        <v>3</v>
      </c>
      <c r="D4443" t="s">
        <v>1011</v>
      </c>
      <c r="E4443" t="s">
        <v>237</v>
      </c>
      <c r="F4443" s="4"/>
      <c r="G4443" s="9">
        <f>Table5[[#This Row],[Order Quantity]]</f>
        <v>3</v>
      </c>
    </row>
    <row r="4444" spans="1:7" ht="16" hidden="1" x14ac:dyDescent="0.2">
      <c r="A4444" t="s">
        <v>1074</v>
      </c>
      <c r="B4444">
        <v>2</v>
      </c>
      <c r="C4444">
        <v>3</v>
      </c>
      <c r="D4444" t="s">
        <v>1075</v>
      </c>
      <c r="E4444" t="s">
        <v>389</v>
      </c>
      <c r="F4444" s="4"/>
      <c r="G4444" s="9">
        <f>Table5[[#This Row],[Order Quantity]]</f>
        <v>3</v>
      </c>
    </row>
    <row r="4445" spans="1:7" ht="16" hidden="1" x14ac:dyDescent="0.2">
      <c r="A4445" t="s">
        <v>1320</v>
      </c>
      <c r="B4445">
        <v>2</v>
      </c>
      <c r="C4445">
        <v>3</v>
      </c>
      <c r="D4445" t="s">
        <v>1321</v>
      </c>
      <c r="E4445" t="s">
        <v>1322</v>
      </c>
      <c r="F4445" s="4"/>
      <c r="G4445" s="9">
        <f>Table5[[#This Row],[Order Quantity]]</f>
        <v>3</v>
      </c>
    </row>
    <row r="4446" spans="1:7" ht="16" hidden="1" x14ac:dyDescent="0.2">
      <c r="A4446" t="s">
        <v>115</v>
      </c>
      <c r="B4446">
        <v>2</v>
      </c>
      <c r="C4446" s="6">
        <v>3</v>
      </c>
      <c r="D4446" t="s">
        <v>1376</v>
      </c>
      <c r="E4446" t="s">
        <v>1377</v>
      </c>
      <c r="F4446" s="4"/>
      <c r="G4446" s="9">
        <f>Table5[[#This Row],[Order Quantity]]</f>
        <v>3</v>
      </c>
    </row>
    <row r="4447" spans="1:7" ht="16" hidden="1" x14ac:dyDescent="0.2">
      <c r="A4447" t="s">
        <v>1379</v>
      </c>
      <c r="B4447">
        <v>2</v>
      </c>
      <c r="C4447">
        <v>3</v>
      </c>
      <c r="D4447" t="s">
        <v>1083</v>
      </c>
      <c r="E4447" t="s">
        <v>1380</v>
      </c>
      <c r="F4447" s="4"/>
      <c r="G4447" s="9">
        <f>Table5[[#This Row],[Order Quantity]]</f>
        <v>3</v>
      </c>
    </row>
    <row r="4448" spans="1:7" ht="16" hidden="1" x14ac:dyDescent="0.2">
      <c r="A4448" t="s">
        <v>1395</v>
      </c>
      <c r="B4448">
        <v>2</v>
      </c>
      <c r="C4448">
        <v>3</v>
      </c>
      <c r="D4448" t="s">
        <v>113</v>
      </c>
      <c r="E4448" t="s">
        <v>1240</v>
      </c>
      <c r="F4448" s="4"/>
      <c r="G4448" s="9">
        <f>Table5[[#This Row],[Order Quantity]]</f>
        <v>3</v>
      </c>
    </row>
    <row r="4449" spans="1:7" ht="16" hidden="1" x14ac:dyDescent="0.2">
      <c r="A4449" t="s">
        <v>1459</v>
      </c>
      <c r="B4449">
        <v>2</v>
      </c>
      <c r="C4449">
        <v>3</v>
      </c>
      <c r="D4449" t="s">
        <v>113</v>
      </c>
      <c r="E4449" t="s">
        <v>1394</v>
      </c>
      <c r="F4449" s="4"/>
      <c r="G4449" s="9">
        <f>Table5[[#This Row],[Order Quantity]]</f>
        <v>3</v>
      </c>
    </row>
    <row r="4450" spans="1:7" ht="16" hidden="1" x14ac:dyDescent="0.2">
      <c r="A4450" t="s">
        <v>1476</v>
      </c>
      <c r="B4450">
        <v>2</v>
      </c>
      <c r="C4450">
        <v>3</v>
      </c>
      <c r="D4450" t="s">
        <v>113</v>
      </c>
      <c r="E4450" t="s">
        <v>1477</v>
      </c>
      <c r="F4450" s="4"/>
      <c r="G4450" s="9">
        <f>Table5[[#This Row],[Order Quantity]]</f>
        <v>3</v>
      </c>
    </row>
    <row r="4451" spans="1:7" ht="16" hidden="1" x14ac:dyDescent="0.2">
      <c r="A4451" t="s">
        <v>1545</v>
      </c>
      <c r="B4451">
        <v>2</v>
      </c>
      <c r="C4451">
        <v>3</v>
      </c>
      <c r="D4451" t="s">
        <v>1546</v>
      </c>
      <c r="E4451" t="s">
        <v>1547</v>
      </c>
      <c r="F4451" s="4"/>
      <c r="G4451" s="9">
        <f>Table5[[#This Row],[Order Quantity]]</f>
        <v>3</v>
      </c>
    </row>
    <row r="4452" spans="1:7" ht="16" hidden="1" x14ac:dyDescent="0.2">
      <c r="A4452" t="s">
        <v>1559</v>
      </c>
      <c r="B4452">
        <v>2</v>
      </c>
      <c r="C4452">
        <v>3</v>
      </c>
      <c r="D4452" t="s">
        <v>113</v>
      </c>
      <c r="E4452" t="s">
        <v>1559</v>
      </c>
      <c r="F4452" s="4"/>
      <c r="G4452" s="9">
        <f>Table5[[#This Row],[Order Quantity]]</f>
        <v>3</v>
      </c>
    </row>
    <row r="4453" spans="1:7" ht="16" hidden="1" x14ac:dyDescent="0.2">
      <c r="A4453" t="s">
        <v>1653</v>
      </c>
      <c r="B4453">
        <v>2</v>
      </c>
      <c r="C4453">
        <v>3</v>
      </c>
      <c r="D4453" t="s">
        <v>1654</v>
      </c>
      <c r="E4453" t="s">
        <v>1655</v>
      </c>
      <c r="F4453" s="4"/>
      <c r="G4453" s="9">
        <f>Table5[[#This Row],[Order Quantity]]</f>
        <v>3</v>
      </c>
    </row>
    <row r="4454" spans="1:7" ht="16" hidden="1" x14ac:dyDescent="0.2">
      <c r="A4454" t="s">
        <v>1758</v>
      </c>
      <c r="B4454">
        <v>2</v>
      </c>
      <c r="C4454">
        <v>3</v>
      </c>
      <c r="D4454" t="s">
        <v>1759</v>
      </c>
      <c r="E4454" t="s">
        <v>1242</v>
      </c>
      <c r="F4454" s="4"/>
      <c r="G4454" s="9">
        <f>Table5[[#This Row],[Order Quantity]]</f>
        <v>3</v>
      </c>
    </row>
    <row r="4455" spans="1:7" ht="16" hidden="1" x14ac:dyDescent="0.2">
      <c r="A4455" t="s">
        <v>1760</v>
      </c>
      <c r="B4455">
        <v>2</v>
      </c>
      <c r="C4455">
        <v>3</v>
      </c>
      <c r="D4455" t="s">
        <v>1761</v>
      </c>
      <c r="E4455" t="s">
        <v>1762</v>
      </c>
      <c r="F4455" s="4"/>
      <c r="G4455" s="9">
        <f>Table5[[#This Row],[Order Quantity]]</f>
        <v>3</v>
      </c>
    </row>
    <row r="4456" spans="1:7" ht="16" hidden="1" x14ac:dyDescent="0.2">
      <c r="A4456" t="s">
        <v>1771</v>
      </c>
      <c r="B4456">
        <v>2</v>
      </c>
      <c r="C4456">
        <v>3</v>
      </c>
      <c r="D4456" t="s">
        <v>450</v>
      </c>
      <c r="E4456" t="s">
        <v>1547</v>
      </c>
      <c r="F4456" s="4"/>
      <c r="G4456" s="9">
        <f>Table5[[#This Row],[Order Quantity]]</f>
        <v>3</v>
      </c>
    </row>
    <row r="4457" spans="1:7" ht="16" hidden="1" x14ac:dyDescent="0.2">
      <c r="A4457" t="s">
        <v>1854</v>
      </c>
      <c r="B4457">
        <v>2</v>
      </c>
      <c r="C4457">
        <v>3</v>
      </c>
      <c r="D4457" t="s">
        <v>559</v>
      </c>
      <c r="E4457" t="s">
        <v>1257</v>
      </c>
      <c r="F4457" s="4"/>
      <c r="G4457" s="9">
        <f>Table5[[#This Row],[Order Quantity]]</f>
        <v>3</v>
      </c>
    </row>
    <row r="4458" spans="1:7" ht="16" hidden="1" x14ac:dyDescent="0.2">
      <c r="A4458" t="s">
        <v>1951</v>
      </c>
      <c r="B4458">
        <v>2</v>
      </c>
      <c r="C4458">
        <v>3</v>
      </c>
      <c r="D4458" t="s">
        <v>1811</v>
      </c>
      <c r="E4458" t="s">
        <v>1812</v>
      </c>
      <c r="F4458" s="4"/>
      <c r="G4458" s="9">
        <f>Table5[[#This Row],[Order Quantity]]</f>
        <v>3</v>
      </c>
    </row>
    <row r="4459" spans="1:7" ht="16" hidden="1" x14ac:dyDescent="0.2">
      <c r="A4459" t="s">
        <v>2012</v>
      </c>
      <c r="B4459">
        <v>2</v>
      </c>
      <c r="C4459">
        <v>3</v>
      </c>
      <c r="D4459" t="s">
        <v>129</v>
      </c>
      <c r="E4459" t="s">
        <v>2013</v>
      </c>
      <c r="F4459" s="4"/>
      <c r="G4459" s="9">
        <f>Table5[[#This Row],[Order Quantity]]</f>
        <v>3</v>
      </c>
    </row>
    <row r="4460" spans="1:7" ht="16" hidden="1" x14ac:dyDescent="0.2">
      <c r="A4460" t="s">
        <v>2017</v>
      </c>
      <c r="B4460">
        <v>2</v>
      </c>
      <c r="C4460" s="6">
        <v>3</v>
      </c>
      <c r="D4460" t="s">
        <v>2018</v>
      </c>
      <c r="E4460" t="s">
        <v>1296</v>
      </c>
      <c r="F4460" s="4"/>
      <c r="G4460" s="9">
        <f>Table5[[#This Row],[Order Quantity]]</f>
        <v>3</v>
      </c>
    </row>
    <row r="4461" spans="1:7" ht="16" hidden="1" x14ac:dyDescent="0.2">
      <c r="A4461" t="s">
        <v>2103</v>
      </c>
      <c r="B4461">
        <v>2</v>
      </c>
      <c r="C4461">
        <v>3</v>
      </c>
      <c r="D4461" t="s">
        <v>175</v>
      </c>
      <c r="E4461" t="s">
        <v>1642</v>
      </c>
      <c r="F4461" s="4"/>
      <c r="G4461" s="9">
        <f>Table5[[#This Row],[Order Quantity]]</f>
        <v>3</v>
      </c>
    </row>
    <row r="4462" spans="1:7" ht="16" hidden="1" x14ac:dyDescent="0.2">
      <c r="A4462" t="s">
        <v>2108</v>
      </c>
      <c r="B4462">
        <v>2</v>
      </c>
      <c r="C4462">
        <v>3</v>
      </c>
      <c r="D4462" t="s">
        <v>1412</v>
      </c>
      <c r="E4462" t="s">
        <v>2109</v>
      </c>
      <c r="F4462" s="4"/>
      <c r="G4462" s="9">
        <f>Table5[[#This Row],[Order Quantity]]</f>
        <v>3</v>
      </c>
    </row>
    <row r="4463" spans="1:7" ht="16" hidden="1" x14ac:dyDescent="0.2">
      <c r="A4463" t="s">
        <v>2144</v>
      </c>
      <c r="B4463">
        <v>2</v>
      </c>
      <c r="C4463">
        <v>3</v>
      </c>
      <c r="D4463" t="s">
        <v>129</v>
      </c>
      <c r="E4463" t="s">
        <v>1244</v>
      </c>
      <c r="F4463" s="4"/>
      <c r="G4463" s="9">
        <f>Table5[[#This Row],[Order Quantity]]</f>
        <v>3</v>
      </c>
    </row>
    <row r="4464" spans="1:7" ht="16" hidden="1" x14ac:dyDescent="0.2">
      <c r="A4464" t="s">
        <v>2301</v>
      </c>
      <c r="B4464">
        <v>2</v>
      </c>
      <c r="C4464">
        <v>3</v>
      </c>
      <c r="D4464" t="s">
        <v>2302</v>
      </c>
      <c r="E4464" t="s">
        <v>1757</v>
      </c>
      <c r="F4464" s="4"/>
      <c r="G4464" s="9">
        <f>Table5[[#This Row],[Order Quantity]]</f>
        <v>3</v>
      </c>
    </row>
    <row r="4465" spans="1:7" ht="16" hidden="1" x14ac:dyDescent="0.2">
      <c r="A4465" t="s">
        <v>2423</v>
      </c>
      <c r="B4465">
        <v>2</v>
      </c>
      <c r="C4465">
        <v>3</v>
      </c>
      <c r="D4465" t="s">
        <v>2424</v>
      </c>
      <c r="E4465" t="s">
        <v>1428</v>
      </c>
      <c r="F4465" s="4"/>
      <c r="G4465" s="9">
        <f>Table5[[#This Row],[Order Quantity]]</f>
        <v>3</v>
      </c>
    </row>
    <row r="4466" spans="1:7" ht="16" hidden="1" x14ac:dyDescent="0.2">
      <c r="A4466" t="s">
        <v>2425</v>
      </c>
      <c r="B4466">
        <v>2</v>
      </c>
      <c r="C4466">
        <v>3</v>
      </c>
      <c r="D4466" t="s">
        <v>136</v>
      </c>
      <c r="E4466" t="s">
        <v>2426</v>
      </c>
      <c r="F4466" s="4"/>
      <c r="G4466" s="9">
        <f>Table5[[#This Row],[Order Quantity]]</f>
        <v>3</v>
      </c>
    </row>
    <row r="4467" spans="1:7" ht="16" hidden="1" x14ac:dyDescent="0.2">
      <c r="A4467" t="s">
        <v>2500</v>
      </c>
      <c r="B4467">
        <v>2</v>
      </c>
      <c r="C4467">
        <v>3</v>
      </c>
      <c r="D4467" t="s">
        <v>262</v>
      </c>
      <c r="E4467" t="s">
        <v>1250</v>
      </c>
      <c r="F4467" s="4"/>
      <c r="G4467" s="9">
        <f>Table5[[#This Row],[Order Quantity]]</f>
        <v>3</v>
      </c>
    </row>
    <row r="4468" spans="1:7" ht="16" hidden="1" x14ac:dyDescent="0.2">
      <c r="A4468" t="s">
        <v>2667</v>
      </c>
      <c r="B4468">
        <v>2</v>
      </c>
      <c r="C4468">
        <v>3</v>
      </c>
      <c r="D4468" t="s">
        <v>124</v>
      </c>
      <c r="E4468" t="s">
        <v>1467</v>
      </c>
      <c r="F4468" s="4"/>
      <c r="G4468" s="9">
        <f>Table5[[#This Row],[Order Quantity]]</f>
        <v>3</v>
      </c>
    </row>
    <row r="4469" spans="1:7" ht="16" hidden="1" x14ac:dyDescent="0.2">
      <c r="A4469" t="s">
        <v>2756</v>
      </c>
      <c r="B4469">
        <v>2</v>
      </c>
      <c r="C4469" s="6">
        <v>3</v>
      </c>
      <c r="D4469" t="s">
        <v>113</v>
      </c>
      <c r="E4469" t="s">
        <v>2419</v>
      </c>
      <c r="F4469" s="4"/>
      <c r="G4469" s="9">
        <f>Table5[[#This Row],[Order Quantity]]</f>
        <v>3</v>
      </c>
    </row>
    <row r="4470" spans="1:7" ht="16" hidden="1" x14ac:dyDescent="0.2">
      <c r="A4470" t="s">
        <v>2768</v>
      </c>
      <c r="B4470">
        <v>2</v>
      </c>
      <c r="C4470">
        <v>3</v>
      </c>
      <c r="D4470" t="s">
        <v>422</v>
      </c>
      <c r="E4470" t="s">
        <v>1413</v>
      </c>
      <c r="F4470" s="4"/>
      <c r="G4470" s="9">
        <f>Table5[[#This Row],[Order Quantity]]</f>
        <v>3</v>
      </c>
    </row>
    <row r="4471" spans="1:7" ht="16" hidden="1" x14ac:dyDescent="0.2">
      <c r="A4471" t="s">
        <v>2893</v>
      </c>
      <c r="B4471">
        <v>2</v>
      </c>
      <c r="C4471">
        <v>3</v>
      </c>
      <c r="D4471" t="s">
        <v>513</v>
      </c>
      <c r="E4471" t="s">
        <v>287</v>
      </c>
      <c r="F4471" s="4"/>
      <c r="G4471" s="9">
        <f>Table5[[#This Row],[Order Quantity]]</f>
        <v>3</v>
      </c>
    </row>
    <row r="4472" spans="1:7" ht="16" hidden="1" x14ac:dyDescent="0.2">
      <c r="A4472" t="s">
        <v>2966</v>
      </c>
      <c r="B4472">
        <v>2</v>
      </c>
      <c r="C4472">
        <v>3</v>
      </c>
      <c r="D4472" t="s">
        <v>1144</v>
      </c>
      <c r="E4472" t="s">
        <v>2967</v>
      </c>
      <c r="F4472" s="4"/>
      <c r="G4472" s="9">
        <f>Table5[[#This Row],[Order Quantity]]</f>
        <v>3</v>
      </c>
    </row>
    <row r="4473" spans="1:7" ht="16" hidden="1" x14ac:dyDescent="0.2">
      <c r="A4473" t="s">
        <v>2991</v>
      </c>
      <c r="B4473">
        <v>2</v>
      </c>
      <c r="C4473">
        <v>3</v>
      </c>
      <c r="D4473" t="s">
        <v>103</v>
      </c>
      <c r="E4473" t="s">
        <v>1302</v>
      </c>
      <c r="F4473" s="4"/>
      <c r="G4473" s="9">
        <f>Table5[[#This Row],[Order Quantity]]</f>
        <v>3</v>
      </c>
    </row>
    <row r="4474" spans="1:7" ht="16" hidden="1" x14ac:dyDescent="0.2">
      <c r="A4474" t="s">
        <v>3013</v>
      </c>
      <c r="B4474">
        <v>2</v>
      </c>
      <c r="C4474">
        <v>3</v>
      </c>
      <c r="D4474" t="s">
        <v>103</v>
      </c>
      <c r="E4474" t="s">
        <v>2815</v>
      </c>
      <c r="F4474" s="4"/>
      <c r="G4474" s="9">
        <f>Table5[[#This Row],[Order Quantity]]</f>
        <v>3</v>
      </c>
    </row>
    <row r="4475" spans="1:7" ht="16" hidden="1" x14ac:dyDescent="0.2">
      <c r="A4475" t="s">
        <v>3014</v>
      </c>
      <c r="B4475">
        <v>2</v>
      </c>
      <c r="C4475">
        <v>3</v>
      </c>
      <c r="D4475" t="s">
        <v>77</v>
      </c>
      <c r="E4475" t="s">
        <v>1302</v>
      </c>
      <c r="F4475" s="4"/>
      <c r="G4475" s="9">
        <f>Table5[[#This Row],[Order Quantity]]</f>
        <v>3</v>
      </c>
    </row>
    <row r="4476" spans="1:7" ht="16" hidden="1" x14ac:dyDescent="0.2">
      <c r="A4476" t="s">
        <v>2513</v>
      </c>
      <c r="B4476">
        <v>2</v>
      </c>
      <c r="C4476">
        <v>3</v>
      </c>
      <c r="D4476" t="s">
        <v>422</v>
      </c>
      <c r="E4476" t="s">
        <v>1877</v>
      </c>
      <c r="F4476" s="4"/>
      <c r="G4476" s="9">
        <f>Table5[[#This Row],[Order Quantity]]</f>
        <v>3</v>
      </c>
    </row>
    <row r="4477" spans="1:7" ht="16" hidden="1" x14ac:dyDescent="0.2">
      <c r="A4477" t="s">
        <v>3202</v>
      </c>
      <c r="B4477">
        <v>2</v>
      </c>
      <c r="C4477">
        <v>3</v>
      </c>
      <c r="D4477" t="s">
        <v>3203</v>
      </c>
      <c r="E4477" t="s">
        <v>1439</v>
      </c>
      <c r="F4477" s="4"/>
      <c r="G4477" s="9">
        <f>Table5[[#This Row],[Order Quantity]]</f>
        <v>3</v>
      </c>
    </row>
    <row r="4478" spans="1:7" ht="16" hidden="1" x14ac:dyDescent="0.2">
      <c r="A4478" t="s">
        <v>3359</v>
      </c>
      <c r="B4478">
        <v>2</v>
      </c>
      <c r="C4478">
        <v>3</v>
      </c>
      <c r="D4478" t="s">
        <v>922</v>
      </c>
      <c r="E4478" t="s">
        <v>2978</v>
      </c>
      <c r="F4478" s="4"/>
      <c r="G4478" s="9">
        <f>Table5[[#This Row],[Order Quantity]]</f>
        <v>3</v>
      </c>
    </row>
    <row r="4479" spans="1:7" ht="16" hidden="1" x14ac:dyDescent="0.2">
      <c r="A4479" t="s">
        <v>3395</v>
      </c>
      <c r="B4479">
        <v>2</v>
      </c>
      <c r="C4479">
        <v>3</v>
      </c>
      <c r="D4479" t="s">
        <v>3396</v>
      </c>
      <c r="E4479" t="s">
        <v>1251</v>
      </c>
      <c r="F4479" s="4"/>
      <c r="G4479" s="9">
        <f>Table5[[#This Row],[Order Quantity]]</f>
        <v>3</v>
      </c>
    </row>
    <row r="4480" spans="1:7" ht="16" hidden="1" x14ac:dyDescent="0.2">
      <c r="A4480" t="s">
        <v>3397</v>
      </c>
      <c r="B4480">
        <v>2</v>
      </c>
      <c r="C4480">
        <v>3</v>
      </c>
      <c r="D4480" t="s">
        <v>3396</v>
      </c>
      <c r="E4480" t="s">
        <v>1251</v>
      </c>
      <c r="F4480" s="4"/>
      <c r="G4480" s="9">
        <f>Table5[[#This Row],[Order Quantity]]</f>
        <v>3</v>
      </c>
    </row>
    <row r="4481" spans="1:7" ht="16" hidden="1" x14ac:dyDescent="0.2">
      <c r="A4481" t="s">
        <v>3469</v>
      </c>
      <c r="B4481">
        <v>2</v>
      </c>
      <c r="C4481">
        <v>3</v>
      </c>
      <c r="D4481" t="s">
        <v>422</v>
      </c>
      <c r="E4481" t="s">
        <v>1304</v>
      </c>
      <c r="F4481" s="4"/>
      <c r="G4481" s="9">
        <f>Table5[[#This Row],[Order Quantity]]</f>
        <v>3</v>
      </c>
    </row>
    <row r="4482" spans="1:7" ht="16" hidden="1" x14ac:dyDescent="0.2">
      <c r="A4482" t="s">
        <v>3499</v>
      </c>
      <c r="B4482">
        <v>2</v>
      </c>
      <c r="C4482">
        <v>3</v>
      </c>
      <c r="D4482" t="s">
        <v>464</v>
      </c>
      <c r="E4482" t="s">
        <v>1302</v>
      </c>
      <c r="F4482" s="4"/>
      <c r="G4482" s="9">
        <f>Table5[[#This Row],[Order Quantity]]</f>
        <v>3</v>
      </c>
    </row>
    <row r="4483" spans="1:7" ht="16" hidden="1" x14ac:dyDescent="0.2">
      <c r="A4483" t="s">
        <v>3570</v>
      </c>
      <c r="B4483">
        <v>2</v>
      </c>
      <c r="C4483">
        <v>3</v>
      </c>
      <c r="D4483" t="s">
        <v>65</v>
      </c>
      <c r="E4483" t="s">
        <v>3571</v>
      </c>
      <c r="F4483" s="4"/>
      <c r="G4483" s="9">
        <f>Table5[[#This Row],[Order Quantity]]</f>
        <v>3</v>
      </c>
    </row>
    <row r="4484" spans="1:7" ht="16" hidden="1" x14ac:dyDescent="0.2">
      <c r="A4484" t="s">
        <v>3572</v>
      </c>
      <c r="B4484">
        <v>2</v>
      </c>
      <c r="C4484">
        <v>3</v>
      </c>
      <c r="D4484" t="s">
        <v>262</v>
      </c>
      <c r="E4484" t="s">
        <v>1244</v>
      </c>
      <c r="F4484" s="4"/>
      <c r="G4484" s="9">
        <f>Table5[[#This Row],[Order Quantity]]</f>
        <v>3</v>
      </c>
    </row>
    <row r="4485" spans="1:7" ht="16" hidden="1" x14ac:dyDescent="0.2">
      <c r="A4485" t="s">
        <v>3633</v>
      </c>
      <c r="B4485">
        <v>2</v>
      </c>
      <c r="C4485">
        <v>3</v>
      </c>
      <c r="D4485" t="s">
        <v>65</v>
      </c>
      <c r="E4485" t="s">
        <v>3634</v>
      </c>
      <c r="F4485" s="4"/>
      <c r="G4485" s="9">
        <f>Table5[[#This Row],[Order Quantity]]</f>
        <v>3</v>
      </c>
    </row>
    <row r="4486" spans="1:7" ht="16" hidden="1" x14ac:dyDescent="0.2">
      <c r="A4486" t="s">
        <v>3725</v>
      </c>
      <c r="B4486">
        <v>2</v>
      </c>
      <c r="C4486">
        <v>3</v>
      </c>
      <c r="D4486" t="s">
        <v>113</v>
      </c>
      <c r="E4486" t="s">
        <v>1477</v>
      </c>
      <c r="F4486" s="4"/>
      <c r="G4486" s="9">
        <f>Table5[[#This Row],[Order Quantity]]</f>
        <v>3</v>
      </c>
    </row>
    <row r="4487" spans="1:7" ht="16" hidden="1" x14ac:dyDescent="0.2">
      <c r="A4487" t="s">
        <v>3729</v>
      </c>
      <c r="B4487">
        <v>2</v>
      </c>
      <c r="C4487">
        <v>3</v>
      </c>
      <c r="D4487" t="s">
        <v>3730</v>
      </c>
      <c r="E4487" t="s">
        <v>1687</v>
      </c>
      <c r="F4487" s="4"/>
      <c r="G4487" s="9">
        <f>Table5[[#This Row],[Order Quantity]]</f>
        <v>3</v>
      </c>
    </row>
    <row r="4488" spans="1:7" ht="16" hidden="1" x14ac:dyDescent="0.2">
      <c r="A4488" t="s">
        <v>3856</v>
      </c>
      <c r="B4488">
        <v>2</v>
      </c>
      <c r="C4488" s="6">
        <v>3</v>
      </c>
      <c r="D4488" t="s">
        <v>1144</v>
      </c>
      <c r="E4488" t="s">
        <v>1377</v>
      </c>
      <c r="F4488" s="4"/>
      <c r="G4488" s="9">
        <f>Table5[[#This Row],[Order Quantity]]</f>
        <v>3</v>
      </c>
    </row>
    <row r="4489" spans="1:7" ht="16" hidden="1" x14ac:dyDescent="0.2">
      <c r="A4489" t="s">
        <v>3863</v>
      </c>
      <c r="B4489">
        <v>2</v>
      </c>
      <c r="C4489">
        <v>3</v>
      </c>
      <c r="D4489" t="s">
        <v>136</v>
      </c>
      <c r="E4489" t="s">
        <v>1605</v>
      </c>
      <c r="F4489" s="4"/>
      <c r="G4489" s="9">
        <f>Table5[[#This Row],[Order Quantity]]</f>
        <v>3</v>
      </c>
    </row>
    <row r="4490" spans="1:7" ht="16" hidden="1" x14ac:dyDescent="0.2">
      <c r="A4490" t="s">
        <v>3925</v>
      </c>
      <c r="B4490">
        <v>2</v>
      </c>
      <c r="C4490">
        <v>3</v>
      </c>
      <c r="D4490" t="s">
        <v>2333</v>
      </c>
      <c r="E4490" t="s">
        <v>1579</v>
      </c>
      <c r="F4490" s="4"/>
      <c r="G4490" s="9">
        <f>Table5[[#This Row],[Order Quantity]]</f>
        <v>3</v>
      </c>
    </row>
    <row r="4491" spans="1:7" ht="16" hidden="1" x14ac:dyDescent="0.2">
      <c r="A4491" t="s">
        <v>3970</v>
      </c>
      <c r="B4491">
        <v>2</v>
      </c>
      <c r="C4491">
        <v>3</v>
      </c>
      <c r="D4491" t="s">
        <v>136</v>
      </c>
      <c r="E4491" t="s">
        <v>1927</v>
      </c>
      <c r="F4491" s="4"/>
      <c r="G4491" s="9">
        <f>Table5[[#This Row],[Order Quantity]]</f>
        <v>3</v>
      </c>
    </row>
    <row r="4492" spans="1:7" ht="16" hidden="1" x14ac:dyDescent="0.2">
      <c r="A4492" t="s">
        <v>646</v>
      </c>
      <c r="B4492">
        <v>2</v>
      </c>
      <c r="C4492">
        <v>3</v>
      </c>
      <c r="D4492" t="s">
        <v>1008</v>
      </c>
      <c r="E4492" t="s">
        <v>2683</v>
      </c>
      <c r="F4492" s="4"/>
      <c r="G4492" s="9">
        <f>Table5[[#This Row],[Order Quantity]]</f>
        <v>3</v>
      </c>
    </row>
    <row r="4493" spans="1:7" ht="16" hidden="1" x14ac:dyDescent="0.2">
      <c r="A4493" s="1" t="s">
        <v>4249</v>
      </c>
      <c r="B4493" s="1">
        <v>2</v>
      </c>
      <c r="C4493" s="1">
        <v>3</v>
      </c>
      <c r="D4493" s="1" t="s">
        <v>519</v>
      </c>
      <c r="E4493" s="1" t="s">
        <v>4144</v>
      </c>
      <c r="F4493" s="4"/>
      <c r="G4493" s="9">
        <f>Table5[[#This Row],[Order Quantity]]</f>
        <v>3</v>
      </c>
    </row>
    <row r="4494" spans="1:7" ht="16" hidden="1" x14ac:dyDescent="0.2">
      <c r="A4494" s="1" t="s">
        <v>4320</v>
      </c>
      <c r="B4494" s="1">
        <v>2</v>
      </c>
      <c r="C4494" s="1">
        <v>3</v>
      </c>
      <c r="D4494" s="1" t="s">
        <v>4321</v>
      </c>
      <c r="E4494" s="1" t="s">
        <v>4144</v>
      </c>
      <c r="F4494" s="4"/>
      <c r="G4494" s="9">
        <f>Table5[[#This Row],[Order Quantity]]</f>
        <v>3</v>
      </c>
    </row>
    <row r="4495" spans="1:7" ht="16" hidden="1" x14ac:dyDescent="0.2">
      <c r="A4495" t="s">
        <v>4337</v>
      </c>
      <c r="B4495">
        <v>2</v>
      </c>
      <c r="C4495">
        <v>3</v>
      </c>
      <c r="D4495" t="s">
        <v>129</v>
      </c>
      <c r="E4495" t="s">
        <v>2055</v>
      </c>
      <c r="F4495" s="4"/>
      <c r="G4495" s="9">
        <f>Table5[[#This Row],[Order Quantity]]</f>
        <v>3</v>
      </c>
    </row>
    <row r="4496" spans="1:7" ht="16" hidden="1" x14ac:dyDescent="0.2">
      <c r="A4496" t="s">
        <v>4355</v>
      </c>
      <c r="B4496">
        <v>2</v>
      </c>
      <c r="C4496">
        <v>3</v>
      </c>
      <c r="D4496" t="s">
        <v>4356</v>
      </c>
      <c r="E4496" t="s">
        <v>1547</v>
      </c>
      <c r="F4496" s="4"/>
      <c r="G4496" s="9">
        <f>Table5[[#This Row],[Order Quantity]]</f>
        <v>3</v>
      </c>
    </row>
    <row r="4497" spans="1:7" ht="16" hidden="1" x14ac:dyDescent="0.2">
      <c r="A4497" t="s">
        <v>4414</v>
      </c>
      <c r="B4497">
        <v>2</v>
      </c>
      <c r="C4497">
        <v>3</v>
      </c>
      <c r="D4497" t="s">
        <v>113</v>
      </c>
      <c r="E4497" t="s">
        <v>1655</v>
      </c>
      <c r="F4497" s="4"/>
      <c r="G4497" s="9">
        <f>Table5[[#This Row],[Order Quantity]]</f>
        <v>3</v>
      </c>
    </row>
    <row r="4498" spans="1:7" ht="16" hidden="1" x14ac:dyDescent="0.2">
      <c r="A4498" t="s">
        <v>4460</v>
      </c>
      <c r="B4498">
        <v>2</v>
      </c>
      <c r="C4498">
        <v>3</v>
      </c>
      <c r="D4498" t="s">
        <v>136</v>
      </c>
      <c r="E4498" t="s">
        <v>2722</v>
      </c>
      <c r="F4498" s="4"/>
      <c r="G4498" s="9">
        <f>Table5[[#This Row],[Order Quantity]]</f>
        <v>3</v>
      </c>
    </row>
    <row r="4499" spans="1:7" ht="16" hidden="1" x14ac:dyDescent="0.2">
      <c r="A4499" t="s">
        <v>4467</v>
      </c>
      <c r="B4499">
        <v>2</v>
      </c>
      <c r="C4499">
        <v>3</v>
      </c>
      <c r="D4499" t="s">
        <v>325</v>
      </c>
      <c r="E4499" t="s">
        <v>1428</v>
      </c>
      <c r="F4499" s="4"/>
      <c r="G4499" s="9">
        <f>Table5[[#This Row],[Order Quantity]]</f>
        <v>3</v>
      </c>
    </row>
    <row r="4500" spans="1:7" ht="16" hidden="1" x14ac:dyDescent="0.2">
      <c r="A4500" t="s">
        <v>4472</v>
      </c>
      <c r="B4500">
        <v>2</v>
      </c>
      <c r="C4500">
        <v>3</v>
      </c>
      <c r="D4500" t="s">
        <v>136</v>
      </c>
      <c r="E4500" t="s">
        <v>1521</v>
      </c>
      <c r="F4500" s="4"/>
      <c r="G4500" s="9">
        <f>Table5[[#This Row],[Order Quantity]]</f>
        <v>3</v>
      </c>
    </row>
    <row r="4501" spans="1:7" ht="16" hidden="1" x14ac:dyDescent="0.2">
      <c r="A4501" t="s">
        <v>4514</v>
      </c>
      <c r="B4501">
        <v>2</v>
      </c>
      <c r="C4501">
        <v>3</v>
      </c>
      <c r="D4501" t="s">
        <v>4374</v>
      </c>
      <c r="E4501" t="s">
        <v>1956</v>
      </c>
      <c r="F4501" s="4"/>
      <c r="G4501" s="9">
        <f>Table5[[#This Row],[Order Quantity]]</f>
        <v>3</v>
      </c>
    </row>
    <row r="4502" spans="1:7" ht="16" hidden="1" x14ac:dyDescent="0.2">
      <c r="A4502" t="s">
        <v>4768</v>
      </c>
      <c r="B4502">
        <v>2</v>
      </c>
      <c r="C4502">
        <v>3</v>
      </c>
      <c r="D4502" t="s">
        <v>385</v>
      </c>
      <c r="E4502" t="s">
        <v>2812</v>
      </c>
      <c r="F4502" s="4"/>
      <c r="G4502" s="9">
        <f>Table5[[#This Row],[Order Quantity]]</f>
        <v>3</v>
      </c>
    </row>
    <row r="4503" spans="1:7" ht="16" hidden="1" x14ac:dyDescent="0.2">
      <c r="A4503" t="s">
        <v>4798</v>
      </c>
      <c r="B4503">
        <v>2</v>
      </c>
      <c r="C4503">
        <v>3</v>
      </c>
      <c r="D4503" t="s">
        <v>262</v>
      </c>
      <c r="E4503" t="s">
        <v>2803</v>
      </c>
      <c r="F4503" s="4"/>
      <c r="G4503" s="9">
        <f>Table5[[#This Row],[Order Quantity]]</f>
        <v>3</v>
      </c>
    </row>
    <row r="4504" spans="1:7" ht="16" hidden="1" x14ac:dyDescent="0.2">
      <c r="A4504" t="s">
        <v>4822</v>
      </c>
      <c r="B4504">
        <v>2</v>
      </c>
      <c r="C4504">
        <v>3</v>
      </c>
      <c r="D4504" t="s">
        <v>533</v>
      </c>
      <c r="E4504" t="s">
        <v>4579</v>
      </c>
      <c r="F4504" s="4"/>
      <c r="G4504" s="9">
        <f>Table5[[#This Row],[Order Quantity]]</f>
        <v>3</v>
      </c>
    </row>
    <row r="4505" spans="1:7" ht="16" hidden="1" x14ac:dyDescent="0.2">
      <c r="A4505" t="s">
        <v>5063</v>
      </c>
      <c r="B4505">
        <v>2</v>
      </c>
      <c r="C4505">
        <v>3</v>
      </c>
      <c r="D4505" t="s">
        <v>2167</v>
      </c>
      <c r="E4505" t="s">
        <v>5029</v>
      </c>
      <c r="F4505" s="4"/>
      <c r="G4505" s="9">
        <f>Table5[[#This Row],[Order Quantity]]</f>
        <v>3</v>
      </c>
    </row>
    <row r="4506" spans="1:7" ht="16" hidden="1" x14ac:dyDescent="0.2">
      <c r="A4506" t="s">
        <v>5141</v>
      </c>
      <c r="B4506">
        <v>2</v>
      </c>
      <c r="C4506">
        <v>3</v>
      </c>
      <c r="D4506" t="s">
        <v>2483</v>
      </c>
      <c r="E4506" t="s">
        <v>5065</v>
      </c>
      <c r="F4506" s="4"/>
      <c r="G4506" s="9">
        <f>Table5[[#This Row],[Order Quantity]]</f>
        <v>3</v>
      </c>
    </row>
    <row r="4507" spans="1:7" ht="16" hidden="1" x14ac:dyDescent="0.2">
      <c r="A4507" t="s">
        <v>5147</v>
      </c>
      <c r="B4507">
        <v>2</v>
      </c>
      <c r="C4507">
        <v>3</v>
      </c>
      <c r="D4507" t="s">
        <v>2483</v>
      </c>
      <c r="E4507" t="s">
        <v>5065</v>
      </c>
      <c r="F4507" s="4"/>
      <c r="G4507" s="9">
        <f>Table5[[#This Row],[Order Quantity]]</f>
        <v>3</v>
      </c>
    </row>
    <row r="4508" spans="1:7" ht="16" hidden="1" x14ac:dyDescent="0.2">
      <c r="A4508" t="s">
        <v>5468</v>
      </c>
      <c r="B4508">
        <v>2</v>
      </c>
      <c r="C4508">
        <v>3</v>
      </c>
      <c r="D4508" t="s">
        <v>136</v>
      </c>
      <c r="E4508" t="s">
        <v>5362</v>
      </c>
      <c r="F4508" s="4"/>
      <c r="G4508" s="9">
        <f>Table5[[#This Row],[Order Quantity]]</f>
        <v>3</v>
      </c>
    </row>
    <row r="4509" spans="1:7" ht="16" hidden="1" x14ac:dyDescent="0.2">
      <c r="A4509" t="s">
        <v>5479</v>
      </c>
      <c r="B4509">
        <v>2</v>
      </c>
      <c r="C4509">
        <v>3</v>
      </c>
      <c r="D4509" t="s">
        <v>136</v>
      </c>
      <c r="E4509" t="s">
        <v>5439</v>
      </c>
      <c r="F4509" s="4"/>
      <c r="G4509" s="9">
        <f>Table5[[#This Row],[Order Quantity]]</f>
        <v>3</v>
      </c>
    </row>
    <row r="4510" spans="1:7" ht="16" hidden="1" x14ac:dyDescent="0.2">
      <c r="A4510" t="s">
        <v>5548</v>
      </c>
      <c r="B4510">
        <v>2</v>
      </c>
      <c r="C4510">
        <v>3</v>
      </c>
      <c r="D4510" t="s">
        <v>5532</v>
      </c>
      <c r="E4510" t="s">
        <v>1542</v>
      </c>
      <c r="F4510" s="4"/>
      <c r="G4510" s="9">
        <f>Table5[[#This Row],[Order Quantity]]</f>
        <v>3</v>
      </c>
    </row>
    <row r="4511" spans="1:7" ht="16" hidden="1" x14ac:dyDescent="0.2">
      <c r="A4511" t="s">
        <v>5651</v>
      </c>
      <c r="B4511">
        <v>2</v>
      </c>
      <c r="C4511">
        <v>3</v>
      </c>
      <c r="D4511" t="s">
        <v>5652</v>
      </c>
      <c r="E4511" t="s">
        <v>2432</v>
      </c>
      <c r="F4511" s="4"/>
      <c r="G4511" s="9">
        <f>Table5[[#This Row],[Order Quantity]]</f>
        <v>3</v>
      </c>
    </row>
    <row r="4512" spans="1:7" ht="16" hidden="1" x14ac:dyDescent="0.2">
      <c r="A4512" t="s">
        <v>5774</v>
      </c>
      <c r="B4512">
        <v>2</v>
      </c>
      <c r="C4512">
        <v>3</v>
      </c>
      <c r="D4512" t="s">
        <v>1028</v>
      </c>
      <c r="E4512" t="s">
        <v>5750</v>
      </c>
      <c r="F4512" s="4"/>
      <c r="G4512" s="9">
        <f>Table5[[#This Row],[Order Quantity]]</f>
        <v>3</v>
      </c>
    </row>
    <row r="4513" spans="1:7" ht="16" hidden="1" x14ac:dyDescent="0.2">
      <c r="A4513" t="s">
        <v>5973</v>
      </c>
      <c r="B4513">
        <v>2</v>
      </c>
      <c r="C4513">
        <v>3</v>
      </c>
      <c r="D4513" t="s">
        <v>5766</v>
      </c>
      <c r="E4513" t="s">
        <v>5951</v>
      </c>
      <c r="F4513" s="4"/>
      <c r="G4513" s="9">
        <f>Table5[[#This Row],[Order Quantity]]</f>
        <v>3</v>
      </c>
    </row>
    <row r="4514" spans="1:7" ht="16" hidden="1" x14ac:dyDescent="0.2">
      <c r="A4514" t="s">
        <v>5975</v>
      </c>
      <c r="B4514">
        <v>2</v>
      </c>
      <c r="C4514">
        <v>3</v>
      </c>
      <c r="D4514" t="s">
        <v>5945</v>
      </c>
      <c r="E4514" t="s">
        <v>2683</v>
      </c>
      <c r="F4514" s="4"/>
      <c r="G4514" s="9">
        <f>Table5[[#This Row],[Order Quantity]]</f>
        <v>3</v>
      </c>
    </row>
    <row r="4515" spans="1:7" ht="16" hidden="1" x14ac:dyDescent="0.2">
      <c r="A4515" t="s">
        <v>6023</v>
      </c>
      <c r="B4515">
        <v>2</v>
      </c>
      <c r="C4515">
        <v>3</v>
      </c>
      <c r="D4515" t="s">
        <v>6024</v>
      </c>
      <c r="E4515" t="s">
        <v>5771</v>
      </c>
      <c r="F4515" s="4"/>
      <c r="G4515" s="9">
        <f>Table5[[#This Row],[Order Quantity]]</f>
        <v>3</v>
      </c>
    </row>
    <row r="4516" spans="1:7" ht="16" hidden="1" x14ac:dyDescent="0.2">
      <c r="A4516" t="s">
        <v>6049</v>
      </c>
      <c r="B4516">
        <v>2</v>
      </c>
      <c r="C4516">
        <v>3</v>
      </c>
      <c r="D4516" t="s">
        <v>136</v>
      </c>
      <c r="E4516" t="s">
        <v>1285</v>
      </c>
      <c r="F4516" s="4"/>
      <c r="G4516" s="9">
        <f>Table5[[#This Row],[Order Quantity]]</f>
        <v>3</v>
      </c>
    </row>
    <row r="4517" spans="1:7" ht="16" hidden="1" x14ac:dyDescent="0.2">
      <c r="A4517" t="s">
        <v>6056</v>
      </c>
      <c r="B4517">
        <v>2</v>
      </c>
      <c r="C4517">
        <v>3</v>
      </c>
      <c r="D4517" t="s">
        <v>354</v>
      </c>
      <c r="E4517" t="s">
        <v>1261</v>
      </c>
      <c r="F4517" s="4"/>
      <c r="G4517" s="9">
        <f>Table5[[#This Row],[Order Quantity]]</f>
        <v>3</v>
      </c>
    </row>
    <row r="4518" spans="1:7" ht="16" hidden="1" x14ac:dyDescent="0.2">
      <c r="A4518" t="s">
        <v>6066</v>
      </c>
      <c r="B4518">
        <v>2</v>
      </c>
      <c r="C4518">
        <v>3</v>
      </c>
      <c r="D4518" t="s">
        <v>422</v>
      </c>
      <c r="E4518" t="s">
        <v>1261</v>
      </c>
      <c r="F4518" s="4"/>
      <c r="G4518" s="9">
        <f>Table5[[#This Row],[Order Quantity]]</f>
        <v>3</v>
      </c>
    </row>
    <row r="4519" spans="1:7" ht="16" hidden="1" x14ac:dyDescent="0.2">
      <c r="A4519" t="s">
        <v>6068</v>
      </c>
      <c r="B4519">
        <v>2</v>
      </c>
      <c r="C4519">
        <v>3</v>
      </c>
      <c r="D4519" t="s">
        <v>129</v>
      </c>
      <c r="E4519" t="s">
        <v>287</v>
      </c>
      <c r="F4519" s="4"/>
      <c r="G4519" s="9">
        <f>Table5[[#This Row],[Order Quantity]]</f>
        <v>3</v>
      </c>
    </row>
    <row r="4520" spans="1:7" ht="16" hidden="1" x14ac:dyDescent="0.2">
      <c r="A4520" t="s">
        <v>1327</v>
      </c>
      <c r="B4520">
        <v>2</v>
      </c>
      <c r="C4520" s="6">
        <v>3</v>
      </c>
      <c r="D4520" t="s">
        <v>697</v>
      </c>
      <c r="E4520" t="s">
        <v>1462</v>
      </c>
      <c r="F4520" s="4"/>
      <c r="G4520" s="9">
        <f>Table5[[#This Row],[Order Quantity]]</f>
        <v>3</v>
      </c>
    </row>
    <row r="4521" spans="1:7" ht="16" hidden="1" x14ac:dyDescent="0.2">
      <c r="A4521" t="s">
        <v>6133</v>
      </c>
      <c r="B4521">
        <v>2</v>
      </c>
      <c r="C4521">
        <v>3</v>
      </c>
      <c r="D4521" t="s">
        <v>6087</v>
      </c>
      <c r="E4521" t="s">
        <v>1494</v>
      </c>
      <c r="F4521" s="4"/>
      <c r="G4521" s="9">
        <f>Table5[[#This Row],[Order Quantity]]</f>
        <v>3</v>
      </c>
    </row>
    <row r="4522" spans="1:7" ht="16" hidden="1" x14ac:dyDescent="0.2">
      <c r="A4522" t="s">
        <v>6205</v>
      </c>
      <c r="B4522">
        <v>2</v>
      </c>
      <c r="C4522">
        <v>3</v>
      </c>
      <c r="D4522" t="s">
        <v>697</v>
      </c>
      <c r="E4522" t="s">
        <v>1361</v>
      </c>
      <c r="F4522" s="4"/>
      <c r="G4522" s="9">
        <f>Table5[[#This Row],[Order Quantity]]</f>
        <v>3</v>
      </c>
    </row>
    <row r="4523" spans="1:7" ht="16" hidden="1" x14ac:dyDescent="0.2">
      <c r="A4523" t="s">
        <v>6208</v>
      </c>
      <c r="B4523">
        <v>2</v>
      </c>
      <c r="C4523">
        <v>3</v>
      </c>
      <c r="D4523" t="s">
        <v>422</v>
      </c>
      <c r="E4523" t="s">
        <v>1905</v>
      </c>
      <c r="F4523" s="4"/>
      <c r="G4523" s="9">
        <f>Table5[[#This Row],[Order Quantity]]</f>
        <v>3</v>
      </c>
    </row>
    <row r="4524" spans="1:7" ht="16" hidden="1" x14ac:dyDescent="0.2">
      <c r="A4524" t="s">
        <v>6225</v>
      </c>
      <c r="B4524">
        <v>2</v>
      </c>
      <c r="C4524">
        <v>3</v>
      </c>
      <c r="D4524" t="s">
        <v>113</v>
      </c>
      <c r="E4524" t="s">
        <v>1477</v>
      </c>
      <c r="F4524" s="4"/>
      <c r="G4524" s="9">
        <f>Table5[[#This Row],[Order Quantity]]</f>
        <v>3</v>
      </c>
    </row>
    <row r="4525" spans="1:7" ht="16" hidden="1" x14ac:dyDescent="0.2">
      <c r="A4525" t="s">
        <v>6226</v>
      </c>
      <c r="B4525">
        <v>2</v>
      </c>
      <c r="C4525">
        <v>3</v>
      </c>
      <c r="D4525" t="s">
        <v>1442</v>
      </c>
      <c r="E4525" t="s">
        <v>1927</v>
      </c>
      <c r="F4525" s="4"/>
      <c r="G4525" s="9">
        <f>Table5[[#This Row],[Order Quantity]]</f>
        <v>3</v>
      </c>
    </row>
    <row r="4526" spans="1:7" ht="16" hidden="1" x14ac:dyDescent="0.2">
      <c r="A4526" t="s">
        <v>6231</v>
      </c>
      <c r="B4526">
        <v>2</v>
      </c>
      <c r="C4526">
        <v>3</v>
      </c>
      <c r="D4526" t="s">
        <v>262</v>
      </c>
      <c r="E4526" t="s">
        <v>1336</v>
      </c>
      <c r="F4526" s="4"/>
      <c r="G4526" s="9">
        <f>Table5[[#This Row],[Order Quantity]]</f>
        <v>3</v>
      </c>
    </row>
    <row r="4527" spans="1:7" ht="16" hidden="1" x14ac:dyDescent="0.2">
      <c r="A4527" t="s">
        <v>6240</v>
      </c>
      <c r="B4527">
        <v>2</v>
      </c>
      <c r="C4527">
        <v>3</v>
      </c>
      <c r="D4527" t="s">
        <v>65</v>
      </c>
      <c r="E4527" t="s">
        <v>6108</v>
      </c>
      <c r="F4527" s="4"/>
      <c r="G4527" s="9">
        <f>Table5[[#This Row],[Order Quantity]]</f>
        <v>3</v>
      </c>
    </row>
    <row r="4528" spans="1:7" ht="16" hidden="1" x14ac:dyDescent="0.2">
      <c r="A4528" t="s">
        <v>6255</v>
      </c>
      <c r="B4528">
        <v>2</v>
      </c>
      <c r="C4528">
        <v>3</v>
      </c>
      <c r="D4528" t="s">
        <v>3038</v>
      </c>
      <c r="E4528" t="s">
        <v>6089</v>
      </c>
      <c r="F4528" s="4"/>
      <c r="G4528" s="9">
        <f>Table5[[#This Row],[Order Quantity]]</f>
        <v>3</v>
      </c>
    </row>
    <row r="4529" spans="1:7" ht="16" hidden="1" x14ac:dyDescent="0.2">
      <c r="A4529" t="s">
        <v>3332</v>
      </c>
      <c r="B4529">
        <v>2</v>
      </c>
      <c r="C4529">
        <v>3</v>
      </c>
      <c r="D4529" t="s">
        <v>97</v>
      </c>
      <c r="E4529" t="s">
        <v>1240</v>
      </c>
      <c r="F4529" s="4"/>
      <c r="G4529" s="9">
        <f>Table5[[#This Row],[Order Quantity]]</f>
        <v>3</v>
      </c>
    </row>
    <row r="4530" spans="1:7" ht="16" hidden="1" x14ac:dyDescent="0.2">
      <c r="A4530" t="s">
        <v>6400</v>
      </c>
      <c r="B4530">
        <v>2</v>
      </c>
      <c r="C4530">
        <v>3</v>
      </c>
      <c r="D4530" t="s">
        <v>65</v>
      </c>
      <c r="E4530" t="s">
        <v>4457</v>
      </c>
      <c r="F4530" s="4"/>
      <c r="G4530" s="9">
        <f>Table5[[#This Row],[Order Quantity]]</f>
        <v>3</v>
      </c>
    </row>
    <row r="4531" spans="1:7" ht="16" hidden="1" x14ac:dyDescent="0.2">
      <c r="A4531" t="s">
        <v>6437</v>
      </c>
      <c r="B4531">
        <v>2</v>
      </c>
      <c r="C4531">
        <v>3</v>
      </c>
      <c r="D4531" t="s">
        <v>422</v>
      </c>
      <c r="E4531" t="s">
        <v>1439</v>
      </c>
      <c r="F4531" s="4"/>
      <c r="G4531" s="9">
        <f>Table5[[#This Row],[Order Quantity]]</f>
        <v>3</v>
      </c>
    </row>
    <row r="4532" spans="1:7" ht="16" hidden="1" x14ac:dyDescent="0.2">
      <c r="A4532" t="s">
        <v>6518</v>
      </c>
      <c r="B4532">
        <v>2</v>
      </c>
      <c r="C4532">
        <v>3</v>
      </c>
      <c r="D4532" t="s">
        <v>6519</v>
      </c>
      <c r="E4532" t="s">
        <v>2625</v>
      </c>
      <c r="F4532" s="4"/>
      <c r="G4532" s="9">
        <f>Table5[[#This Row],[Order Quantity]]</f>
        <v>3</v>
      </c>
    </row>
    <row r="4533" spans="1:7" ht="16" hidden="1" x14ac:dyDescent="0.2">
      <c r="A4533" t="s">
        <v>1158</v>
      </c>
      <c r="B4533">
        <v>2</v>
      </c>
      <c r="C4533">
        <v>3</v>
      </c>
      <c r="D4533" t="s">
        <v>1174</v>
      </c>
      <c r="E4533" t="s">
        <v>1302</v>
      </c>
      <c r="F4533" s="4"/>
      <c r="G4533" s="9">
        <f>Table5[[#This Row],[Order Quantity]]</f>
        <v>3</v>
      </c>
    </row>
    <row r="4534" spans="1:7" ht="16" hidden="1" x14ac:dyDescent="0.2">
      <c r="A4534" t="s">
        <v>6704</v>
      </c>
      <c r="B4534">
        <v>2</v>
      </c>
      <c r="C4534">
        <v>3</v>
      </c>
      <c r="D4534" t="s">
        <v>113</v>
      </c>
      <c r="E4534" t="s">
        <v>2198</v>
      </c>
      <c r="F4534" s="4"/>
      <c r="G4534" s="9">
        <f>Table5[[#This Row],[Order Quantity]]</f>
        <v>3</v>
      </c>
    </row>
    <row r="4535" spans="1:7" ht="16" hidden="1" x14ac:dyDescent="0.2">
      <c r="A4535" t="s">
        <v>6781</v>
      </c>
      <c r="B4535">
        <v>2</v>
      </c>
      <c r="C4535">
        <v>3</v>
      </c>
      <c r="D4535" t="s">
        <v>513</v>
      </c>
      <c r="E4535" t="s">
        <v>1242</v>
      </c>
      <c r="F4535" s="4"/>
      <c r="G4535" s="9">
        <f>Table5[[#This Row],[Order Quantity]]</f>
        <v>3</v>
      </c>
    </row>
    <row r="4536" spans="1:7" ht="16" hidden="1" x14ac:dyDescent="0.2">
      <c r="A4536" t="s">
        <v>6918</v>
      </c>
      <c r="B4536">
        <v>2</v>
      </c>
      <c r="C4536" s="6">
        <v>3</v>
      </c>
      <c r="D4536" t="s">
        <v>459</v>
      </c>
      <c r="E4536" t="s">
        <v>1392</v>
      </c>
      <c r="F4536" s="4"/>
      <c r="G4536" s="9">
        <f>Table5[[#This Row],[Order Quantity]]</f>
        <v>3</v>
      </c>
    </row>
    <row r="4537" spans="1:7" ht="16" hidden="1" x14ac:dyDescent="0.2">
      <c r="A4537" t="s">
        <v>2622</v>
      </c>
      <c r="B4537">
        <v>2</v>
      </c>
      <c r="C4537">
        <v>3</v>
      </c>
      <c r="D4537" t="s">
        <v>136</v>
      </c>
      <c r="E4537" t="s">
        <v>1677</v>
      </c>
      <c r="F4537" s="4"/>
      <c r="G4537" s="9">
        <f>Table5[[#This Row],[Order Quantity]]</f>
        <v>3</v>
      </c>
    </row>
    <row r="4538" spans="1:7" ht="16" hidden="1" x14ac:dyDescent="0.2">
      <c r="A4538" t="s">
        <v>6938</v>
      </c>
      <c r="B4538">
        <v>2</v>
      </c>
      <c r="C4538">
        <v>3</v>
      </c>
      <c r="D4538" t="s">
        <v>733</v>
      </c>
      <c r="E4538" t="s">
        <v>1796</v>
      </c>
      <c r="F4538" s="4"/>
      <c r="G4538" s="9">
        <f>Table5[[#This Row],[Order Quantity]]</f>
        <v>3</v>
      </c>
    </row>
    <row r="4539" spans="1:7" ht="16" hidden="1" x14ac:dyDescent="0.2">
      <c r="A4539" t="s">
        <v>6978</v>
      </c>
      <c r="B4539">
        <v>2</v>
      </c>
      <c r="C4539" s="6">
        <v>3</v>
      </c>
      <c r="D4539" t="s">
        <v>991</v>
      </c>
      <c r="E4539" t="s">
        <v>1268</v>
      </c>
      <c r="F4539" s="4"/>
      <c r="G4539" s="9">
        <f>Table5[[#This Row],[Order Quantity]]</f>
        <v>3</v>
      </c>
    </row>
    <row r="4540" spans="1:7" ht="16" hidden="1" x14ac:dyDescent="0.2">
      <c r="A4540" t="s">
        <v>7044</v>
      </c>
      <c r="B4540">
        <v>2</v>
      </c>
      <c r="C4540">
        <v>3</v>
      </c>
      <c r="D4540" t="s">
        <v>344</v>
      </c>
      <c r="E4540" t="s">
        <v>1999</v>
      </c>
      <c r="F4540" s="4"/>
      <c r="G4540" s="9">
        <f>Table5[[#This Row],[Order Quantity]]</f>
        <v>3</v>
      </c>
    </row>
    <row r="4541" spans="1:7" ht="16" hidden="1" x14ac:dyDescent="0.2">
      <c r="A4541" t="s">
        <v>7063</v>
      </c>
      <c r="B4541">
        <v>2</v>
      </c>
      <c r="C4541">
        <v>3</v>
      </c>
      <c r="D4541" t="s">
        <v>697</v>
      </c>
      <c r="E4541" t="s">
        <v>2731</v>
      </c>
      <c r="F4541" s="4"/>
      <c r="G4541" s="9">
        <f>Table5[[#This Row],[Order Quantity]]</f>
        <v>3</v>
      </c>
    </row>
    <row r="4542" spans="1:7" ht="16" hidden="1" x14ac:dyDescent="0.2">
      <c r="A4542" t="s">
        <v>7091</v>
      </c>
      <c r="B4542">
        <v>2</v>
      </c>
      <c r="C4542">
        <v>3</v>
      </c>
      <c r="D4542" t="s">
        <v>422</v>
      </c>
      <c r="E4542" t="s">
        <v>1677</v>
      </c>
      <c r="F4542" s="4"/>
      <c r="G4542" s="9">
        <f>Table5[[#This Row],[Order Quantity]]</f>
        <v>3</v>
      </c>
    </row>
    <row r="4543" spans="1:7" ht="16" hidden="1" x14ac:dyDescent="0.2">
      <c r="A4543" t="s">
        <v>2975</v>
      </c>
      <c r="B4543">
        <v>2</v>
      </c>
      <c r="C4543">
        <v>3</v>
      </c>
      <c r="D4543" t="s">
        <v>77</v>
      </c>
      <c r="E4543" t="s">
        <v>1302</v>
      </c>
      <c r="F4543" s="4"/>
      <c r="G4543" s="9">
        <f>Table5[[#This Row],[Order Quantity]]</f>
        <v>3</v>
      </c>
    </row>
    <row r="4544" spans="1:7" ht="16" hidden="1" x14ac:dyDescent="0.2">
      <c r="A4544" t="s">
        <v>7111</v>
      </c>
      <c r="B4544">
        <v>2</v>
      </c>
      <c r="C4544">
        <v>3</v>
      </c>
      <c r="D4544" t="s">
        <v>422</v>
      </c>
      <c r="E4544" t="s">
        <v>1677</v>
      </c>
      <c r="F4544" s="4"/>
      <c r="G4544" s="9">
        <f>Table5[[#This Row],[Order Quantity]]</f>
        <v>3</v>
      </c>
    </row>
    <row r="4545" spans="1:7" ht="16" hidden="1" x14ac:dyDescent="0.2">
      <c r="A4545" t="s">
        <v>7112</v>
      </c>
      <c r="B4545">
        <v>2</v>
      </c>
      <c r="C4545">
        <v>3</v>
      </c>
      <c r="D4545" t="s">
        <v>65</v>
      </c>
      <c r="E4545" t="s">
        <v>2290</v>
      </c>
      <c r="F4545" s="4"/>
      <c r="G4545" s="9">
        <f>Table5[[#This Row],[Order Quantity]]</f>
        <v>3</v>
      </c>
    </row>
    <row r="4546" spans="1:7" ht="16" hidden="1" x14ac:dyDescent="0.2">
      <c r="A4546" t="s">
        <v>7124</v>
      </c>
      <c r="B4546">
        <v>2</v>
      </c>
      <c r="C4546">
        <v>3</v>
      </c>
      <c r="D4546" t="s">
        <v>1512</v>
      </c>
      <c r="E4546" t="s">
        <v>2646</v>
      </c>
      <c r="F4546" s="4"/>
      <c r="G4546" s="9">
        <f>Table5[[#This Row],[Order Quantity]]</f>
        <v>3</v>
      </c>
    </row>
    <row r="4547" spans="1:7" ht="16" hidden="1" x14ac:dyDescent="0.2">
      <c r="A4547" t="s">
        <v>7139</v>
      </c>
      <c r="B4547">
        <v>2</v>
      </c>
      <c r="C4547">
        <v>3</v>
      </c>
      <c r="D4547" t="s">
        <v>571</v>
      </c>
      <c r="E4547" t="s">
        <v>2089</v>
      </c>
      <c r="F4547" s="4"/>
      <c r="G4547" s="9">
        <f>Table5[[#This Row],[Order Quantity]]</f>
        <v>3</v>
      </c>
    </row>
    <row r="4548" spans="1:7" ht="16" hidden="1" x14ac:dyDescent="0.2">
      <c r="A4548" t="s">
        <v>7166</v>
      </c>
      <c r="B4548">
        <v>2</v>
      </c>
      <c r="C4548">
        <v>3</v>
      </c>
      <c r="D4548" t="s">
        <v>136</v>
      </c>
      <c r="E4548" t="s">
        <v>2082</v>
      </c>
      <c r="F4548" s="4"/>
      <c r="G4548" s="9">
        <f>Table5[[#This Row],[Order Quantity]]</f>
        <v>3</v>
      </c>
    </row>
    <row r="4549" spans="1:7" ht="16" hidden="1" x14ac:dyDescent="0.2">
      <c r="A4549" t="s">
        <v>7451</v>
      </c>
      <c r="B4549">
        <v>2</v>
      </c>
      <c r="C4549">
        <v>3</v>
      </c>
      <c r="D4549" t="s">
        <v>136</v>
      </c>
      <c r="E4549" t="s">
        <v>6064</v>
      </c>
      <c r="F4549" s="4"/>
      <c r="G4549" s="9">
        <f>Table5[[#This Row],[Order Quantity]]</f>
        <v>3</v>
      </c>
    </row>
    <row r="4550" spans="1:7" ht="16" hidden="1" x14ac:dyDescent="0.2">
      <c r="A4550" t="s">
        <v>3952</v>
      </c>
      <c r="B4550">
        <v>2</v>
      </c>
      <c r="C4550">
        <v>3</v>
      </c>
      <c r="D4550" t="s">
        <v>831</v>
      </c>
      <c r="E4550" t="s">
        <v>1687</v>
      </c>
      <c r="F4550" s="4"/>
      <c r="G4550" s="9">
        <f>Table5[[#This Row],[Order Quantity]]</f>
        <v>3</v>
      </c>
    </row>
    <row r="4551" spans="1:7" ht="16" hidden="1" x14ac:dyDescent="0.2">
      <c r="A4551" t="s">
        <v>7466</v>
      </c>
      <c r="B4551">
        <v>2</v>
      </c>
      <c r="C4551">
        <v>3</v>
      </c>
      <c r="D4551" t="s">
        <v>559</v>
      </c>
      <c r="E4551" t="s">
        <v>1276</v>
      </c>
      <c r="F4551" s="4"/>
      <c r="G4551" s="9">
        <f>Table5[[#This Row],[Order Quantity]]</f>
        <v>3</v>
      </c>
    </row>
    <row r="4552" spans="1:7" ht="16" hidden="1" x14ac:dyDescent="0.2">
      <c r="A4552" t="s">
        <v>7481</v>
      </c>
      <c r="B4552">
        <v>2</v>
      </c>
      <c r="C4552">
        <v>3</v>
      </c>
      <c r="D4552" t="s">
        <v>7480</v>
      </c>
      <c r="E4552" t="s">
        <v>2235</v>
      </c>
      <c r="F4552" s="4"/>
      <c r="G4552" s="9">
        <f>Table5[[#This Row],[Order Quantity]]</f>
        <v>3</v>
      </c>
    </row>
    <row r="4553" spans="1:7" ht="16" hidden="1" x14ac:dyDescent="0.2">
      <c r="A4553" t="s">
        <v>7517</v>
      </c>
      <c r="B4553">
        <v>2</v>
      </c>
      <c r="C4553">
        <v>3</v>
      </c>
      <c r="D4553" t="s">
        <v>3932</v>
      </c>
      <c r="E4553" t="s">
        <v>1250</v>
      </c>
      <c r="F4553" s="4"/>
      <c r="G4553" s="9">
        <f>Table5[[#This Row],[Order Quantity]]</f>
        <v>3</v>
      </c>
    </row>
    <row r="4554" spans="1:7" ht="16" hidden="1" x14ac:dyDescent="0.2">
      <c r="A4554" t="s">
        <v>2043</v>
      </c>
      <c r="B4554">
        <v>2</v>
      </c>
      <c r="C4554">
        <v>3</v>
      </c>
      <c r="D4554" t="s">
        <v>136</v>
      </c>
      <c r="E4554" t="s">
        <v>1549</v>
      </c>
      <c r="F4554" s="4"/>
      <c r="G4554" s="9">
        <f>Table5[[#This Row],[Order Quantity]]</f>
        <v>3</v>
      </c>
    </row>
    <row r="4555" spans="1:7" ht="16" hidden="1" x14ac:dyDescent="0.2">
      <c r="A4555" t="s">
        <v>5413</v>
      </c>
      <c r="B4555">
        <v>2</v>
      </c>
      <c r="C4555">
        <v>3</v>
      </c>
      <c r="D4555" t="s">
        <v>136</v>
      </c>
      <c r="E4555" t="s">
        <v>3724</v>
      </c>
      <c r="F4555" s="4"/>
      <c r="G4555" s="9">
        <f>Table5[[#This Row],[Order Quantity]]</f>
        <v>3</v>
      </c>
    </row>
    <row r="4556" spans="1:7" ht="16" hidden="1" x14ac:dyDescent="0.2">
      <c r="A4556" t="s">
        <v>7557</v>
      </c>
      <c r="B4556">
        <v>2</v>
      </c>
      <c r="C4556">
        <v>3</v>
      </c>
      <c r="D4556" t="s">
        <v>7558</v>
      </c>
      <c r="E4556" t="s">
        <v>1242</v>
      </c>
      <c r="F4556" s="4"/>
      <c r="G4556" s="9">
        <f>Table5[[#This Row],[Order Quantity]]</f>
        <v>3</v>
      </c>
    </row>
    <row r="4557" spans="1:7" ht="16" hidden="1" x14ac:dyDescent="0.2">
      <c r="A4557" t="s">
        <v>7581</v>
      </c>
      <c r="B4557">
        <v>2</v>
      </c>
      <c r="C4557">
        <v>3</v>
      </c>
      <c r="D4557" t="s">
        <v>65</v>
      </c>
      <c r="E4557" t="s">
        <v>1290</v>
      </c>
      <c r="F4557" s="4"/>
      <c r="G4557" s="9">
        <f>Table5[[#This Row],[Order Quantity]]</f>
        <v>3</v>
      </c>
    </row>
    <row r="4558" spans="1:7" ht="16" hidden="1" x14ac:dyDescent="0.2">
      <c r="A4558" t="s">
        <v>7596</v>
      </c>
      <c r="B4558">
        <v>2</v>
      </c>
      <c r="C4558">
        <v>3</v>
      </c>
      <c r="D4558" t="s">
        <v>7597</v>
      </c>
      <c r="E4558" t="s">
        <v>1805</v>
      </c>
      <c r="F4558" s="4"/>
      <c r="G4558" s="9">
        <f>Table5[[#This Row],[Order Quantity]]</f>
        <v>3</v>
      </c>
    </row>
    <row r="4559" spans="1:7" ht="16" hidden="1" x14ac:dyDescent="0.2">
      <c r="A4559" t="s">
        <v>7599</v>
      </c>
      <c r="B4559">
        <v>2</v>
      </c>
      <c r="C4559">
        <v>3</v>
      </c>
      <c r="D4559" t="s">
        <v>624</v>
      </c>
      <c r="E4559" t="s">
        <v>1246</v>
      </c>
      <c r="F4559" s="4"/>
      <c r="G4559" s="9">
        <f>Table5[[#This Row],[Order Quantity]]</f>
        <v>3</v>
      </c>
    </row>
    <row r="4560" spans="1:7" ht="16" hidden="1" x14ac:dyDescent="0.2">
      <c r="A4560" s="1" t="s">
        <v>7617</v>
      </c>
      <c r="B4560" s="1">
        <v>2</v>
      </c>
      <c r="C4560" s="1">
        <v>3</v>
      </c>
      <c r="D4560" s="1" t="s">
        <v>7618</v>
      </c>
      <c r="E4560" s="1" t="s">
        <v>1826</v>
      </c>
      <c r="F4560" s="4"/>
      <c r="G4560" s="9">
        <f>Table5[[#This Row],[Order Quantity]]</f>
        <v>3</v>
      </c>
    </row>
    <row r="4561" spans="1:7" ht="16" hidden="1" x14ac:dyDescent="0.2">
      <c r="A4561" s="1" t="s">
        <v>7628</v>
      </c>
      <c r="B4561" s="1">
        <v>2</v>
      </c>
      <c r="C4561" s="1">
        <v>3</v>
      </c>
      <c r="D4561" s="1" t="s">
        <v>129</v>
      </c>
      <c r="E4561" s="1" t="s">
        <v>1826</v>
      </c>
      <c r="F4561" s="4"/>
      <c r="G4561" s="9">
        <f>Table5[[#This Row],[Order Quantity]]</f>
        <v>3</v>
      </c>
    </row>
    <row r="4562" spans="1:7" ht="16" hidden="1" x14ac:dyDescent="0.2">
      <c r="A4562" t="s">
        <v>200</v>
      </c>
      <c r="B4562">
        <v>1</v>
      </c>
      <c r="C4562">
        <v>3</v>
      </c>
      <c r="D4562" t="s">
        <v>205</v>
      </c>
      <c r="E4562" t="s">
        <v>202</v>
      </c>
      <c r="F4562" s="4"/>
      <c r="G4562" s="9">
        <f>Table5[[#This Row],[Order Quantity]]</f>
        <v>3</v>
      </c>
    </row>
    <row r="4563" spans="1:7" ht="16" hidden="1" x14ac:dyDescent="0.2">
      <c r="A4563" t="s">
        <v>395</v>
      </c>
      <c r="B4563">
        <v>1</v>
      </c>
      <c r="C4563">
        <v>3</v>
      </c>
      <c r="D4563" t="s">
        <v>129</v>
      </c>
      <c r="E4563" t="s">
        <v>72</v>
      </c>
      <c r="F4563" s="4"/>
      <c r="G4563" s="9">
        <f>Table5[[#This Row],[Order Quantity]]</f>
        <v>3</v>
      </c>
    </row>
    <row r="4564" spans="1:7" ht="16" hidden="1" x14ac:dyDescent="0.2">
      <c r="A4564" t="s">
        <v>467</v>
      </c>
      <c r="B4564">
        <v>1</v>
      </c>
      <c r="C4564" s="6">
        <v>3</v>
      </c>
      <c r="D4564" t="s">
        <v>385</v>
      </c>
      <c r="E4564" t="s">
        <v>92</v>
      </c>
      <c r="F4564" s="4"/>
      <c r="G4564" s="9">
        <f>Table5[[#This Row],[Order Quantity]]</f>
        <v>3</v>
      </c>
    </row>
    <row r="4565" spans="1:7" ht="16" hidden="1" x14ac:dyDescent="0.2">
      <c r="A4565" t="s">
        <v>568</v>
      </c>
      <c r="B4565">
        <v>1</v>
      </c>
      <c r="C4565">
        <v>3</v>
      </c>
      <c r="D4565" t="s">
        <v>569</v>
      </c>
      <c r="E4565" t="s">
        <v>78</v>
      </c>
      <c r="F4565" s="4"/>
      <c r="G4565" s="9">
        <f>Table5[[#This Row],[Order Quantity]]</f>
        <v>3</v>
      </c>
    </row>
    <row r="4566" spans="1:7" ht="16" hidden="1" x14ac:dyDescent="0.2">
      <c r="A4566" t="s">
        <v>631</v>
      </c>
      <c r="B4566">
        <v>1</v>
      </c>
      <c r="C4566">
        <v>3</v>
      </c>
      <c r="D4566" t="s">
        <v>632</v>
      </c>
      <c r="E4566" t="s">
        <v>633</v>
      </c>
      <c r="F4566" s="4"/>
      <c r="G4566" s="9">
        <f>Table5[[#This Row],[Order Quantity]]</f>
        <v>3</v>
      </c>
    </row>
    <row r="4567" spans="1:7" ht="16" hidden="1" x14ac:dyDescent="0.2">
      <c r="A4567" t="s">
        <v>660</v>
      </c>
      <c r="B4567">
        <v>1</v>
      </c>
      <c r="C4567">
        <v>3</v>
      </c>
      <c r="D4567" t="s">
        <v>661</v>
      </c>
      <c r="E4567" t="s">
        <v>78</v>
      </c>
      <c r="F4567" s="4"/>
      <c r="G4567" s="9">
        <f>Table5[[#This Row],[Order Quantity]]</f>
        <v>3</v>
      </c>
    </row>
    <row r="4568" spans="1:7" ht="16" hidden="1" x14ac:dyDescent="0.2">
      <c r="A4568" t="s">
        <v>725</v>
      </c>
      <c r="B4568">
        <v>1</v>
      </c>
      <c r="C4568">
        <v>3</v>
      </c>
      <c r="D4568" t="s">
        <v>65</v>
      </c>
      <c r="E4568" t="s">
        <v>118</v>
      </c>
      <c r="F4568" s="4"/>
      <c r="G4568" s="9">
        <f>Table5[[#This Row],[Order Quantity]]</f>
        <v>3</v>
      </c>
    </row>
    <row r="4569" spans="1:7" ht="16" hidden="1" x14ac:dyDescent="0.2">
      <c r="A4569" t="s">
        <v>783</v>
      </c>
      <c r="B4569">
        <v>1</v>
      </c>
      <c r="C4569">
        <v>3</v>
      </c>
      <c r="D4569" t="s">
        <v>784</v>
      </c>
      <c r="E4569" t="s">
        <v>72</v>
      </c>
      <c r="F4569" s="4"/>
      <c r="G4569" s="9">
        <f>Table5[[#This Row],[Order Quantity]]</f>
        <v>3</v>
      </c>
    </row>
    <row r="4570" spans="1:7" ht="16" hidden="1" x14ac:dyDescent="0.2">
      <c r="A4570" t="s">
        <v>805</v>
      </c>
      <c r="B4570">
        <v>1</v>
      </c>
      <c r="C4570">
        <v>3</v>
      </c>
      <c r="D4570" t="s">
        <v>47</v>
      </c>
      <c r="E4570" t="s">
        <v>118</v>
      </c>
      <c r="F4570" s="4"/>
      <c r="G4570" s="9">
        <f>Table5[[#This Row],[Order Quantity]]</f>
        <v>3</v>
      </c>
    </row>
    <row r="4571" spans="1:7" ht="16" hidden="1" x14ac:dyDescent="0.2">
      <c r="A4571" t="s">
        <v>978</v>
      </c>
      <c r="B4571">
        <v>1</v>
      </c>
      <c r="C4571">
        <v>3</v>
      </c>
      <c r="D4571" t="s">
        <v>979</v>
      </c>
      <c r="E4571" t="s">
        <v>72</v>
      </c>
      <c r="F4571" s="4"/>
      <c r="G4571" s="9">
        <f>Table5[[#This Row],[Order Quantity]]</f>
        <v>3</v>
      </c>
    </row>
    <row r="4572" spans="1:7" ht="16" hidden="1" x14ac:dyDescent="0.2">
      <c r="A4572" t="s">
        <v>985</v>
      </c>
      <c r="B4572">
        <v>1</v>
      </c>
      <c r="C4572">
        <v>3</v>
      </c>
      <c r="D4572" t="s">
        <v>733</v>
      </c>
      <c r="E4572" t="s">
        <v>197</v>
      </c>
      <c r="F4572" s="4"/>
      <c r="G4572" s="9">
        <f>Table5[[#This Row],[Order Quantity]]</f>
        <v>3</v>
      </c>
    </row>
    <row r="4573" spans="1:7" ht="16" hidden="1" x14ac:dyDescent="0.2">
      <c r="A4573" t="s">
        <v>1020</v>
      </c>
      <c r="B4573">
        <v>1</v>
      </c>
      <c r="C4573">
        <v>3</v>
      </c>
      <c r="D4573" t="s">
        <v>944</v>
      </c>
      <c r="E4573" t="s">
        <v>118</v>
      </c>
      <c r="F4573" s="4"/>
      <c r="G4573" s="9">
        <f>Table5[[#This Row],[Order Quantity]]</f>
        <v>3</v>
      </c>
    </row>
    <row r="4574" spans="1:7" ht="16" hidden="1" x14ac:dyDescent="0.2">
      <c r="A4574" t="s">
        <v>1036</v>
      </c>
      <c r="B4574">
        <v>1</v>
      </c>
      <c r="C4574">
        <v>3</v>
      </c>
      <c r="D4574" t="s">
        <v>559</v>
      </c>
      <c r="E4574" t="s">
        <v>630</v>
      </c>
      <c r="F4574" s="4"/>
      <c r="G4574" s="9">
        <f>Table5[[#This Row],[Order Quantity]]</f>
        <v>3</v>
      </c>
    </row>
    <row r="4575" spans="1:7" ht="16" hidden="1" x14ac:dyDescent="0.2">
      <c r="A4575" t="s">
        <v>1080</v>
      </c>
      <c r="B4575">
        <v>1</v>
      </c>
      <c r="C4575">
        <v>3</v>
      </c>
      <c r="D4575" t="s">
        <v>136</v>
      </c>
      <c r="E4575" t="s">
        <v>202</v>
      </c>
      <c r="F4575" s="4"/>
      <c r="G4575" s="9">
        <f>Table5[[#This Row],[Order Quantity]]</f>
        <v>3</v>
      </c>
    </row>
    <row r="4576" spans="1:7" ht="16" hidden="1" x14ac:dyDescent="0.2">
      <c r="A4576" t="s">
        <v>1118</v>
      </c>
      <c r="B4576">
        <v>1</v>
      </c>
      <c r="C4576">
        <v>3</v>
      </c>
      <c r="D4576" t="s">
        <v>187</v>
      </c>
      <c r="E4576" t="s">
        <v>188</v>
      </c>
      <c r="F4576" s="4"/>
      <c r="G4576" s="9">
        <f>Table5[[#This Row],[Order Quantity]]</f>
        <v>3</v>
      </c>
    </row>
    <row r="4577" spans="1:7" ht="16" hidden="1" x14ac:dyDescent="0.2">
      <c r="A4577" t="s">
        <v>1175</v>
      </c>
      <c r="B4577">
        <v>1</v>
      </c>
      <c r="C4577">
        <v>3</v>
      </c>
      <c r="D4577" t="s">
        <v>1176</v>
      </c>
      <c r="E4577" t="s">
        <v>179</v>
      </c>
      <c r="F4577" s="4"/>
      <c r="G4577" s="9">
        <f>Table5[[#This Row],[Order Quantity]]</f>
        <v>3</v>
      </c>
    </row>
    <row r="4578" spans="1:7" ht="16" hidden="1" x14ac:dyDescent="0.2">
      <c r="A4578" t="s">
        <v>1206</v>
      </c>
      <c r="B4578">
        <v>1</v>
      </c>
      <c r="C4578">
        <v>3</v>
      </c>
      <c r="D4578" t="s">
        <v>1174</v>
      </c>
      <c r="E4578" t="s">
        <v>78</v>
      </c>
      <c r="F4578" s="4"/>
      <c r="G4578" s="9">
        <f>Table5[[#This Row],[Order Quantity]]</f>
        <v>3</v>
      </c>
    </row>
    <row r="4579" spans="1:7" ht="16" hidden="1" x14ac:dyDescent="0.2">
      <c r="A4579" t="s">
        <v>1239</v>
      </c>
      <c r="B4579">
        <v>1</v>
      </c>
      <c r="C4579">
        <v>3</v>
      </c>
      <c r="D4579" t="s">
        <v>136</v>
      </c>
      <c r="E4579" t="s">
        <v>1240</v>
      </c>
      <c r="F4579" s="4"/>
      <c r="G4579" s="9">
        <f>Table5[[#This Row],[Order Quantity]]</f>
        <v>3</v>
      </c>
    </row>
    <row r="4580" spans="1:7" ht="16" hidden="1" x14ac:dyDescent="0.2">
      <c r="A4580" t="s">
        <v>1260</v>
      </c>
      <c r="B4580">
        <v>1</v>
      </c>
      <c r="C4580">
        <v>3</v>
      </c>
      <c r="D4580" t="s">
        <v>1144</v>
      </c>
      <c r="E4580" t="s">
        <v>1261</v>
      </c>
      <c r="F4580" s="4"/>
      <c r="G4580" s="9">
        <f>Table5[[#This Row],[Order Quantity]]</f>
        <v>3</v>
      </c>
    </row>
    <row r="4581" spans="1:7" ht="16" hidden="1" x14ac:dyDescent="0.2">
      <c r="A4581" t="s">
        <v>1537</v>
      </c>
      <c r="B4581">
        <v>1</v>
      </c>
      <c r="C4581" s="6">
        <v>3</v>
      </c>
      <c r="D4581" t="s">
        <v>1538</v>
      </c>
      <c r="E4581" t="s">
        <v>1539</v>
      </c>
      <c r="F4581" s="4"/>
      <c r="G4581" s="9">
        <f>Table5[[#This Row],[Order Quantity]]</f>
        <v>3</v>
      </c>
    </row>
    <row r="4582" spans="1:7" ht="16" hidden="1" x14ac:dyDescent="0.2">
      <c r="A4582" t="s">
        <v>1565</v>
      </c>
      <c r="B4582">
        <v>1</v>
      </c>
      <c r="C4582">
        <v>3</v>
      </c>
      <c r="D4582" t="s">
        <v>129</v>
      </c>
      <c r="E4582" t="s">
        <v>1566</v>
      </c>
      <c r="F4582" s="4"/>
      <c r="G4582" s="9">
        <f>Table5[[#This Row],[Order Quantity]]</f>
        <v>3</v>
      </c>
    </row>
    <row r="4583" spans="1:7" ht="16" hidden="1" x14ac:dyDescent="0.2">
      <c r="A4583" t="s">
        <v>1882</v>
      </c>
      <c r="B4583">
        <v>1</v>
      </c>
      <c r="C4583">
        <v>3</v>
      </c>
      <c r="D4583" t="s">
        <v>1883</v>
      </c>
      <c r="E4583" t="s">
        <v>1489</v>
      </c>
      <c r="F4583" s="4"/>
      <c r="G4583" s="9">
        <f>Table5[[#This Row],[Order Quantity]]</f>
        <v>3</v>
      </c>
    </row>
    <row r="4584" spans="1:7" ht="16" hidden="1" x14ac:dyDescent="0.2">
      <c r="A4584" t="s">
        <v>1946</v>
      </c>
      <c r="B4584">
        <v>1</v>
      </c>
      <c r="C4584">
        <v>3</v>
      </c>
      <c r="D4584" t="s">
        <v>1937</v>
      </c>
      <c r="E4584" t="s">
        <v>1947</v>
      </c>
      <c r="F4584" s="4"/>
      <c r="G4584" s="9">
        <f>Table5[[#This Row],[Order Quantity]]</f>
        <v>3</v>
      </c>
    </row>
    <row r="4585" spans="1:7" ht="16" hidden="1" x14ac:dyDescent="0.2">
      <c r="A4585" t="s">
        <v>2098</v>
      </c>
      <c r="B4585">
        <v>1</v>
      </c>
      <c r="C4585">
        <v>3</v>
      </c>
      <c r="D4585" t="s">
        <v>171</v>
      </c>
      <c r="E4585" t="s">
        <v>1278</v>
      </c>
      <c r="F4585" s="4"/>
      <c r="G4585" s="9">
        <f>Table5[[#This Row],[Order Quantity]]</f>
        <v>3</v>
      </c>
    </row>
    <row r="4586" spans="1:7" ht="16" hidden="1" x14ac:dyDescent="0.2">
      <c r="A4586" t="s">
        <v>2201</v>
      </c>
      <c r="B4586">
        <v>1</v>
      </c>
      <c r="C4586">
        <v>3</v>
      </c>
      <c r="D4586" t="s">
        <v>2107</v>
      </c>
      <c r="E4586" t="s">
        <v>1677</v>
      </c>
      <c r="F4586" s="4"/>
      <c r="G4586" s="9">
        <f>Table5[[#This Row],[Order Quantity]]</f>
        <v>3</v>
      </c>
    </row>
    <row r="4587" spans="1:7" ht="16" hidden="1" x14ac:dyDescent="0.2">
      <c r="A4587" t="s">
        <v>2225</v>
      </c>
      <c r="B4587">
        <v>1</v>
      </c>
      <c r="C4587">
        <v>3</v>
      </c>
      <c r="D4587" t="s">
        <v>97</v>
      </c>
      <c r="E4587" t="s">
        <v>1236</v>
      </c>
      <c r="F4587" s="4"/>
      <c r="G4587" s="9">
        <f>Table5[[#This Row],[Order Quantity]]</f>
        <v>3</v>
      </c>
    </row>
    <row r="4588" spans="1:7" ht="16" hidden="1" x14ac:dyDescent="0.2">
      <c r="A4588" t="s">
        <v>2316</v>
      </c>
      <c r="B4588">
        <v>1</v>
      </c>
      <c r="C4588">
        <v>3</v>
      </c>
      <c r="D4588" t="s">
        <v>2317</v>
      </c>
      <c r="E4588" t="s">
        <v>1647</v>
      </c>
      <c r="F4588" s="4"/>
      <c r="G4588" s="9">
        <f>Table5[[#This Row],[Order Quantity]]</f>
        <v>3</v>
      </c>
    </row>
    <row r="4589" spans="1:7" ht="16" hidden="1" x14ac:dyDescent="0.2">
      <c r="A4589" t="s">
        <v>2608</v>
      </c>
      <c r="B4589">
        <v>1</v>
      </c>
      <c r="C4589">
        <v>3</v>
      </c>
      <c r="D4589" t="s">
        <v>344</v>
      </c>
      <c r="E4589" t="s">
        <v>1547</v>
      </c>
      <c r="F4589" s="4"/>
      <c r="G4589" s="9">
        <f>Table5[[#This Row],[Order Quantity]]</f>
        <v>3</v>
      </c>
    </row>
    <row r="4590" spans="1:7" ht="16" hidden="1" x14ac:dyDescent="0.2">
      <c r="A4590" t="s">
        <v>2630</v>
      </c>
      <c r="B4590">
        <v>1</v>
      </c>
      <c r="C4590">
        <v>3</v>
      </c>
      <c r="D4590" t="s">
        <v>533</v>
      </c>
      <c r="E4590" t="s">
        <v>1935</v>
      </c>
      <c r="F4590" s="4"/>
      <c r="G4590" s="9">
        <f>Table5[[#This Row],[Order Quantity]]</f>
        <v>3</v>
      </c>
    </row>
    <row r="4591" spans="1:7" ht="16" hidden="1" x14ac:dyDescent="0.2">
      <c r="A4591" t="s">
        <v>2659</v>
      </c>
      <c r="B4591">
        <v>1</v>
      </c>
      <c r="C4591" s="6">
        <v>3</v>
      </c>
      <c r="D4591" t="s">
        <v>2660</v>
      </c>
      <c r="E4591" t="s">
        <v>1296</v>
      </c>
      <c r="F4591" s="4"/>
      <c r="G4591" s="9">
        <f>Table5[[#This Row],[Order Quantity]]</f>
        <v>3</v>
      </c>
    </row>
    <row r="4592" spans="1:7" ht="16" hidden="1" x14ac:dyDescent="0.2">
      <c r="A4592" t="s">
        <v>646</v>
      </c>
      <c r="B4592">
        <v>1</v>
      </c>
      <c r="C4592">
        <v>3</v>
      </c>
      <c r="D4592" t="s">
        <v>2456</v>
      </c>
      <c r="E4592" t="s">
        <v>2683</v>
      </c>
      <c r="F4592" s="4"/>
      <c r="G4592" s="9">
        <f>Table5[[#This Row],[Order Quantity]]</f>
        <v>3</v>
      </c>
    </row>
    <row r="4593" spans="1:7" ht="16" hidden="1" x14ac:dyDescent="0.2">
      <c r="A4593" t="s">
        <v>2814</v>
      </c>
      <c r="B4593">
        <v>1</v>
      </c>
      <c r="C4593">
        <v>3</v>
      </c>
      <c r="D4593" t="s">
        <v>624</v>
      </c>
      <c r="E4593" t="s">
        <v>1956</v>
      </c>
      <c r="F4593" s="4"/>
      <c r="G4593" s="9">
        <f>Table5[[#This Row],[Order Quantity]]</f>
        <v>3</v>
      </c>
    </row>
    <row r="4594" spans="1:7" ht="16" hidden="1" x14ac:dyDescent="0.2">
      <c r="A4594" t="s">
        <v>2822</v>
      </c>
      <c r="B4594">
        <v>1</v>
      </c>
      <c r="C4594">
        <v>3</v>
      </c>
      <c r="D4594" t="s">
        <v>2823</v>
      </c>
      <c r="E4594" t="s">
        <v>1690</v>
      </c>
      <c r="F4594" s="4"/>
      <c r="G4594" s="9">
        <f>Table5[[#This Row],[Order Quantity]]</f>
        <v>3</v>
      </c>
    </row>
    <row r="4595" spans="1:7" ht="16" hidden="1" x14ac:dyDescent="0.2">
      <c r="A4595" t="s">
        <v>2832</v>
      </c>
      <c r="B4595">
        <v>1</v>
      </c>
      <c r="C4595">
        <v>3</v>
      </c>
      <c r="D4595" t="s">
        <v>1404</v>
      </c>
      <c r="E4595" t="s">
        <v>1579</v>
      </c>
      <c r="F4595" s="4"/>
      <c r="G4595" s="9">
        <f>Table5[[#This Row],[Order Quantity]]</f>
        <v>3</v>
      </c>
    </row>
    <row r="4596" spans="1:7" ht="16" hidden="1" x14ac:dyDescent="0.2">
      <c r="A4596" t="s">
        <v>2834</v>
      </c>
      <c r="B4596">
        <v>1</v>
      </c>
      <c r="C4596">
        <v>3</v>
      </c>
      <c r="D4596" t="s">
        <v>2835</v>
      </c>
      <c r="E4596" t="s">
        <v>2362</v>
      </c>
      <c r="F4596" s="4"/>
      <c r="G4596" s="9">
        <f>Table5[[#This Row],[Order Quantity]]</f>
        <v>3</v>
      </c>
    </row>
    <row r="4597" spans="1:7" ht="16" hidden="1" x14ac:dyDescent="0.2">
      <c r="A4597" t="s">
        <v>2884</v>
      </c>
      <c r="B4597">
        <v>1</v>
      </c>
      <c r="C4597">
        <v>3</v>
      </c>
      <c r="D4597" t="s">
        <v>1350</v>
      </c>
      <c r="E4597" t="s">
        <v>2878</v>
      </c>
      <c r="F4597" s="4"/>
      <c r="G4597" s="9">
        <f>Table5[[#This Row],[Order Quantity]]</f>
        <v>3</v>
      </c>
    </row>
    <row r="4598" spans="1:7" ht="16" hidden="1" x14ac:dyDescent="0.2">
      <c r="A4598" t="s">
        <v>2911</v>
      </c>
      <c r="B4598">
        <v>1</v>
      </c>
      <c r="C4598">
        <v>3</v>
      </c>
      <c r="D4598" t="s">
        <v>21</v>
      </c>
      <c r="E4598" t="s">
        <v>48</v>
      </c>
      <c r="F4598" s="4"/>
      <c r="G4598" s="9">
        <f>Table5[[#This Row],[Order Quantity]]</f>
        <v>3</v>
      </c>
    </row>
    <row r="4599" spans="1:7" ht="16" hidden="1" x14ac:dyDescent="0.2">
      <c r="A4599" t="s">
        <v>2934</v>
      </c>
      <c r="B4599">
        <v>1</v>
      </c>
      <c r="C4599">
        <v>3</v>
      </c>
      <c r="D4599" t="s">
        <v>113</v>
      </c>
      <c r="E4599" t="s">
        <v>1361</v>
      </c>
      <c r="F4599" s="4"/>
      <c r="G4599" s="9">
        <f>Table5[[#This Row],[Order Quantity]]</f>
        <v>3</v>
      </c>
    </row>
    <row r="4600" spans="1:7" ht="16" hidden="1" x14ac:dyDescent="0.2">
      <c r="A4600" t="s">
        <v>2986</v>
      </c>
      <c r="B4600">
        <v>1</v>
      </c>
      <c r="C4600">
        <v>3</v>
      </c>
      <c r="D4600" t="s">
        <v>1174</v>
      </c>
      <c r="E4600" t="s">
        <v>2092</v>
      </c>
      <c r="F4600" s="4"/>
      <c r="G4600" s="9">
        <f>Table5[[#This Row],[Order Quantity]]</f>
        <v>3</v>
      </c>
    </row>
    <row r="4601" spans="1:7" ht="16" hidden="1" x14ac:dyDescent="0.2">
      <c r="A4601" t="s">
        <v>3139</v>
      </c>
      <c r="B4601">
        <v>1</v>
      </c>
      <c r="C4601">
        <v>3</v>
      </c>
      <c r="D4601" t="s">
        <v>3140</v>
      </c>
      <c r="E4601" t="s">
        <v>1357</v>
      </c>
      <c r="F4601" s="4"/>
      <c r="G4601" s="9">
        <f>Table5[[#This Row],[Order Quantity]]</f>
        <v>3</v>
      </c>
    </row>
    <row r="4602" spans="1:7" ht="16" hidden="1" x14ac:dyDescent="0.2">
      <c r="A4602" t="s">
        <v>3349</v>
      </c>
      <c r="B4602">
        <v>1</v>
      </c>
      <c r="C4602">
        <v>3</v>
      </c>
      <c r="D4602" t="s">
        <v>136</v>
      </c>
      <c r="E4602" t="s">
        <v>2407</v>
      </c>
      <c r="F4602" s="4"/>
      <c r="G4602" s="9">
        <f>Table5[[#This Row],[Order Quantity]]</f>
        <v>3</v>
      </c>
    </row>
    <row r="4603" spans="1:7" ht="16" hidden="1" x14ac:dyDescent="0.2">
      <c r="A4603" t="s">
        <v>3376</v>
      </c>
      <c r="B4603">
        <v>1</v>
      </c>
      <c r="C4603">
        <v>3</v>
      </c>
      <c r="D4603" t="s">
        <v>1523</v>
      </c>
      <c r="E4603" t="s">
        <v>1238</v>
      </c>
      <c r="F4603" s="4"/>
      <c r="G4603" s="9">
        <f>Table5[[#This Row],[Order Quantity]]</f>
        <v>3</v>
      </c>
    </row>
    <row r="4604" spans="1:7" ht="16" hidden="1" x14ac:dyDescent="0.2">
      <c r="A4604" t="s">
        <v>3430</v>
      </c>
      <c r="B4604">
        <v>1</v>
      </c>
      <c r="C4604">
        <v>3</v>
      </c>
      <c r="D4604" t="s">
        <v>3431</v>
      </c>
      <c r="E4604" t="s">
        <v>2147</v>
      </c>
      <c r="F4604" s="4"/>
      <c r="G4604" s="9">
        <f>Table5[[#This Row],[Order Quantity]]</f>
        <v>3</v>
      </c>
    </row>
    <row r="4605" spans="1:7" ht="16" hidden="1" x14ac:dyDescent="0.2">
      <c r="A4605" t="s">
        <v>3497</v>
      </c>
      <c r="B4605">
        <v>1</v>
      </c>
      <c r="C4605">
        <v>3</v>
      </c>
      <c r="D4605" t="s">
        <v>3498</v>
      </c>
      <c r="E4605" t="s">
        <v>2967</v>
      </c>
      <c r="F4605" s="4"/>
      <c r="G4605" s="9">
        <f>Table5[[#This Row],[Order Quantity]]</f>
        <v>3</v>
      </c>
    </row>
    <row r="4606" spans="1:7" ht="16" hidden="1" x14ac:dyDescent="0.2">
      <c r="A4606" t="s">
        <v>3723</v>
      </c>
      <c r="B4606">
        <v>1</v>
      </c>
      <c r="C4606">
        <v>3</v>
      </c>
      <c r="D4606" t="s">
        <v>136</v>
      </c>
      <c r="E4606" t="s">
        <v>3724</v>
      </c>
      <c r="F4606" s="4"/>
      <c r="G4606" s="9">
        <f>Table5[[#This Row],[Order Quantity]]</f>
        <v>3</v>
      </c>
    </row>
    <row r="4607" spans="1:7" ht="16" hidden="1" x14ac:dyDescent="0.2">
      <c r="A4607" t="s">
        <v>3859</v>
      </c>
      <c r="B4607">
        <v>1</v>
      </c>
      <c r="C4607">
        <v>3</v>
      </c>
      <c r="D4607" t="s">
        <v>3860</v>
      </c>
      <c r="E4607" t="s">
        <v>1416</v>
      </c>
      <c r="F4607" s="4"/>
      <c r="G4607" s="9">
        <f>Table5[[#This Row],[Order Quantity]]</f>
        <v>3</v>
      </c>
    </row>
    <row r="4608" spans="1:7" ht="16" hidden="1" x14ac:dyDescent="0.2">
      <c r="A4608" t="s">
        <v>3943</v>
      </c>
      <c r="B4608">
        <v>1</v>
      </c>
      <c r="C4608">
        <v>3</v>
      </c>
      <c r="D4608" t="s">
        <v>2309</v>
      </c>
      <c r="E4608" t="s">
        <v>2281</v>
      </c>
      <c r="F4608" s="4"/>
      <c r="G4608" s="9">
        <f>Table5[[#This Row],[Order Quantity]]</f>
        <v>3</v>
      </c>
    </row>
    <row r="4609" spans="1:7" ht="16" hidden="1" x14ac:dyDescent="0.2">
      <c r="A4609" t="s">
        <v>3964</v>
      </c>
      <c r="B4609">
        <v>1</v>
      </c>
      <c r="C4609">
        <v>3</v>
      </c>
      <c r="D4609" t="s">
        <v>187</v>
      </c>
      <c r="E4609" t="s">
        <v>2978</v>
      </c>
      <c r="F4609" s="4"/>
      <c r="G4609" s="9">
        <f>Table5[[#This Row],[Order Quantity]]</f>
        <v>3</v>
      </c>
    </row>
    <row r="4610" spans="1:7" ht="16" hidden="1" x14ac:dyDescent="0.2">
      <c r="A4610" t="s">
        <v>3969</v>
      </c>
      <c r="B4610">
        <v>1</v>
      </c>
      <c r="C4610" s="6">
        <v>3</v>
      </c>
      <c r="D4610" t="s">
        <v>325</v>
      </c>
      <c r="E4610" t="s">
        <v>1326</v>
      </c>
      <c r="F4610" s="4"/>
      <c r="G4610" s="9">
        <f>Table5[[#This Row],[Order Quantity]]</f>
        <v>3</v>
      </c>
    </row>
    <row r="4611" spans="1:7" ht="16" hidden="1" x14ac:dyDescent="0.2">
      <c r="A4611" t="s">
        <v>4053</v>
      </c>
      <c r="B4611">
        <v>1</v>
      </c>
      <c r="C4611">
        <v>3</v>
      </c>
      <c r="D4611" t="s">
        <v>4054</v>
      </c>
      <c r="E4611" t="s">
        <v>2092</v>
      </c>
      <c r="F4611" s="4"/>
      <c r="G4611" s="9">
        <f>Table5[[#This Row],[Order Quantity]]</f>
        <v>3</v>
      </c>
    </row>
    <row r="4612" spans="1:7" ht="16" hidden="1" x14ac:dyDescent="0.2">
      <c r="A4612" t="s">
        <v>4128</v>
      </c>
      <c r="B4612">
        <v>1</v>
      </c>
      <c r="C4612">
        <v>3</v>
      </c>
      <c r="D4612" t="s">
        <v>296</v>
      </c>
      <c r="E4612" t="s">
        <v>1270</v>
      </c>
      <c r="F4612" s="4"/>
      <c r="G4612" s="9">
        <f>Table5[[#This Row],[Order Quantity]]</f>
        <v>3</v>
      </c>
    </row>
    <row r="4613" spans="1:7" ht="16" hidden="1" x14ac:dyDescent="0.2">
      <c r="A4613" s="1" t="s">
        <v>4151</v>
      </c>
      <c r="B4613" s="1">
        <v>1</v>
      </c>
      <c r="C4613" s="1">
        <v>3</v>
      </c>
      <c r="D4613" s="1" t="s">
        <v>4152</v>
      </c>
      <c r="E4613" s="1" t="s">
        <v>4144</v>
      </c>
      <c r="F4613" s="4"/>
      <c r="G4613" s="9">
        <f>Table5[[#This Row],[Order Quantity]]</f>
        <v>3</v>
      </c>
    </row>
    <row r="4614" spans="1:7" ht="16" hidden="1" x14ac:dyDescent="0.2">
      <c r="A4614" t="s">
        <v>4275</v>
      </c>
      <c r="B4614">
        <v>1</v>
      </c>
      <c r="C4614">
        <v>3</v>
      </c>
      <c r="D4614" t="s">
        <v>636</v>
      </c>
      <c r="E4614" t="s">
        <v>4144</v>
      </c>
      <c r="F4614" s="4"/>
      <c r="G4614" s="9">
        <f>Table5[[#This Row],[Order Quantity]]</f>
        <v>3</v>
      </c>
    </row>
    <row r="4615" spans="1:7" ht="16" hidden="1" x14ac:dyDescent="0.2">
      <c r="A4615" t="s">
        <v>4302</v>
      </c>
      <c r="B4615">
        <v>1</v>
      </c>
      <c r="C4615">
        <v>3</v>
      </c>
      <c r="D4615" t="s">
        <v>4260</v>
      </c>
      <c r="E4615" t="s">
        <v>4144</v>
      </c>
      <c r="F4615" s="4"/>
      <c r="G4615" s="9">
        <f>Table5[[#This Row],[Order Quantity]]</f>
        <v>3</v>
      </c>
    </row>
    <row r="4616" spans="1:7" ht="16" hidden="1" x14ac:dyDescent="0.2">
      <c r="A4616" t="s">
        <v>4309</v>
      </c>
      <c r="B4616">
        <v>1</v>
      </c>
      <c r="C4616">
        <v>3</v>
      </c>
      <c r="D4616" t="s">
        <v>136</v>
      </c>
      <c r="E4616" t="s">
        <v>4144</v>
      </c>
      <c r="F4616" s="4"/>
      <c r="G4616" s="9">
        <f>Table5[[#This Row],[Order Quantity]]</f>
        <v>3</v>
      </c>
    </row>
    <row r="4617" spans="1:7" ht="16" hidden="1" x14ac:dyDescent="0.2">
      <c r="A4617" t="s">
        <v>4359</v>
      </c>
      <c r="B4617">
        <v>1</v>
      </c>
      <c r="C4617">
        <v>3</v>
      </c>
      <c r="D4617" t="s">
        <v>136</v>
      </c>
      <c r="E4617" t="s">
        <v>1236</v>
      </c>
      <c r="F4617" s="4"/>
      <c r="G4617" s="9">
        <f>Table5[[#This Row],[Order Quantity]]</f>
        <v>3</v>
      </c>
    </row>
    <row r="4618" spans="1:7" ht="16" hidden="1" x14ac:dyDescent="0.2">
      <c r="A4618" t="s">
        <v>4369</v>
      </c>
      <c r="B4618">
        <v>1</v>
      </c>
      <c r="C4618">
        <v>3</v>
      </c>
      <c r="D4618" t="s">
        <v>136</v>
      </c>
      <c r="E4618" t="s">
        <v>2057</v>
      </c>
      <c r="F4618" s="4"/>
      <c r="G4618" s="9">
        <f>Table5[[#This Row],[Order Quantity]]</f>
        <v>3</v>
      </c>
    </row>
    <row r="4619" spans="1:7" ht="16" hidden="1" x14ac:dyDescent="0.2">
      <c r="A4619" t="s">
        <v>4370</v>
      </c>
      <c r="B4619">
        <v>1</v>
      </c>
      <c r="C4619">
        <v>3</v>
      </c>
      <c r="D4619" t="s">
        <v>2247</v>
      </c>
      <c r="E4619" t="s">
        <v>2248</v>
      </c>
      <c r="F4619" s="4"/>
      <c r="G4619" s="9">
        <f>Table5[[#This Row],[Order Quantity]]</f>
        <v>3</v>
      </c>
    </row>
    <row r="4620" spans="1:7" ht="16" hidden="1" x14ac:dyDescent="0.2">
      <c r="A4620" t="s">
        <v>4391</v>
      </c>
      <c r="B4620">
        <v>1</v>
      </c>
      <c r="C4620">
        <v>3</v>
      </c>
      <c r="D4620" t="s">
        <v>2886</v>
      </c>
      <c r="E4620" t="s">
        <v>1380</v>
      </c>
      <c r="F4620" s="4"/>
      <c r="G4620" s="9">
        <f>Table5[[#This Row],[Order Quantity]]</f>
        <v>3</v>
      </c>
    </row>
    <row r="4621" spans="1:7" ht="16" hidden="1" x14ac:dyDescent="0.2">
      <c r="A4621" t="s">
        <v>3722</v>
      </c>
      <c r="B4621">
        <v>1</v>
      </c>
      <c r="C4621">
        <v>3</v>
      </c>
      <c r="D4621" t="s">
        <v>422</v>
      </c>
      <c r="E4621" t="s">
        <v>1677</v>
      </c>
      <c r="F4621" s="4"/>
      <c r="G4621" s="9">
        <f>Table5[[#This Row],[Order Quantity]]</f>
        <v>3</v>
      </c>
    </row>
    <row r="4622" spans="1:7" ht="16" hidden="1" x14ac:dyDescent="0.2">
      <c r="A4622" t="s">
        <v>4499</v>
      </c>
      <c r="B4622">
        <v>1</v>
      </c>
      <c r="C4622">
        <v>3</v>
      </c>
      <c r="D4622" t="s">
        <v>262</v>
      </c>
      <c r="E4622" t="s">
        <v>1285</v>
      </c>
      <c r="F4622" s="4"/>
      <c r="G4622" s="9">
        <f>Table5[[#This Row],[Order Quantity]]</f>
        <v>3</v>
      </c>
    </row>
    <row r="4623" spans="1:7" ht="16" hidden="1" x14ac:dyDescent="0.2">
      <c r="A4623" t="s">
        <v>4696</v>
      </c>
      <c r="B4623">
        <v>1</v>
      </c>
      <c r="C4623">
        <v>3</v>
      </c>
      <c r="D4623" t="s">
        <v>4307</v>
      </c>
      <c r="E4623" t="s">
        <v>1242</v>
      </c>
      <c r="F4623" s="4"/>
      <c r="G4623" s="9">
        <f>Table5[[#This Row],[Order Quantity]]</f>
        <v>3</v>
      </c>
    </row>
    <row r="4624" spans="1:7" ht="16" hidden="1" x14ac:dyDescent="0.2">
      <c r="A4624" s="1" t="s">
        <v>4731</v>
      </c>
      <c r="B4624" s="1">
        <v>1</v>
      </c>
      <c r="C4624" s="1">
        <v>3</v>
      </c>
      <c r="D4624" s="1" t="s">
        <v>2483</v>
      </c>
      <c r="E4624" s="1" t="s">
        <v>3938</v>
      </c>
      <c r="F4624" s="4"/>
      <c r="G4624" s="9">
        <f>Table5[[#This Row],[Order Quantity]]</f>
        <v>3</v>
      </c>
    </row>
    <row r="4625" spans="1:7" ht="16" hidden="1" x14ac:dyDescent="0.2">
      <c r="A4625" s="1" t="s">
        <v>4732</v>
      </c>
      <c r="B4625" s="1">
        <v>1</v>
      </c>
      <c r="C4625" s="1">
        <v>3</v>
      </c>
      <c r="D4625" s="1" t="s">
        <v>2483</v>
      </c>
      <c r="E4625" s="1" t="s">
        <v>3145</v>
      </c>
      <c r="F4625" s="4"/>
      <c r="G4625" s="9">
        <f>Table5[[#This Row],[Order Quantity]]</f>
        <v>3</v>
      </c>
    </row>
    <row r="4626" spans="1:7" ht="16" hidden="1" x14ac:dyDescent="0.2">
      <c r="A4626" t="s">
        <v>4769</v>
      </c>
      <c r="B4626">
        <v>1</v>
      </c>
      <c r="C4626">
        <v>3</v>
      </c>
      <c r="D4626" t="s">
        <v>136</v>
      </c>
      <c r="E4626" t="s">
        <v>1655</v>
      </c>
      <c r="F4626" s="4"/>
      <c r="G4626" s="9">
        <f>Table5[[#This Row],[Order Quantity]]</f>
        <v>3</v>
      </c>
    </row>
    <row r="4627" spans="1:7" ht="16" hidden="1" x14ac:dyDescent="0.2">
      <c r="A4627" t="s">
        <v>913</v>
      </c>
      <c r="B4627">
        <v>1</v>
      </c>
      <c r="C4627">
        <v>3</v>
      </c>
      <c r="D4627" t="s">
        <v>1339</v>
      </c>
      <c r="E4627" t="s">
        <v>913</v>
      </c>
      <c r="F4627" s="4"/>
      <c r="G4627" s="9">
        <f>Table5[[#This Row],[Order Quantity]]</f>
        <v>3</v>
      </c>
    </row>
    <row r="4628" spans="1:7" ht="16" hidden="1" x14ac:dyDescent="0.2">
      <c r="A4628" t="s">
        <v>608</v>
      </c>
      <c r="B4628">
        <v>1</v>
      </c>
      <c r="C4628">
        <v>3</v>
      </c>
      <c r="D4628" t="s">
        <v>609</v>
      </c>
      <c r="E4628" t="s">
        <v>608</v>
      </c>
      <c r="F4628" s="4"/>
      <c r="G4628" s="9">
        <f>Table5[[#This Row],[Order Quantity]]</f>
        <v>3</v>
      </c>
    </row>
    <row r="4629" spans="1:7" ht="16" hidden="1" x14ac:dyDescent="0.2">
      <c r="A4629" t="s">
        <v>4783</v>
      </c>
      <c r="B4629">
        <v>1</v>
      </c>
      <c r="C4629">
        <v>3</v>
      </c>
      <c r="D4629" t="s">
        <v>136</v>
      </c>
      <c r="E4629" t="s">
        <v>3172</v>
      </c>
      <c r="F4629" s="4"/>
      <c r="G4629" s="9">
        <f>Table5[[#This Row],[Order Quantity]]</f>
        <v>3</v>
      </c>
    </row>
    <row r="4630" spans="1:7" ht="16" hidden="1" x14ac:dyDescent="0.2">
      <c r="A4630" t="s">
        <v>4791</v>
      </c>
      <c r="B4630">
        <v>1</v>
      </c>
      <c r="C4630">
        <v>3</v>
      </c>
      <c r="D4630" t="s">
        <v>1314</v>
      </c>
      <c r="E4630" t="s">
        <v>3053</v>
      </c>
      <c r="F4630" s="4"/>
      <c r="G4630" s="9">
        <f>Table5[[#This Row],[Order Quantity]]</f>
        <v>3</v>
      </c>
    </row>
    <row r="4631" spans="1:7" ht="16" hidden="1" x14ac:dyDescent="0.2">
      <c r="A4631" t="s">
        <v>5127</v>
      </c>
      <c r="B4631">
        <v>1</v>
      </c>
      <c r="C4631">
        <v>3</v>
      </c>
      <c r="D4631" t="s">
        <v>2483</v>
      </c>
      <c r="E4631" t="s">
        <v>11</v>
      </c>
      <c r="F4631" s="4"/>
      <c r="G4631" s="9">
        <f>Table5[[#This Row],[Order Quantity]]</f>
        <v>3</v>
      </c>
    </row>
    <row r="4632" spans="1:7" ht="16" hidden="1" x14ac:dyDescent="0.2">
      <c r="A4632" t="s">
        <v>5226</v>
      </c>
      <c r="B4632">
        <v>1</v>
      </c>
      <c r="C4632">
        <v>3</v>
      </c>
      <c r="D4632" t="s">
        <v>5227</v>
      </c>
      <c r="E4632" t="s">
        <v>2338</v>
      </c>
      <c r="F4632" s="4"/>
      <c r="G4632" s="9">
        <f>Table5[[#This Row],[Order Quantity]]</f>
        <v>3</v>
      </c>
    </row>
    <row r="4633" spans="1:7" ht="16" hidden="1" x14ac:dyDescent="0.2">
      <c r="A4633" t="s">
        <v>5382</v>
      </c>
      <c r="B4633">
        <v>1</v>
      </c>
      <c r="C4633">
        <v>3</v>
      </c>
      <c r="D4633" t="s">
        <v>136</v>
      </c>
      <c r="E4633" t="s">
        <v>5362</v>
      </c>
      <c r="F4633" s="4"/>
      <c r="G4633" s="9">
        <f>Table5[[#This Row],[Order Quantity]]</f>
        <v>3</v>
      </c>
    </row>
    <row r="4634" spans="1:7" ht="16" hidden="1" x14ac:dyDescent="0.2">
      <c r="A4634" t="s">
        <v>5419</v>
      </c>
      <c r="B4634">
        <v>1</v>
      </c>
      <c r="C4634">
        <v>3</v>
      </c>
      <c r="D4634" t="s">
        <v>684</v>
      </c>
      <c r="E4634" t="s">
        <v>2506</v>
      </c>
      <c r="F4634" s="4"/>
      <c r="G4634" s="9">
        <f>Table5[[#This Row],[Order Quantity]]</f>
        <v>3</v>
      </c>
    </row>
    <row r="4635" spans="1:7" ht="16" hidden="1" x14ac:dyDescent="0.2">
      <c r="A4635" t="s">
        <v>5474</v>
      </c>
      <c r="B4635">
        <v>1</v>
      </c>
      <c r="C4635">
        <v>3</v>
      </c>
      <c r="D4635" t="s">
        <v>136</v>
      </c>
      <c r="E4635" t="s">
        <v>5362</v>
      </c>
      <c r="F4635" s="4"/>
      <c r="G4635" s="9">
        <f>Table5[[#This Row],[Order Quantity]]</f>
        <v>3</v>
      </c>
    </row>
    <row r="4636" spans="1:7" ht="16" hidden="1" x14ac:dyDescent="0.2">
      <c r="A4636" t="s">
        <v>5475</v>
      </c>
      <c r="B4636">
        <v>1</v>
      </c>
      <c r="C4636">
        <v>3</v>
      </c>
      <c r="D4636" t="s">
        <v>136</v>
      </c>
      <c r="E4636" t="s">
        <v>1421</v>
      </c>
      <c r="F4636" s="4"/>
      <c r="G4636" s="9">
        <f>Table5[[#This Row],[Order Quantity]]</f>
        <v>3</v>
      </c>
    </row>
    <row r="4637" spans="1:7" ht="16" hidden="1" x14ac:dyDescent="0.2">
      <c r="A4637" t="s">
        <v>5478</v>
      </c>
      <c r="B4637">
        <v>1</v>
      </c>
      <c r="C4637">
        <v>3</v>
      </c>
      <c r="D4637" t="s">
        <v>136</v>
      </c>
      <c r="E4637" t="s">
        <v>1361</v>
      </c>
      <c r="F4637" s="4"/>
      <c r="G4637" s="9">
        <f>Table5[[#This Row],[Order Quantity]]</f>
        <v>3</v>
      </c>
    </row>
    <row r="4638" spans="1:7" ht="16" hidden="1" x14ac:dyDescent="0.2">
      <c r="A4638" t="s">
        <v>5487</v>
      </c>
      <c r="B4638">
        <v>1</v>
      </c>
      <c r="C4638">
        <v>3</v>
      </c>
      <c r="D4638" t="s">
        <v>136</v>
      </c>
      <c r="E4638" t="s">
        <v>5362</v>
      </c>
      <c r="F4638" s="4"/>
      <c r="G4638" s="9">
        <f>Table5[[#This Row],[Order Quantity]]</f>
        <v>3</v>
      </c>
    </row>
    <row r="4639" spans="1:7" ht="16" hidden="1" x14ac:dyDescent="0.2">
      <c r="A4639" t="s">
        <v>5550</v>
      </c>
      <c r="B4639">
        <v>1</v>
      </c>
      <c r="C4639">
        <v>3</v>
      </c>
      <c r="D4639" t="s">
        <v>5551</v>
      </c>
      <c r="E4639" t="s">
        <v>1908</v>
      </c>
      <c r="F4639" s="4"/>
      <c r="G4639" s="9">
        <f>Table5[[#This Row],[Order Quantity]]</f>
        <v>3</v>
      </c>
    </row>
    <row r="4640" spans="1:7" ht="16" hidden="1" x14ac:dyDescent="0.2">
      <c r="A4640" t="s">
        <v>5720</v>
      </c>
      <c r="B4640">
        <v>1</v>
      </c>
      <c r="C4640" s="6">
        <v>3</v>
      </c>
      <c r="D4640" t="s">
        <v>506</v>
      </c>
      <c r="E4640" t="s">
        <v>5219</v>
      </c>
      <c r="F4640" s="4"/>
      <c r="G4640" s="9">
        <f>Table5[[#This Row],[Order Quantity]]</f>
        <v>3</v>
      </c>
    </row>
    <row r="4641" spans="1:7" ht="16" hidden="1" x14ac:dyDescent="0.2">
      <c r="A4641" t="s">
        <v>5967</v>
      </c>
      <c r="B4641">
        <v>1</v>
      </c>
      <c r="C4641">
        <v>3</v>
      </c>
      <c r="D4641" t="s">
        <v>1028</v>
      </c>
      <c r="E4641" t="s">
        <v>3213</v>
      </c>
      <c r="F4641" s="4"/>
      <c r="G4641" s="9">
        <f>Table5[[#This Row],[Order Quantity]]</f>
        <v>3</v>
      </c>
    </row>
    <row r="4642" spans="1:7" ht="16" hidden="1" x14ac:dyDescent="0.2">
      <c r="A4642" t="s">
        <v>6029</v>
      </c>
      <c r="B4642">
        <v>1</v>
      </c>
      <c r="C4642">
        <v>3</v>
      </c>
      <c r="D4642" t="s">
        <v>5766</v>
      </c>
      <c r="E4642" t="s">
        <v>5978</v>
      </c>
      <c r="F4642" s="4"/>
      <c r="G4642" s="9">
        <f>Table5[[#This Row],[Order Quantity]]</f>
        <v>3</v>
      </c>
    </row>
    <row r="4643" spans="1:7" ht="16" hidden="1" x14ac:dyDescent="0.2">
      <c r="A4643" t="s">
        <v>6047</v>
      </c>
      <c r="B4643">
        <v>1</v>
      </c>
      <c r="C4643">
        <v>3</v>
      </c>
      <c r="D4643" t="s">
        <v>65</v>
      </c>
      <c r="E4643" t="s">
        <v>690</v>
      </c>
      <c r="F4643" s="4"/>
      <c r="G4643" s="9">
        <f>Table5[[#This Row],[Order Quantity]]</f>
        <v>3</v>
      </c>
    </row>
    <row r="4644" spans="1:7" ht="16" hidden="1" x14ac:dyDescent="0.2">
      <c r="A4644" t="s">
        <v>6139</v>
      </c>
      <c r="B4644">
        <v>1</v>
      </c>
      <c r="C4644">
        <v>3</v>
      </c>
      <c r="D4644" t="s">
        <v>136</v>
      </c>
      <c r="E4644" t="s">
        <v>287</v>
      </c>
      <c r="F4644" s="4"/>
      <c r="G4644" s="9">
        <f>Table5[[#This Row],[Order Quantity]]</f>
        <v>3</v>
      </c>
    </row>
    <row r="4645" spans="1:7" ht="16" hidden="1" x14ac:dyDescent="0.2">
      <c r="A4645" t="s">
        <v>6219</v>
      </c>
      <c r="B4645">
        <v>1</v>
      </c>
      <c r="C4645">
        <v>3</v>
      </c>
      <c r="D4645" t="s">
        <v>136</v>
      </c>
      <c r="E4645" t="s">
        <v>2803</v>
      </c>
      <c r="F4645" s="4"/>
      <c r="G4645" s="9">
        <f>Table5[[#This Row],[Order Quantity]]</f>
        <v>3</v>
      </c>
    </row>
    <row r="4646" spans="1:7" ht="16" hidden="1" x14ac:dyDescent="0.2">
      <c r="A4646" t="s">
        <v>6274</v>
      </c>
      <c r="B4646">
        <v>1</v>
      </c>
      <c r="C4646">
        <v>3</v>
      </c>
      <c r="D4646" t="s">
        <v>65</v>
      </c>
      <c r="E4646" t="s">
        <v>6274</v>
      </c>
      <c r="F4646" s="4"/>
      <c r="G4646" s="9">
        <f>Table5[[#This Row],[Order Quantity]]</f>
        <v>3</v>
      </c>
    </row>
    <row r="4647" spans="1:7" ht="16" hidden="1" x14ac:dyDescent="0.2">
      <c r="A4647" t="s">
        <v>6445</v>
      </c>
      <c r="B4647">
        <v>1</v>
      </c>
      <c r="C4647">
        <v>3</v>
      </c>
      <c r="D4647" t="s">
        <v>346</v>
      </c>
      <c r="E4647" t="s">
        <v>3985</v>
      </c>
      <c r="F4647" s="4"/>
      <c r="G4647" s="9">
        <f>Table5[[#This Row],[Order Quantity]]</f>
        <v>3</v>
      </c>
    </row>
    <row r="4648" spans="1:7" ht="16" hidden="1" x14ac:dyDescent="0.2">
      <c r="A4648" t="s">
        <v>6630</v>
      </c>
      <c r="B4648">
        <v>1</v>
      </c>
      <c r="C4648">
        <v>3</v>
      </c>
      <c r="D4648" t="s">
        <v>6631</v>
      </c>
      <c r="E4648" t="s">
        <v>1638</v>
      </c>
      <c r="F4648" s="4"/>
      <c r="G4648" s="9">
        <f>Table5[[#This Row],[Order Quantity]]</f>
        <v>3</v>
      </c>
    </row>
    <row r="4649" spans="1:7" ht="16" hidden="1" x14ac:dyDescent="0.2">
      <c r="A4649" t="s">
        <v>6672</v>
      </c>
      <c r="B4649">
        <v>1</v>
      </c>
      <c r="C4649" s="6">
        <v>3</v>
      </c>
      <c r="D4649" t="s">
        <v>6673</v>
      </c>
      <c r="E4649" t="s">
        <v>1392</v>
      </c>
      <c r="F4649" s="4"/>
      <c r="G4649" s="9">
        <f>Table5[[#This Row],[Order Quantity]]</f>
        <v>3</v>
      </c>
    </row>
    <row r="4650" spans="1:7" ht="16" hidden="1" x14ac:dyDescent="0.2">
      <c r="A4650" t="s">
        <v>3093</v>
      </c>
      <c r="B4650">
        <v>1</v>
      </c>
      <c r="C4650">
        <v>3</v>
      </c>
      <c r="D4650" t="s">
        <v>1795</v>
      </c>
      <c r="E4650" t="s">
        <v>2495</v>
      </c>
      <c r="F4650" s="4"/>
      <c r="G4650" s="9">
        <f>Table5[[#This Row],[Order Quantity]]</f>
        <v>3</v>
      </c>
    </row>
    <row r="4651" spans="1:7" ht="16" hidden="1" x14ac:dyDescent="0.2">
      <c r="A4651" t="s">
        <v>6774</v>
      </c>
      <c r="B4651">
        <v>1</v>
      </c>
      <c r="C4651" s="6">
        <v>3</v>
      </c>
      <c r="D4651" t="s">
        <v>6775</v>
      </c>
      <c r="E4651" t="s">
        <v>5219</v>
      </c>
      <c r="F4651" s="4"/>
      <c r="G4651" s="9">
        <f>Table5[[#This Row],[Order Quantity]]</f>
        <v>3</v>
      </c>
    </row>
    <row r="4652" spans="1:7" ht="16" hidden="1" x14ac:dyDescent="0.2">
      <c r="A4652" t="s">
        <v>5524</v>
      </c>
      <c r="B4652">
        <v>1</v>
      </c>
      <c r="C4652">
        <v>3</v>
      </c>
      <c r="D4652" t="s">
        <v>6817</v>
      </c>
      <c r="E4652" t="s">
        <v>1416</v>
      </c>
      <c r="F4652" s="4"/>
      <c r="G4652" s="9">
        <f>Table5[[#This Row],[Order Quantity]]</f>
        <v>3</v>
      </c>
    </row>
    <row r="4653" spans="1:7" ht="16" hidden="1" x14ac:dyDescent="0.2">
      <c r="A4653" t="s">
        <v>6835</v>
      </c>
      <c r="B4653">
        <v>1</v>
      </c>
      <c r="C4653">
        <v>3</v>
      </c>
      <c r="D4653" t="s">
        <v>136</v>
      </c>
      <c r="E4653" t="s">
        <v>3096</v>
      </c>
      <c r="F4653" s="4"/>
      <c r="G4653" s="9">
        <f>Table5[[#This Row],[Order Quantity]]</f>
        <v>3</v>
      </c>
    </row>
    <row r="4654" spans="1:7" ht="16" hidden="1" x14ac:dyDescent="0.2">
      <c r="A4654" t="s">
        <v>6840</v>
      </c>
      <c r="B4654">
        <v>1</v>
      </c>
      <c r="C4654">
        <v>3</v>
      </c>
      <c r="D4654" t="s">
        <v>275</v>
      </c>
      <c r="E4654" t="s">
        <v>1467</v>
      </c>
      <c r="F4654" s="4"/>
      <c r="G4654" s="9">
        <f>Table5[[#This Row],[Order Quantity]]</f>
        <v>3</v>
      </c>
    </row>
    <row r="4655" spans="1:7" ht="16" hidden="1" x14ac:dyDescent="0.2">
      <c r="A4655" t="s">
        <v>6842</v>
      </c>
      <c r="B4655">
        <v>1</v>
      </c>
      <c r="C4655">
        <v>3</v>
      </c>
      <c r="D4655" t="s">
        <v>888</v>
      </c>
      <c r="E4655" t="s">
        <v>1805</v>
      </c>
      <c r="F4655" s="4"/>
      <c r="G4655" s="9">
        <f>Table5[[#This Row],[Order Quantity]]</f>
        <v>3</v>
      </c>
    </row>
    <row r="4656" spans="1:7" ht="16" hidden="1" x14ac:dyDescent="0.2">
      <c r="A4656" t="s">
        <v>6844</v>
      </c>
      <c r="B4656">
        <v>1</v>
      </c>
      <c r="C4656">
        <v>3</v>
      </c>
      <c r="D4656" t="s">
        <v>6845</v>
      </c>
      <c r="E4656" t="s">
        <v>1498</v>
      </c>
      <c r="F4656" s="4"/>
      <c r="G4656" s="9">
        <f>Table5[[#This Row],[Order Quantity]]</f>
        <v>3</v>
      </c>
    </row>
    <row r="4657" spans="1:7" ht="16" hidden="1" x14ac:dyDescent="0.2">
      <c r="A4657" t="s">
        <v>6861</v>
      </c>
      <c r="B4657">
        <v>1</v>
      </c>
      <c r="C4657" s="6">
        <v>3</v>
      </c>
      <c r="D4657" t="s">
        <v>213</v>
      </c>
      <c r="E4657" t="s">
        <v>1612</v>
      </c>
      <c r="F4657" s="4"/>
      <c r="G4657" s="9">
        <f>Table5[[#This Row],[Order Quantity]]</f>
        <v>3</v>
      </c>
    </row>
    <row r="4658" spans="1:7" ht="16" hidden="1" x14ac:dyDescent="0.2">
      <c r="A4658" t="s">
        <v>6869</v>
      </c>
      <c r="B4658">
        <v>1</v>
      </c>
      <c r="C4658" s="6">
        <v>3</v>
      </c>
      <c r="D4658" t="s">
        <v>97</v>
      </c>
      <c r="E4658" t="s">
        <v>1789</v>
      </c>
      <c r="F4658" s="4"/>
      <c r="G4658" s="9">
        <f>Table5[[#This Row],[Order Quantity]]</f>
        <v>3</v>
      </c>
    </row>
    <row r="4659" spans="1:7" ht="16" hidden="1" x14ac:dyDescent="0.2">
      <c r="A4659" t="s">
        <v>6889</v>
      </c>
      <c r="B4659">
        <v>1</v>
      </c>
      <c r="C4659">
        <v>3</v>
      </c>
      <c r="D4659" t="s">
        <v>136</v>
      </c>
      <c r="E4659" t="s">
        <v>1236</v>
      </c>
      <c r="F4659" s="4"/>
      <c r="G4659" s="9">
        <f>Table5[[#This Row],[Order Quantity]]</f>
        <v>3</v>
      </c>
    </row>
    <row r="4660" spans="1:7" ht="16" hidden="1" x14ac:dyDescent="0.2">
      <c r="A4660" t="s">
        <v>7049</v>
      </c>
      <c r="B4660">
        <v>1</v>
      </c>
      <c r="C4660" s="6">
        <v>3</v>
      </c>
      <c r="D4660" t="s">
        <v>7050</v>
      </c>
      <c r="E4660" t="s">
        <v>1612</v>
      </c>
      <c r="F4660" s="4"/>
      <c r="G4660" s="9">
        <f>Table5[[#This Row],[Order Quantity]]</f>
        <v>3</v>
      </c>
    </row>
    <row r="4661" spans="1:7" ht="16" hidden="1" x14ac:dyDescent="0.2">
      <c r="A4661" t="s">
        <v>7090</v>
      </c>
      <c r="B4661">
        <v>1</v>
      </c>
      <c r="C4661">
        <v>3</v>
      </c>
      <c r="D4661" t="s">
        <v>422</v>
      </c>
      <c r="E4661" t="s">
        <v>1677</v>
      </c>
      <c r="F4661" s="4"/>
      <c r="G4661" s="9">
        <f>Table5[[#This Row],[Order Quantity]]</f>
        <v>3</v>
      </c>
    </row>
    <row r="4662" spans="1:7" ht="16" hidden="1" x14ac:dyDescent="0.2">
      <c r="A4662" t="s">
        <v>7095</v>
      </c>
      <c r="B4662">
        <v>1</v>
      </c>
      <c r="C4662">
        <v>3</v>
      </c>
      <c r="D4662" t="s">
        <v>136</v>
      </c>
      <c r="E4662" t="s">
        <v>1307</v>
      </c>
      <c r="F4662" s="4"/>
      <c r="G4662" s="9">
        <f>Table5[[#This Row],[Order Quantity]]</f>
        <v>3</v>
      </c>
    </row>
    <row r="4663" spans="1:7" ht="16" hidden="1" x14ac:dyDescent="0.2">
      <c r="A4663" t="s">
        <v>7250</v>
      </c>
      <c r="B4663">
        <v>1</v>
      </c>
      <c r="C4663">
        <v>3</v>
      </c>
      <c r="D4663" t="s">
        <v>7251</v>
      </c>
      <c r="E4663" t="s">
        <v>2180</v>
      </c>
      <c r="F4663" s="4"/>
      <c r="G4663" s="9">
        <f>Table5[[#This Row],[Order Quantity]]</f>
        <v>3</v>
      </c>
    </row>
    <row r="4664" spans="1:7" ht="16" hidden="1" x14ac:dyDescent="0.2">
      <c r="A4664" s="1" t="s">
        <v>7377</v>
      </c>
      <c r="B4664" s="1">
        <v>1</v>
      </c>
      <c r="C4664" s="1">
        <v>3</v>
      </c>
      <c r="D4664" s="1" t="s">
        <v>3730</v>
      </c>
      <c r="E4664" s="1" t="s">
        <v>1261</v>
      </c>
      <c r="F4664" s="4"/>
      <c r="G4664" s="9">
        <f>Table5[[#This Row],[Order Quantity]]</f>
        <v>3</v>
      </c>
    </row>
    <row r="4665" spans="1:7" ht="16" hidden="1" x14ac:dyDescent="0.2">
      <c r="A4665" s="1" t="s">
        <v>7383</v>
      </c>
      <c r="B4665" s="1">
        <v>1</v>
      </c>
      <c r="C4665" s="5">
        <v>3</v>
      </c>
      <c r="D4665" s="1" t="s">
        <v>697</v>
      </c>
      <c r="E4665" s="1" t="s">
        <v>1265</v>
      </c>
      <c r="F4665" s="4"/>
      <c r="G4665" s="9">
        <f>Table5[[#This Row],[Order Quantity]]</f>
        <v>3</v>
      </c>
    </row>
    <row r="4666" spans="1:7" ht="16" hidden="1" x14ac:dyDescent="0.2">
      <c r="A4666" t="s">
        <v>7403</v>
      </c>
      <c r="B4666">
        <v>1</v>
      </c>
      <c r="C4666">
        <v>3</v>
      </c>
      <c r="D4666" t="s">
        <v>6117</v>
      </c>
      <c r="E4666" t="s">
        <v>6083</v>
      </c>
      <c r="F4666" s="4"/>
      <c r="G4666" s="9">
        <f>Table5[[#This Row],[Order Quantity]]</f>
        <v>3</v>
      </c>
    </row>
    <row r="4667" spans="1:7" ht="16" hidden="1" x14ac:dyDescent="0.2">
      <c r="A4667" t="s">
        <v>7422</v>
      </c>
      <c r="B4667">
        <v>1</v>
      </c>
      <c r="C4667">
        <v>3</v>
      </c>
      <c r="D4667" t="s">
        <v>136</v>
      </c>
      <c r="E4667" t="s">
        <v>1270</v>
      </c>
      <c r="F4667" s="4"/>
      <c r="G4667" s="9">
        <f>Table5[[#This Row],[Order Quantity]]</f>
        <v>3</v>
      </c>
    </row>
    <row r="4668" spans="1:7" ht="16" hidden="1" x14ac:dyDescent="0.2">
      <c r="A4668" t="s">
        <v>7455</v>
      </c>
      <c r="B4668">
        <v>1</v>
      </c>
      <c r="C4668">
        <v>3</v>
      </c>
      <c r="D4668" t="s">
        <v>3051</v>
      </c>
      <c r="E4668" t="s">
        <v>1261</v>
      </c>
      <c r="F4668" s="4"/>
      <c r="G4668" s="9">
        <f>Table5[[#This Row],[Order Quantity]]</f>
        <v>3</v>
      </c>
    </row>
    <row r="4669" spans="1:7" ht="16" hidden="1" x14ac:dyDescent="0.2">
      <c r="A4669" t="s">
        <v>7460</v>
      </c>
      <c r="B4669">
        <v>1</v>
      </c>
      <c r="C4669">
        <v>3</v>
      </c>
      <c r="D4669" t="s">
        <v>2999</v>
      </c>
      <c r="E4669" t="s">
        <v>1477</v>
      </c>
      <c r="F4669" s="4"/>
      <c r="G4669" s="9">
        <f>Table5[[#This Row],[Order Quantity]]</f>
        <v>3</v>
      </c>
    </row>
    <row r="4670" spans="1:7" ht="16" hidden="1" x14ac:dyDescent="0.2">
      <c r="A4670" t="s">
        <v>7470</v>
      </c>
      <c r="B4670">
        <v>1</v>
      </c>
      <c r="C4670">
        <v>3</v>
      </c>
      <c r="D4670" t="s">
        <v>136</v>
      </c>
      <c r="E4670" t="s">
        <v>1559</v>
      </c>
      <c r="F4670" s="4"/>
      <c r="G4670" s="9">
        <f>Table5[[#This Row],[Order Quantity]]</f>
        <v>3</v>
      </c>
    </row>
    <row r="4671" spans="1:7" ht="16" hidden="1" x14ac:dyDescent="0.2">
      <c r="A4671" t="s">
        <v>7486</v>
      </c>
      <c r="B4671">
        <v>1</v>
      </c>
      <c r="C4671">
        <v>3</v>
      </c>
      <c r="D4671" t="s">
        <v>6087</v>
      </c>
      <c r="E4671" t="s">
        <v>690</v>
      </c>
      <c r="F4671" s="4"/>
      <c r="G4671" s="9">
        <f>Table5[[#This Row],[Order Quantity]]</f>
        <v>3</v>
      </c>
    </row>
    <row r="4672" spans="1:7" ht="16" hidden="1" x14ac:dyDescent="0.2">
      <c r="A4672" t="s">
        <v>1858</v>
      </c>
      <c r="B4672">
        <v>1</v>
      </c>
      <c r="C4672">
        <v>3</v>
      </c>
      <c r="D4672" t="s">
        <v>136</v>
      </c>
      <c r="E4672" t="s">
        <v>1858</v>
      </c>
      <c r="F4672" s="4"/>
      <c r="G4672" s="9">
        <f>Table5[[#This Row],[Order Quantity]]</f>
        <v>3</v>
      </c>
    </row>
    <row r="4673" spans="1:7" ht="16" hidden="1" x14ac:dyDescent="0.2">
      <c r="A4673" t="s">
        <v>7501</v>
      </c>
      <c r="B4673">
        <v>1</v>
      </c>
      <c r="C4673">
        <v>3</v>
      </c>
      <c r="D4673" t="s">
        <v>7441</v>
      </c>
      <c r="E4673" t="s">
        <v>1383</v>
      </c>
      <c r="F4673" s="4"/>
      <c r="G4673" s="9">
        <f>Table5[[#This Row],[Order Quantity]]</f>
        <v>3</v>
      </c>
    </row>
    <row r="4674" spans="1:7" ht="16" hidden="1" x14ac:dyDescent="0.2">
      <c r="A4674" t="s">
        <v>7509</v>
      </c>
      <c r="B4674">
        <v>1</v>
      </c>
      <c r="C4674">
        <v>3</v>
      </c>
      <c r="D4674" t="s">
        <v>136</v>
      </c>
      <c r="E4674" t="s">
        <v>1905</v>
      </c>
      <c r="F4674" s="4"/>
      <c r="G4674" s="9">
        <f>Table5[[#This Row],[Order Quantity]]</f>
        <v>3</v>
      </c>
    </row>
    <row r="4675" spans="1:7" ht="16" hidden="1" x14ac:dyDescent="0.2">
      <c r="A4675" t="s">
        <v>1208</v>
      </c>
      <c r="B4675">
        <v>1</v>
      </c>
      <c r="C4675">
        <v>3</v>
      </c>
      <c r="D4675" t="s">
        <v>697</v>
      </c>
      <c r="E4675" t="s">
        <v>1549</v>
      </c>
      <c r="F4675" s="4"/>
      <c r="G4675" s="9">
        <f>Table5[[#This Row],[Order Quantity]]</f>
        <v>3</v>
      </c>
    </row>
    <row r="4676" spans="1:7" ht="16" hidden="1" x14ac:dyDescent="0.2">
      <c r="A4676" t="s">
        <v>1375</v>
      </c>
      <c r="B4676">
        <v>1</v>
      </c>
      <c r="C4676">
        <v>3</v>
      </c>
      <c r="D4676" t="s">
        <v>533</v>
      </c>
      <c r="E4676" t="s">
        <v>1375</v>
      </c>
      <c r="F4676" s="4"/>
      <c r="G4676" s="9">
        <f>Table5[[#This Row],[Order Quantity]]</f>
        <v>3</v>
      </c>
    </row>
    <row r="4677" spans="1:7" ht="16" hidden="1" x14ac:dyDescent="0.2">
      <c r="A4677" t="s">
        <v>7552</v>
      </c>
      <c r="B4677">
        <v>1</v>
      </c>
      <c r="C4677">
        <v>3</v>
      </c>
      <c r="D4677" t="s">
        <v>136</v>
      </c>
      <c r="E4677" t="s">
        <v>7524</v>
      </c>
      <c r="F4677" s="4"/>
      <c r="G4677" s="9">
        <f>Table5[[#This Row],[Order Quantity]]</f>
        <v>3</v>
      </c>
    </row>
    <row r="4678" spans="1:7" ht="16" hidden="1" x14ac:dyDescent="0.2">
      <c r="A4678" t="s">
        <v>7553</v>
      </c>
      <c r="B4678">
        <v>1</v>
      </c>
      <c r="C4678" s="6">
        <v>3</v>
      </c>
      <c r="D4678" t="s">
        <v>7554</v>
      </c>
      <c r="E4678" t="s">
        <v>5315</v>
      </c>
      <c r="F4678" s="4"/>
      <c r="G4678" s="9">
        <f>Table5[[#This Row],[Order Quantity]]</f>
        <v>3</v>
      </c>
    </row>
    <row r="4679" spans="1:7" ht="16" hidden="1" x14ac:dyDescent="0.2">
      <c r="A4679" t="s">
        <v>7598</v>
      </c>
      <c r="B4679">
        <v>1</v>
      </c>
      <c r="C4679">
        <v>3</v>
      </c>
      <c r="D4679" t="s">
        <v>136</v>
      </c>
      <c r="E4679" t="s">
        <v>2474</v>
      </c>
      <c r="F4679" s="4"/>
      <c r="G4679" s="9">
        <f>Table5[[#This Row],[Order Quantity]]</f>
        <v>3</v>
      </c>
    </row>
    <row r="4680" spans="1:7" ht="16" hidden="1" x14ac:dyDescent="0.2">
      <c r="A4680" t="s">
        <v>7604</v>
      </c>
      <c r="B4680">
        <v>1</v>
      </c>
      <c r="C4680">
        <v>3</v>
      </c>
      <c r="D4680" t="s">
        <v>171</v>
      </c>
      <c r="E4680" t="s">
        <v>3172</v>
      </c>
      <c r="F4680" s="4"/>
      <c r="G4680" s="9">
        <f>Table5[[#This Row],[Order Quantity]]</f>
        <v>3</v>
      </c>
    </row>
    <row r="4681" spans="1:7" ht="16" hidden="1" x14ac:dyDescent="0.2">
      <c r="A4681" s="2" t="s">
        <v>7614</v>
      </c>
      <c r="B4681" s="1">
        <v>1</v>
      </c>
      <c r="C4681" s="1">
        <v>3</v>
      </c>
      <c r="D4681" s="1" t="s">
        <v>97</v>
      </c>
      <c r="E4681" s="1" t="s">
        <v>2642</v>
      </c>
      <c r="F4681" s="4"/>
      <c r="G4681" s="9">
        <f>Table5[[#This Row],[Order Quantity]]</f>
        <v>3</v>
      </c>
    </row>
    <row r="4682" spans="1:7" ht="16" hidden="1" x14ac:dyDescent="0.2">
      <c r="A4682" s="1" t="s">
        <v>7654</v>
      </c>
      <c r="B4682" s="1">
        <v>1</v>
      </c>
      <c r="C4682" s="1">
        <v>3</v>
      </c>
      <c r="D4682" s="1" t="s">
        <v>7655</v>
      </c>
      <c r="E4682" s="1" t="s">
        <v>1254</v>
      </c>
      <c r="F4682" s="4"/>
      <c r="G4682" s="9">
        <f>Table5[[#This Row],[Order Quantity]]</f>
        <v>3</v>
      </c>
    </row>
    <row r="4683" spans="1:7" ht="16" x14ac:dyDescent="0.2">
      <c r="A4683" s="1" t="s">
        <v>4095</v>
      </c>
      <c r="B4683" s="1">
        <v>1</v>
      </c>
      <c r="C4683" s="5">
        <v>2.96</v>
      </c>
      <c r="D4683" s="1" t="s">
        <v>201</v>
      </c>
      <c r="E4683" s="1" t="s">
        <v>3945</v>
      </c>
      <c r="F4683" s="13" t="s">
        <v>7669</v>
      </c>
      <c r="G4683" s="9">
        <f>Table5[[#This Row],[Order Quantity]]</f>
        <v>2.96</v>
      </c>
    </row>
    <row r="4684" spans="1:7" ht="16" hidden="1" x14ac:dyDescent="0.2">
      <c r="A4684" t="s">
        <v>696</v>
      </c>
      <c r="B4684">
        <v>1</v>
      </c>
      <c r="C4684" s="6">
        <v>2.77</v>
      </c>
      <c r="D4684" t="s">
        <v>697</v>
      </c>
      <c r="E4684" t="s">
        <v>698</v>
      </c>
      <c r="F4684" s="4"/>
      <c r="G4684" s="9">
        <f>Table5[[#This Row],[Order Quantity]]</f>
        <v>2.77</v>
      </c>
    </row>
    <row r="4685" spans="1:7" ht="16" hidden="1" x14ac:dyDescent="0.2">
      <c r="A4685" t="s">
        <v>5217</v>
      </c>
      <c r="B4685">
        <v>1</v>
      </c>
      <c r="C4685" s="6">
        <v>2.54</v>
      </c>
      <c r="D4685" t="s">
        <v>684</v>
      </c>
      <c r="E4685" t="s">
        <v>4086</v>
      </c>
      <c r="F4685" s="4"/>
      <c r="G4685" s="9">
        <f>Table5[[#This Row],[Order Quantity]]</f>
        <v>2.54</v>
      </c>
    </row>
    <row r="4686" spans="1:7" ht="16" hidden="1" x14ac:dyDescent="0.2">
      <c r="A4686" s="1" t="s">
        <v>7376</v>
      </c>
      <c r="B4686" s="1">
        <v>1</v>
      </c>
      <c r="C4686" s="1">
        <v>2.44</v>
      </c>
      <c r="D4686" s="1" t="s">
        <v>684</v>
      </c>
      <c r="E4686" s="1" t="s">
        <v>1261</v>
      </c>
      <c r="F4686" s="4"/>
      <c r="G4686" s="9">
        <f>Table5[[#This Row],[Order Quantity]]</f>
        <v>2.44</v>
      </c>
    </row>
    <row r="4687" spans="1:7" ht="16" hidden="1" x14ac:dyDescent="0.2">
      <c r="A4687" t="s">
        <v>5242</v>
      </c>
      <c r="B4687">
        <v>1</v>
      </c>
      <c r="C4687" s="6">
        <v>2.34</v>
      </c>
      <c r="D4687" t="s">
        <v>684</v>
      </c>
      <c r="E4687" t="s">
        <v>3178</v>
      </c>
      <c r="F4687" s="4"/>
      <c r="G4687" s="9">
        <f>Table5[[#This Row],[Order Quantity]]</f>
        <v>2.34</v>
      </c>
    </row>
    <row r="4688" spans="1:7" ht="16" hidden="1" x14ac:dyDescent="0.2">
      <c r="A4688" s="1" t="s">
        <v>7384</v>
      </c>
      <c r="B4688" s="1">
        <v>1</v>
      </c>
      <c r="C4688" s="1">
        <v>2.3380000000000001</v>
      </c>
      <c r="D4688" s="1" t="s">
        <v>5240</v>
      </c>
      <c r="E4688" s="1" t="s">
        <v>1261</v>
      </c>
      <c r="F4688" s="4"/>
      <c r="G4688" s="9">
        <f>Table5[[#This Row],[Order Quantity]]</f>
        <v>2.3380000000000001</v>
      </c>
    </row>
    <row r="4689" spans="1:7" ht="16" hidden="1" x14ac:dyDescent="0.2">
      <c r="A4689" t="s">
        <v>5348</v>
      </c>
      <c r="B4689">
        <v>1</v>
      </c>
      <c r="C4689" s="6">
        <v>2.27</v>
      </c>
      <c r="D4689" t="s">
        <v>684</v>
      </c>
      <c r="E4689" t="s">
        <v>2928</v>
      </c>
      <c r="F4689" s="4"/>
      <c r="G4689" s="9">
        <f>Table5[[#This Row],[Order Quantity]]</f>
        <v>2.27</v>
      </c>
    </row>
    <row r="4690" spans="1:7" ht="16" hidden="1" x14ac:dyDescent="0.2">
      <c r="A4690" t="s">
        <v>6497</v>
      </c>
      <c r="B4690">
        <v>1</v>
      </c>
      <c r="C4690">
        <v>2.1179999999999999</v>
      </c>
      <c r="D4690" t="s">
        <v>1363</v>
      </c>
      <c r="E4690" t="s">
        <v>1261</v>
      </c>
      <c r="F4690" s="4"/>
      <c r="G4690" s="9">
        <f>Table5[[#This Row],[Order Quantity]]</f>
        <v>2.1179999999999999</v>
      </c>
    </row>
    <row r="4691" spans="1:7" ht="16" hidden="1" x14ac:dyDescent="0.2">
      <c r="A4691" t="s">
        <v>5235</v>
      </c>
      <c r="B4691">
        <v>1</v>
      </c>
      <c r="C4691" s="6">
        <v>2.09</v>
      </c>
      <c r="D4691" t="s">
        <v>684</v>
      </c>
      <c r="E4691" t="s">
        <v>4086</v>
      </c>
      <c r="F4691" s="4"/>
      <c r="G4691" s="9">
        <f>Table5[[#This Row],[Order Quantity]]</f>
        <v>2.09</v>
      </c>
    </row>
    <row r="4692" spans="1:7" ht="16" hidden="1" x14ac:dyDescent="0.2">
      <c r="A4692" t="s">
        <v>5343</v>
      </c>
      <c r="B4692">
        <v>1</v>
      </c>
      <c r="C4692">
        <v>2.08</v>
      </c>
      <c r="D4692" t="s">
        <v>136</v>
      </c>
      <c r="E4692" t="s">
        <v>4098</v>
      </c>
      <c r="F4692" s="4"/>
      <c r="G4692" s="9">
        <f>Table5[[#This Row],[Order Quantity]]</f>
        <v>2.08</v>
      </c>
    </row>
    <row r="4693" spans="1:7" ht="16" hidden="1" x14ac:dyDescent="0.2">
      <c r="A4693" t="s">
        <v>6073</v>
      </c>
      <c r="B4693">
        <v>2</v>
      </c>
      <c r="C4693">
        <v>2.0099999999999998</v>
      </c>
      <c r="D4693" t="s">
        <v>684</v>
      </c>
      <c r="E4693" t="s">
        <v>1549</v>
      </c>
      <c r="F4693" s="4"/>
      <c r="G4693" s="9">
        <f>Table5[[#This Row],[Order Quantity]]</f>
        <v>2.0099999999999998</v>
      </c>
    </row>
    <row r="4694" spans="1:7" ht="16" hidden="1" x14ac:dyDescent="0.2">
      <c r="A4694" s="1" t="s">
        <v>53</v>
      </c>
      <c r="B4694" s="1">
        <v>2</v>
      </c>
      <c r="C4694" s="1">
        <v>2</v>
      </c>
      <c r="D4694" s="1" t="s">
        <v>54</v>
      </c>
      <c r="E4694" t="s">
        <v>39</v>
      </c>
      <c r="F4694" s="4"/>
      <c r="G4694" s="9">
        <f>Table5[[#This Row],[Order Quantity]]</f>
        <v>2</v>
      </c>
    </row>
    <row r="4695" spans="1:7" ht="16" hidden="1" x14ac:dyDescent="0.2">
      <c r="A4695" t="s">
        <v>79</v>
      </c>
      <c r="B4695">
        <v>2</v>
      </c>
      <c r="C4695">
        <v>2</v>
      </c>
      <c r="D4695" t="s">
        <v>80</v>
      </c>
      <c r="E4695" t="s">
        <v>81</v>
      </c>
      <c r="F4695" s="4"/>
      <c r="G4695" s="9">
        <f>Table5[[#This Row],[Order Quantity]]</f>
        <v>2</v>
      </c>
    </row>
    <row r="4696" spans="1:7" ht="16" hidden="1" x14ac:dyDescent="0.2">
      <c r="A4696" t="s">
        <v>110</v>
      </c>
      <c r="B4696">
        <v>2</v>
      </c>
      <c r="C4696">
        <v>2</v>
      </c>
      <c r="D4696" t="s">
        <v>111</v>
      </c>
      <c r="E4696" t="s">
        <v>72</v>
      </c>
      <c r="F4696" s="4"/>
      <c r="G4696" s="9">
        <f>Table5[[#This Row],[Order Quantity]]</f>
        <v>2</v>
      </c>
    </row>
    <row r="4697" spans="1:7" ht="16" hidden="1" x14ac:dyDescent="0.2">
      <c r="A4697" t="s">
        <v>130</v>
      </c>
      <c r="B4697">
        <v>2</v>
      </c>
      <c r="C4697">
        <v>2</v>
      </c>
      <c r="D4697" t="s">
        <v>131</v>
      </c>
      <c r="E4697" t="s">
        <v>75</v>
      </c>
      <c r="F4697" s="4"/>
      <c r="G4697" s="9">
        <f>Table5[[#This Row],[Order Quantity]]</f>
        <v>2</v>
      </c>
    </row>
    <row r="4698" spans="1:7" ht="16" hidden="1" x14ac:dyDescent="0.2">
      <c r="A4698" t="s">
        <v>155</v>
      </c>
      <c r="B4698">
        <v>2</v>
      </c>
      <c r="C4698">
        <v>2</v>
      </c>
      <c r="D4698" t="s">
        <v>156</v>
      </c>
      <c r="E4698" t="s">
        <v>127</v>
      </c>
      <c r="F4698" s="4"/>
      <c r="G4698" s="9">
        <f>Table5[[#This Row],[Order Quantity]]</f>
        <v>2</v>
      </c>
    </row>
    <row r="4699" spans="1:7" ht="16" hidden="1" x14ac:dyDescent="0.2">
      <c r="A4699" t="s">
        <v>163</v>
      </c>
      <c r="B4699">
        <v>2</v>
      </c>
      <c r="C4699">
        <v>2</v>
      </c>
      <c r="D4699" t="s">
        <v>164</v>
      </c>
      <c r="E4699" t="s">
        <v>165</v>
      </c>
      <c r="F4699" s="4"/>
      <c r="G4699" s="9">
        <f>Table5[[#This Row],[Order Quantity]]</f>
        <v>2</v>
      </c>
    </row>
    <row r="4700" spans="1:7" ht="16" hidden="1" x14ac:dyDescent="0.2">
      <c r="A4700" t="s">
        <v>174</v>
      </c>
      <c r="B4700">
        <v>2</v>
      </c>
      <c r="C4700">
        <v>2</v>
      </c>
      <c r="D4700" t="s">
        <v>175</v>
      </c>
      <c r="E4700" t="s">
        <v>176</v>
      </c>
      <c r="F4700" s="4"/>
      <c r="G4700" s="9">
        <f>Table5[[#This Row],[Order Quantity]]</f>
        <v>2</v>
      </c>
    </row>
    <row r="4701" spans="1:7" ht="16" hidden="1" x14ac:dyDescent="0.2">
      <c r="A4701" t="s">
        <v>326</v>
      </c>
      <c r="B4701">
        <v>2</v>
      </c>
      <c r="C4701">
        <v>2</v>
      </c>
      <c r="D4701" t="s">
        <v>175</v>
      </c>
      <c r="E4701" t="s">
        <v>176</v>
      </c>
      <c r="F4701" s="4"/>
      <c r="G4701" s="9">
        <f>Table5[[#This Row],[Order Quantity]]</f>
        <v>2</v>
      </c>
    </row>
    <row r="4702" spans="1:7" ht="16" hidden="1" x14ac:dyDescent="0.2">
      <c r="A4702" t="s">
        <v>338</v>
      </c>
      <c r="B4702">
        <v>2</v>
      </c>
      <c r="C4702">
        <v>2</v>
      </c>
      <c r="D4702" t="s">
        <v>339</v>
      </c>
      <c r="E4702" t="s">
        <v>340</v>
      </c>
      <c r="F4702" s="4"/>
      <c r="G4702" s="9">
        <f>Table5[[#This Row],[Order Quantity]]</f>
        <v>2</v>
      </c>
    </row>
    <row r="4703" spans="1:7" ht="16" hidden="1" x14ac:dyDescent="0.2">
      <c r="A4703" t="s">
        <v>357</v>
      </c>
      <c r="B4703">
        <v>2</v>
      </c>
      <c r="C4703">
        <v>2</v>
      </c>
      <c r="D4703" t="s">
        <v>358</v>
      </c>
      <c r="E4703" t="s">
        <v>95</v>
      </c>
      <c r="F4703" s="4"/>
      <c r="G4703" s="9">
        <f>Table5[[#This Row],[Order Quantity]]</f>
        <v>2</v>
      </c>
    </row>
    <row r="4704" spans="1:7" ht="16" hidden="1" x14ac:dyDescent="0.2">
      <c r="A4704" t="s">
        <v>372</v>
      </c>
      <c r="B4704">
        <v>2</v>
      </c>
      <c r="C4704">
        <v>2</v>
      </c>
      <c r="D4704" t="s">
        <v>373</v>
      </c>
      <c r="E4704" t="s">
        <v>214</v>
      </c>
      <c r="F4704" s="4"/>
      <c r="G4704" s="9">
        <f>Table5[[#This Row],[Order Quantity]]</f>
        <v>2</v>
      </c>
    </row>
    <row r="4705" spans="1:7" ht="16" hidden="1" x14ac:dyDescent="0.2">
      <c r="A4705" t="s">
        <v>401</v>
      </c>
      <c r="B4705">
        <v>2</v>
      </c>
      <c r="C4705">
        <v>2</v>
      </c>
      <c r="D4705" t="s">
        <v>211</v>
      </c>
      <c r="E4705" t="s">
        <v>84</v>
      </c>
      <c r="F4705" s="4"/>
      <c r="G4705" s="9">
        <f>Table5[[#This Row],[Order Quantity]]</f>
        <v>2</v>
      </c>
    </row>
    <row r="4706" spans="1:7" ht="16" hidden="1" x14ac:dyDescent="0.2">
      <c r="A4706" t="s">
        <v>434</v>
      </c>
      <c r="B4706">
        <v>2</v>
      </c>
      <c r="C4706">
        <v>2</v>
      </c>
      <c r="D4706" t="s">
        <v>433</v>
      </c>
      <c r="E4706" t="s">
        <v>95</v>
      </c>
      <c r="F4706" s="4"/>
      <c r="G4706" s="9">
        <f>Table5[[#This Row],[Order Quantity]]</f>
        <v>2</v>
      </c>
    </row>
    <row r="4707" spans="1:7" ht="16" hidden="1" x14ac:dyDescent="0.2">
      <c r="A4707" t="s">
        <v>435</v>
      </c>
      <c r="B4707">
        <v>2</v>
      </c>
      <c r="C4707">
        <v>2</v>
      </c>
      <c r="D4707" t="s">
        <v>433</v>
      </c>
      <c r="E4707" t="s">
        <v>95</v>
      </c>
      <c r="F4707" s="4"/>
      <c r="G4707" s="9">
        <f>Table5[[#This Row],[Order Quantity]]</f>
        <v>2</v>
      </c>
    </row>
    <row r="4708" spans="1:7" ht="16" hidden="1" x14ac:dyDescent="0.2">
      <c r="A4708" t="s">
        <v>453</v>
      </c>
      <c r="B4708">
        <v>2</v>
      </c>
      <c r="C4708">
        <v>2</v>
      </c>
      <c r="D4708" t="s">
        <v>136</v>
      </c>
      <c r="E4708" t="s">
        <v>214</v>
      </c>
      <c r="F4708" s="4"/>
      <c r="G4708" s="9">
        <f>Table5[[#This Row],[Order Quantity]]</f>
        <v>2</v>
      </c>
    </row>
    <row r="4709" spans="1:7" ht="16" hidden="1" x14ac:dyDescent="0.2">
      <c r="A4709" t="s">
        <v>500</v>
      </c>
      <c r="B4709">
        <v>2</v>
      </c>
      <c r="C4709">
        <v>2</v>
      </c>
      <c r="D4709" t="s">
        <v>501</v>
      </c>
      <c r="E4709" t="s">
        <v>197</v>
      </c>
      <c r="F4709" s="4"/>
      <c r="G4709" s="9">
        <f>Table5[[#This Row],[Order Quantity]]</f>
        <v>2</v>
      </c>
    </row>
    <row r="4710" spans="1:7" ht="16" hidden="1" x14ac:dyDescent="0.2">
      <c r="A4710" t="s">
        <v>520</v>
      </c>
      <c r="B4710">
        <v>2</v>
      </c>
      <c r="C4710">
        <v>2</v>
      </c>
      <c r="D4710" t="s">
        <v>521</v>
      </c>
      <c r="E4710" t="s">
        <v>81</v>
      </c>
      <c r="F4710" s="4"/>
      <c r="G4710" s="9">
        <f>Table5[[#This Row],[Order Quantity]]</f>
        <v>2</v>
      </c>
    </row>
    <row r="4711" spans="1:7" ht="16" hidden="1" x14ac:dyDescent="0.2">
      <c r="A4711" t="s">
        <v>550</v>
      </c>
      <c r="B4711">
        <v>2</v>
      </c>
      <c r="C4711">
        <v>2</v>
      </c>
      <c r="D4711" t="s">
        <v>199</v>
      </c>
      <c r="E4711" t="s">
        <v>148</v>
      </c>
      <c r="F4711" s="4"/>
      <c r="G4711" s="9">
        <f>Table5[[#This Row],[Order Quantity]]</f>
        <v>2</v>
      </c>
    </row>
    <row r="4712" spans="1:7" ht="16" hidden="1" x14ac:dyDescent="0.2">
      <c r="A4712" t="s">
        <v>554</v>
      </c>
      <c r="B4712">
        <v>2</v>
      </c>
      <c r="C4712">
        <v>2</v>
      </c>
      <c r="D4712" t="s">
        <v>555</v>
      </c>
      <c r="E4712" t="s">
        <v>127</v>
      </c>
      <c r="F4712" s="4"/>
      <c r="G4712" s="9">
        <f>Table5[[#This Row],[Order Quantity]]</f>
        <v>2</v>
      </c>
    </row>
    <row r="4713" spans="1:7" ht="16" hidden="1" x14ac:dyDescent="0.2">
      <c r="A4713" t="s">
        <v>564</v>
      </c>
      <c r="B4713">
        <v>2</v>
      </c>
      <c r="C4713">
        <v>2</v>
      </c>
      <c r="D4713" t="s">
        <v>336</v>
      </c>
      <c r="E4713" t="s">
        <v>565</v>
      </c>
      <c r="F4713" s="4"/>
      <c r="G4713" s="9">
        <f>Table5[[#This Row],[Order Quantity]]</f>
        <v>2</v>
      </c>
    </row>
    <row r="4714" spans="1:7" ht="16" hidden="1" x14ac:dyDescent="0.2">
      <c r="A4714" t="s">
        <v>591</v>
      </c>
      <c r="B4714">
        <v>2</v>
      </c>
      <c r="C4714">
        <v>2</v>
      </c>
      <c r="D4714" t="s">
        <v>592</v>
      </c>
      <c r="E4714" t="s">
        <v>127</v>
      </c>
      <c r="F4714" s="4"/>
      <c r="G4714" s="9">
        <f>Table5[[#This Row],[Order Quantity]]</f>
        <v>2</v>
      </c>
    </row>
    <row r="4715" spans="1:7" ht="16" hidden="1" x14ac:dyDescent="0.2">
      <c r="A4715" t="s">
        <v>596</v>
      </c>
      <c r="B4715">
        <v>2</v>
      </c>
      <c r="C4715">
        <v>2</v>
      </c>
      <c r="D4715" t="s">
        <v>120</v>
      </c>
      <c r="E4715" t="s">
        <v>121</v>
      </c>
      <c r="F4715" s="4"/>
      <c r="G4715" s="9">
        <f>Table5[[#This Row],[Order Quantity]]</f>
        <v>2</v>
      </c>
    </row>
    <row r="4716" spans="1:7" ht="16" hidden="1" x14ac:dyDescent="0.2">
      <c r="A4716" t="s">
        <v>635</v>
      </c>
      <c r="B4716">
        <v>2</v>
      </c>
      <c r="C4716">
        <v>2</v>
      </c>
      <c r="D4716" t="s">
        <v>636</v>
      </c>
      <c r="E4716" t="s">
        <v>75</v>
      </c>
      <c r="F4716" s="4"/>
      <c r="G4716" s="9">
        <f>Table5[[#This Row],[Order Quantity]]</f>
        <v>2</v>
      </c>
    </row>
    <row r="4717" spans="1:7" ht="16" hidden="1" x14ac:dyDescent="0.2">
      <c r="A4717" t="s">
        <v>670</v>
      </c>
      <c r="B4717">
        <v>2</v>
      </c>
      <c r="C4717">
        <v>2</v>
      </c>
      <c r="D4717" t="s">
        <v>385</v>
      </c>
      <c r="E4717" t="s">
        <v>202</v>
      </c>
      <c r="F4717" s="4"/>
      <c r="G4717" s="9">
        <f>Table5[[#This Row],[Order Quantity]]</f>
        <v>2</v>
      </c>
    </row>
    <row r="4718" spans="1:7" ht="16" hidden="1" x14ac:dyDescent="0.2">
      <c r="A4718" t="s">
        <v>700</v>
      </c>
      <c r="B4718">
        <v>2</v>
      </c>
      <c r="C4718">
        <v>2</v>
      </c>
      <c r="D4718" t="s">
        <v>701</v>
      </c>
      <c r="E4718" t="s">
        <v>81</v>
      </c>
      <c r="F4718" s="4"/>
      <c r="G4718" s="9">
        <f>Table5[[#This Row],[Order Quantity]]</f>
        <v>2</v>
      </c>
    </row>
    <row r="4719" spans="1:7" ht="16" hidden="1" x14ac:dyDescent="0.2">
      <c r="A4719" t="s">
        <v>708</v>
      </c>
      <c r="B4719">
        <v>2</v>
      </c>
      <c r="C4719">
        <v>2</v>
      </c>
      <c r="D4719" t="s">
        <v>709</v>
      </c>
      <c r="E4719" t="s">
        <v>221</v>
      </c>
      <c r="F4719" s="4"/>
      <c r="G4719" s="9">
        <f>Table5[[#This Row],[Order Quantity]]</f>
        <v>2</v>
      </c>
    </row>
    <row r="4720" spans="1:7" ht="16" hidden="1" x14ac:dyDescent="0.2">
      <c r="A4720" t="s">
        <v>753</v>
      </c>
      <c r="B4720">
        <v>2</v>
      </c>
      <c r="C4720">
        <v>2</v>
      </c>
      <c r="D4720" t="s">
        <v>754</v>
      </c>
      <c r="E4720" t="s">
        <v>297</v>
      </c>
      <c r="F4720" s="4"/>
      <c r="G4720" s="9">
        <f>Table5[[#This Row],[Order Quantity]]</f>
        <v>2</v>
      </c>
    </row>
    <row r="4721" spans="1:7" ht="16" hidden="1" x14ac:dyDescent="0.2">
      <c r="A4721" t="s">
        <v>767</v>
      </c>
      <c r="B4721">
        <v>2</v>
      </c>
      <c r="C4721">
        <v>2</v>
      </c>
      <c r="D4721" t="s">
        <v>768</v>
      </c>
      <c r="E4721" t="s">
        <v>185</v>
      </c>
      <c r="F4721" s="4"/>
      <c r="G4721" s="9">
        <f>Table5[[#This Row],[Order Quantity]]</f>
        <v>2</v>
      </c>
    </row>
    <row r="4722" spans="1:7" ht="16" hidden="1" x14ac:dyDescent="0.2">
      <c r="A4722" t="s">
        <v>777</v>
      </c>
      <c r="B4722">
        <v>2</v>
      </c>
      <c r="C4722">
        <v>2</v>
      </c>
      <c r="D4722" t="s">
        <v>544</v>
      </c>
      <c r="E4722" t="s">
        <v>337</v>
      </c>
      <c r="F4722" s="4"/>
      <c r="G4722" s="9">
        <f>Table5[[#This Row],[Order Quantity]]</f>
        <v>2</v>
      </c>
    </row>
    <row r="4723" spans="1:7" ht="16" hidden="1" x14ac:dyDescent="0.2">
      <c r="A4723" t="s">
        <v>785</v>
      </c>
      <c r="B4723">
        <v>2</v>
      </c>
      <c r="C4723">
        <v>2</v>
      </c>
      <c r="D4723" t="s">
        <v>786</v>
      </c>
      <c r="E4723" t="s">
        <v>101</v>
      </c>
      <c r="F4723" s="4"/>
      <c r="G4723" s="9">
        <f>Table5[[#This Row],[Order Quantity]]</f>
        <v>2</v>
      </c>
    </row>
    <row r="4724" spans="1:7" ht="16" hidden="1" x14ac:dyDescent="0.2">
      <c r="A4724" t="s">
        <v>795</v>
      </c>
      <c r="B4724">
        <v>2</v>
      </c>
      <c r="C4724">
        <v>2</v>
      </c>
      <c r="D4724" t="s">
        <v>113</v>
      </c>
      <c r="E4724" t="s">
        <v>202</v>
      </c>
      <c r="F4724" s="4"/>
      <c r="G4724" s="9">
        <f>Table5[[#This Row],[Order Quantity]]</f>
        <v>2</v>
      </c>
    </row>
    <row r="4725" spans="1:7" ht="16" hidden="1" x14ac:dyDescent="0.2">
      <c r="A4725" t="s">
        <v>834</v>
      </c>
      <c r="B4725">
        <v>2</v>
      </c>
      <c r="C4725">
        <v>2</v>
      </c>
      <c r="D4725" t="s">
        <v>184</v>
      </c>
      <c r="E4725" t="s">
        <v>197</v>
      </c>
      <c r="F4725" s="4"/>
      <c r="G4725" s="9">
        <f>Table5[[#This Row],[Order Quantity]]</f>
        <v>2</v>
      </c>
    </row>
    <row r="4726" spans="1:7" ht="16" hidden="1" x14ac:dyDescent="0.2">
      <c r="A4726" t="s">
        <v>927</v>
      </c>
      <c r="B4726">
        <v>2</v>
      </c>
      <c r="C4726">
        <v>2</v>
      </c>
      <c r="D4726" t="s">
        <v>562</v>
      </c>
      <c r="E4726" t="s">
        <v>101</v>
      </c>
      <c r="F4726" s="4"/>
      <c r="G4726" s="9">
        <f>Table5[[#This Row],[Order Quantity]]</f>
        <v>2</v>
      </c>
    </row>
    <row r="4727" spans="1:7" ht="16" hidden="1" x14ac:dyDescent="0.2">
      <c r="A4727" t="s">
        <v>980</v>
      </c>
      <c r="B4727">
        <v>2</v>
      </c>
      <c r="C4727" s="6">
        <v>2</v>
      </c>
      <c r="D4727" t="s">
        <v>701</v>
      </c>
      <c r="E4727" t="s">
        <v>237</v>
      </c>
      <c r="F4727" s="4"/>
      <c r="G4727" s="9">
        <f>Table5[[#This Row],[Order Quantity]]</f>
        <v>2</v>
      </c>
    </row>
    <row r="4728" spans="1:7" ht="16" hidden="1" x14ac:dyDescent="0.2">
      <c r="A4728" t="s">
        <v>1064</v>
      </c>
      <c r="B4728">
        <v>2</v>
      </c>
      <c r="C4728">
        <v>2</v>
      </c>
      <c r="D4728" t="s">
        <v>65</v>
      </c>
      <c r="E4728" t="s">
        <v>127</v>
      </c>
      <c r="F4728" s="4"/>
      <c r="G4728" s="9">
        <f>Table5[[#This Row],[Order Quantity]]</f>
        <v>2</v>
      </c>
    </row>
    <row r="4729" spans="1:7" ht="16" hidden="1" x14ac:dyDescent="0.2">
      <c r="A4729" t="s">
        <v>1078</v>
      </c>
      <c r="B4729">
        <v>2</v>
      </c>
      <c r="C4729">
        <v>2</v>
      </c>
      <c r="D4729" t="s">
        <v>1079</v>
      </c>
      <c r="E4729" t="s">
        <v>95</v>
      </c>
      <c r="F4729" s="4"/>
      <c r="G4729" s="9">
        <f>Table5[[#This Row],[Order Quantity]]</f>
        <v>2</v>
      </c>
    </row>
    <row r="4730" spans="1:7" ht="16" hidden="1" x14ac:dyDescent="0.2">
      <c r="A4730" t="s">
        <v>1107</v>
      </c>
      <c r="B4730">
        <v>2</v>
      </c>
      <c r="C4730">
        <v>2</v>
      </c>
      <c r="D4730" t="s">
        <v>1108</v>
      </c>
      <c r="E4730" t="s">
        <v>69</v>
      </c>
      <c r="F4730" s="4"/>
      <c r="G4730" s="9">
        <f>Table5[[#This Row],[Order Quantity]]</f>
        <v>2</v>
      </c>
    </row>
    <row r="4731" spans="1:7" ht="16" hidden="1" x14ac:dyDescent="0.2">
      <c r="A4731" t="s">
        <v>1113</v>
      </c>
      <c r="B4731">
        <v>2</v>
      </c>
      <c r="C4731">
        <v>2</v>
      </c>
      <c r="D4731" t="s">
        <v>527</v>
      </c>
      <c r="E4731" t="s">
        <v>101</v>
      </c>
      <c r="F4731" s="4"/>
      <c r="G4731" s="9">
        <f>Table5[[#This Row],[Order Quantity]]</f>
        <v>2</v>
      </c>
    </row>
    <row r="4732" spans="1:7" ht="16" hidden="1" x14ac:dyDescent="0.2">
      <c r="A4732" t="s">
        <v>1114</v>
      </c>
      <c r="B4732">
        <v>2</v>
      </c>
      <c r="C4732">
        <v>2</v>
      </c>
      <c r="D4732" t="s">
        <v>527</v>
      </c>
      <c r="E4732" t="s">
        <v>101</v>
      </c>
      <c r="F4732" s="4"/>
      <c r="G4732" s="9">
        <f>Table5[[#This Row],[Order Quantity]]</f>
        <v>2</v>
      </c>
    </row>
    <row r="4733" spans="1:7" ht="16" hidden="1" x14ac:dyDescent="0.2">
      <c r="A4733" t="s">
        <v>1143</v>
      </c>
      <c r="B4733">
        <v>2</v>
      </c>
      <c r="C4733">
        <v>2</v>
      </c>
      <c r="D4733" t="s">
        <v>1144</v>
      </c>
      <c r="E4733" t="s">
        <v>75</v>
      </c>
      <c r="F4733" s="4"/>
      <c r="G4733" s="9">
        <f>Table5[[#This Row],[Order Quantity]]</f>
        <v>2</v>
      </c>
    </row>
    <row r="4734" spans="1:7" ht="16" hidden="1" x14ac:dyDescent="0.2">
      <c r="A4734" t="s">
        <v>1207</v>
      </c>
      <c r="B4734">
        <v>2</v>
      </c>
      <c r="C4734">
        <v>2</v>
      </c>
      <c r="D4734" t="s">
        <v>1174</v>
      </c>
      <c r="E4734" t="s">
        <v>287</v>
      </c>
      <c r="F4734" s="4"/>
      <c r="G4734" s="9">
        <f>Table5[[#This Row],[Order Quantity]]</f>
        <v>2</v>
      </c>
    </row>
    <row r="4735" spans="1:7" ht="16" hidden="1" x14ac:dyDescent="0.2">
      <c r="A4735" t="s">
        <v>1223</v>
      </c>
      <c r="B4735">
        <v>2</v>
      </c>
      <c r="C4735">
        <v>2</v>
      </c>
      <c r="D4735" t="s">
        <v>1224</v>
      </c>
      <c r="E4735" t="s">
        <v>443</v>
      </c>
      <c r="F4735" s="4"/>
      <c r="G4735" s="9">
        <f>Table5[[#This Row],[Order Quantity]]</f>
        <v>2</v>
      </c>
    </row>
    <row r="4736" spans="1:7" ht="16" hidden="1" x14ac:dyDescent="0.2">
      <c r="A4736" t="s">
        <v>1280</v>
      </c>
      <c r="B4736">
        <v>2</v>
      </c>
      <c r="C4736">
        <v>2</v>
      </c>
      <c r="D4736" t="s">
        <v>1281</v>
      </c>
      <c r="E4736" t="s">
        <v>1282</v>
      </c>
      <c r="F4736" s="4"/>
      <c r="G4736" s="9">
        <f>Table5[[#This Row],[Order Quantity]]</f>
        <v>2</v>
      </c>
    </row>
    <row r="4737" spans="1:7" ht="16" hidden="1" x14ac:dyDescent="0.2">
      <c r="A4737" t="s">
        <v>1406</v>
      </c>
      <c r="B4737">
        <v>2</v>
      </c>
      <c r="C4737">
        <v>2</v>
      </c>
      <c r="D4737" t="s">
        <v>422</v>
      </c>
      <c r="E4737" t="s">
        <v>1285</v>
      </c>
      <c r="F4737" s="4"/>
      <c r="G4737" s="9">
        <f>Table5[[#This Row],[Order Quantity]]</f>
        <v>2</v>
      </c>
    </row>
    <row r="4738" spans="1:7" ht="16" hidden="1" x14ac:dyDescent="0.2">
      <c r="A4738" t="s">
        <v>1434</v>
      </c>
      <c r="B4738">
        <v>2</v>
      </c>
      <c r="C4738">
        <v>2</v>
      </c>
      <c r="D4738" t="s">
        <v>1427</v>
      </c>
      <c r="E4738" t="s">
        <v>1428</v>
      </c>
      <c r="F4738" s="4"/>
      <c r="G4738" s="9">
        <f>Table5[[#This Row],[Order Quantity]]</f>
        <v>2</v>
      </c>
    </row>
    <row r="4739" spans="1:7" ht="16" hidden="1" x14ac:dyDescent="0.2">
      <c r="A4739" t="s">
        <v>1514</v>
      </c>
      <c r="B4739">
        <v>2</v>
      </c>
      <c r="C4739">
        <v>2</v>
      </c>
      <c r="D4739" t="s">
        <v>1515</v>
      </c>
      <c r="E4739" t="s">
        <v>1516</v>
      </c>
      <c r="F4739" s="4"/>
      <c r="G4739" s="9">
        <f>Table5[[#This Row],[Order Quantity]]</f>
        <v>2</v>
      </c>
    </row>
    <row r="4740" spans="1:7" ht="16" hidden="1" x14ac:dyDescent="0.2">
      <c r="A4740" t="s">
        <v>993</v>
      </c>
      <c r="B4740">
        <v>2</v>
      </c>
      <c r="C4740">
        <v>2</v>
      </c>
      <c r="D4740" t="s">
        <v>544</v>
      </c>
      <c r="E4740" t="s">
        <v>1542</v>
      </c>
      <c r="F4740" s="4"/>
      <c r="G4740" s="9">
        <f>Table5[[#This Row],[Order Quantity]]</f>
        <v>2</v>
      </c>
    </row>
    <row r="4741" spans="1:7" ht="16" hidden="1" x14ac:dyDescent="0.2">
      <c r="A4741" t="s">
        <v>1543</v>
      </c>
      <c r="B4741">
        <v>2</v>
      </c>
      <c r="C4741">
        <v>2</v>
      </c>
      <c r="D4741" t="s">
        <v>544</v>
      </c>
      <c r="E4741" t="s">
        <v>1542</v>
      </c>
      <c r="F4741" s="4"/>
      <c r="G4741" s="9">
        <f>Table5[[#This Row],[Order Quantity]]</f>
        <v>2</v>
      </c>
    </row>
    <row r="4742" spans="1:7" ht="16" hidden="1" x14ac:dyDescent="0.2">
      <c r="A4742" t="s">
        <v>716</v>
      </c>
      <c r="B4742">
        <v>2</v>
      </c>
      <c r="C4742">
        <v>2</v>
      </c>
      <c r="D4742" t="s">
        <v>1571</v>
      </c>
      <c r="E4742" t="s">
        <v>1579</v>
      </c>
      <c r="F4742" s="4"/>
      <c r="G4742" s="9">
        <f>Table5[[#This Row],[Order Quantity]]</f>
        <v>2</v>
      </c>
    </row>
    <row r="4743" spans="1:7" ht="16" hidden="1" x14ac:dyDescent="0.2">
      <c r="A4743" t="s">
        <v>1731</v>
      </c>
      <c r="B4743">
        <v>2</v>
      </c>
      <c r="C4743">
        <v>2</v>
      </c>
      <c r="D4743" t="s">
        <v>1732</v>
      </c>
      <c r="E4743" t="s">
        <v>1285</v>
      </c>
      <c r="F4743" s="4"/>
      <c r="G4743" s="9">
        <f>Table5[[#This Row],[Order Quantity]]</f>
        <v>2</v>
      </c>
    </row>
    <row r="4744" spans="1:7" ht="16" hidden="1" x14ac:dyDescent="0.2">
      <c r="A4744" t="s">
        <v>1756</v>
      </c>
      <c r="B4744">
        <v>2</v>
      </c>
      <c r="C4744">
        <v>2</v>
      </c>
      <c r="D4744" t="s">
        <v>65</v>
      </c>
      <c r="E4744" t="s">
        <v>1757</v>
      </c>
      <c r="F4744" s="4"/>
      <c r="G4744" s="9">
        <f>Table5[[#This Row],[Order Quantity]]</f>
        <v>2</v>
      </c>
    </row>
    <row r="4745" spans="1:7" ht="16" hidden="1" x14ac:dyDescent="0.2">
      <c r="A4745" t="s">
        <v>1794</v>
      </c>
      <c r="B4745">
        <v>2</v>
      </c>
      <c r="C4745">
        <v>2</v>
      </c>
      <c r="D4745" t="s">
        <v>1795</v>
      </c>
      <c r="E4745" t="s">
        <v>1796</v>
      </c>
      <c r="F4745" s="4"/>
      <c r="G4745" s="9">
        <f>Table5[[#This Row],[Order Quantity]]</f>
        <v>2</v>
      </c>
    </row>
    <row r="4746" spans="1:7" ht="16" hidden="1" x14ac:dyDescent="0.2">
      <c r="A4746" t="s">
        <v>1827</v>
      </c>
      <c r="B4746">
        <v>2</v>
      </c>
      <c r="C4746">
        <v>2</v>
      </c>
      <c r="D4746" t="s">
        <v>1828</v>
      </c>
      <c r="E4746" t="s">
        <v>1773</v>
      </c>
      <c r="F4746" s="4"/>
      <c r="G4746" s="9">
        <f>Table5[[#This Row],[Order Quantity]]</f>
        <v>2</v>
      </c>
    </row>
    <row r="4747" spans="1:7" ht="16" hidden="1" x14ac:dyDescent="0.2">
      <c r="A4747" t="s">
        <v>1871</v>
      </c>
      <c r="B4747">
        <v>2</v>
      </c>
      <c r="C4747">
        <v>2</v>
      </c>
      <c r="D4747" t="s">
        <v>97</v>
      </c>
      <c r="E4747" t="s">
        <v>1246</v>
      </c>
      <c r="F4747" s="4"/>
      <c r="G4747" s="9">
        <f>Table5[[#This Row],[Order Quantity]]</f>
        <v>2</v>
      </c>
    </row>
    <row r="4748" spans="1:7" ht="16" hidden="1" x14ac:dyDescent="0.2">
      <c r="A4748" t="s">
        <v>1874</v>
      </c>
      <c r="B4748">
        <v>2</v>
      </c>
      <c r="C4748">
        <v>2</v>
      </c>
      <c r="D4748" t="s">
        <v>1848</v>
      </c>
      <c r="E4748" t="s">
        <v>1849</v>
      </c>
      <c r="F4748" s="4"/>
      <c r="G4748" s="9">
        <f>Table5[[#This Row],[Order Quantity]]</f>
        <v>2</v>
      </c>
    </row>
    <row r="4749" spans="1:7" ht="16" hidden="1" x14ac:dyDescent="0.2">
      <c r="A4749" t="s">
        <v>1888</v>
      </c>
      <c r="B4749">
        <v>2</v>
      </c>
      <c r="C4749">
        <v>2</v>
      </c>
      <c r="D4749" t="s">
        <v>559</v>
      </c>
      <c r="E4749" t="s">
        <v>1729</v>
      </c>
      <c r="F4749" s="4"/>
      <c r="G4749" s="9">
        <f>Table5[[#This Row],[Order Quantity]]</f>
        <v>2</v>
      </c>
    </row>
    <row r="4750" spans="1:7" ht="16" hidden="1" x14ac:dyDescent="0.2">
      <c r="A4750" t="s">
        <v>1906</v>
      </c>
      <c r="B4750">
        <v>2</v>
      </c>
      <c r="C4750">
        <v>2</v>
      </c>
      <c r="D4750" t="s">
        <v>1907</v>
      </c>
      <c r="E4750" t="s">
        <v>1908</v>
      </c>
      <c r="F4750" s="4"/>
      <c r="G4750" s="9">
        <f>Table5[[#This Row],[Order Quantity]]</f>
        <v>2</v>
      </c>
    </row>
    <row r="4751" spans="1:7" ht="16" hidden="1" x14ac:dyDescent="0.2">
      <c r="A4751" t="s">
        <v>1966</v>
      </c>
      <c r="B4751">
        <v>2</v>
      </c>
      <c r="C4751">
        <v>2</v>
      </c>
      <c r="D4751" t="s">
        <v>129</v>
      </c>
      <c r="E4751" t="s">
        <v>874</v>
      </c>
      <c r="F4751" s="4"/>
      <c r="G4751" s="9">
        <f>Table5[[#This Row],[Order Quantity]]</f>
        <v>2</v>
      </c>
    </row>
    <row r="4752" spans="1:7" ht="16" hidden="1" x14ac:dyDescent="0.2">
      <c r="A4752" t="s">
        <v>2033</v>
      </c>
      <c r="B4752">
        <v>2</v>
      </c>
      <c r="C4752">
        <v>2</v>
      </c>
      <c r="D4752" t="s">
        <v>113</v>
      </c>
      <c r="E4752" t="s">
        <v>1605</v>
      </c>
      <c r="F4752" s="4"/>
      <c r="G4752" s="9">
        <f>Table5[[#This Row],[Order Quantity]]</f>
        <v>2</v>
      </c>
    </row>
    <row r="4753" spans="1:7" ht="16" hidden="1" x14ac:dyDescent="0.2">
      <c r="A4753" t="s">
        <v>2060</v>
      </c>
      <c r="B4753">
        <v>2</v>
      </c>
      <c r="C4753">
        <v>2</v>
      </c>
      <c r="D4753" t="s">
        <v>344</v>
      </c>
      <c r="E4753" t="s">
        <v>2061</v>
      </c>
      <c r="F4753" s="4"/>
      <c r="G4753" s="9">
        <f>Table5[[#This Row],[Order Quantity]]</f>
        <v>2</v>
      </c>
    </row>
    <row r="4754" spans="1:7" ht="16" hidden="1" x14ac:dyDescent="0.2">
      <c r="A4754" t="s">
        <v>2101</v>
      </c>
      <c r="B4754">
        <v>2</v>
      </c>
      <c r="C4754">
        <v>2</v>
      </c>
      <c r="D4754" t="s">
        <v>2102</v>
      </c>
      <c r="E4754" t="s">
        <v>1714</v>
      </c>
      <c r="F4754" s="4"/>
      <c r="G4754" s="9">
        <f>Table5[[#This Row],[Order Quantity]]</f>
        <v>2</v>
      </c>
    </row>
    <row r="4755" spans="1:7" ht="16" hidden="1" x14ac:dyDescent="0.2">
      <c r="A4755" t="s">
        <v>2126</v>
      </c>
      <c r="B4755">
        <v>2</v>
      </c>
      <c r="C4755">
        <v>2</v>
      </c>
      <c r="D4755" t="s">
        <v>2127</v>
      </c>
      <c r="E4755" t="s">
        <v>2128</v>
      </c>
      <c r="F4755" s="4"/>
      <c r="G4755" s="9">
        <f>Table5[[#This Row],[Order Quantity]]</f>
        <v>2</v>
      </c>
    </row>
    <row r="4756" spans="1:7" ht="16" hidden="1" x14ac:dyDescent="0.2">
      <c r="A4756" t="s">
        <v>2138</v>
      </c>
      <c r="B4756">
        <v>2</v>
      </c>
      <c r="C4756">
        <v>2</v>
      </c>
      <c r="D4756" t="s">
        <v>572</v>
      </c>
      <c r="E4756" t="s">
        <v>1531</v>
      </c>
      <c r="F4756" s="4"/>
      <c r="G4756" s="9">
        <f>Table5[[#This Row],[Order Quantity]]</f>
        <v>2</v>
      </c>
    </row>
    <row r="4757" spans="1:7" ht="16" hidden="1" x14ac:dyDescent="0.2">
      <c r="A4757" t="s">
        <v>2158</v>
      </c>
      <c r="B4757">
        <v>2</v>
      </c>
      <c r="C4757">
        <v>2</v>
      </c>
      <c r="D4757" t="s">
        <v>65</v>
      </c>
      <c r="E4757" t="s">
        <v>1879</v>
      </c>
      <c r="F4757" s="4"/>
      <c r="G4757" s="9">
        <f>Table5[[#This Row],[Order Quantity]]</f>
        <v>2</v>
      </c>
    </row>
    <row r="4758" spans="1:7" ht="16" hidden="1" x14ac:dyDescent="0.2">
      <c r="A4758" t="s">
        <v>2172</v>
      </c>
      <c r="B4758">
        <v>2</v>
      </c>
      <c r="C4758">
        <v>2</v>
      </c>
      <c r="D4758" t="s">
        <v>2173</v>
      </c>
      <c r="E4758" t="s">
        <v>1846</v>
      </c>
      <c r="F4758" s="4"/>
      <c r="G4758" s="9">
        <f>Table5[[#This Row],[Order Quantity]]</f>
        <v>2</v>
      </c>
    </row>
    <row r="4759" spans="1:7" ht="16" hidden="1" x14ac:dyDescent="0.2">
      <c r="A4759" t="s">
        <v>2176</v>
      </c>
      <c r="B4759">
        <v>2</v>
      </c>
      <c r="C4759">
        <v>2</v>
      </c>
      <c r="D4759" t="s">
        <v>2177</v>
      </c>
      <c r="E4759" t="s">
        <v>1768</v>
      </c>
      <c r="F4759" s="4"/>
      <c r="G4759" s="9">
        <f>Table5[[#This Row],[Order Quantity]]</f>
        <v>2</v>
      </c>
    </row>
    <row r="4760" spans="1:7" ht="16" hidden="1" x14ac:dyDescent="0.2">
      <c r="A4760" t="s">
        <v>2190</v>
      </c>
      <c r="B4760">
        <v>2</v>
      </c>
      <c r="C4760">
        <v>2</v>
      </c>
      <c r="D4760" t="s">
        <v>2191</v>
      </c>
      <c r="E4760" t="s">
        <v>2163</v>
      </c>
      <c r="F4760" s="4"/>
      <c r="G4760" s="9">
        <f>Table5[[#This Row],[Order Quantity]]</f>
        <v>2</v>
      </c>
    </row>
    <row r="4761" spans="1:7" ht="16" hidden="1" x14ac:dyDescent="0.2">
      <c r="A4761" t="s">
        <v>2208</v>
      </c>
      <c r="B4761">
        <v>2</v>
      </c>
      <c r="C4761">
        <v>2</v>
      </c>
      <c r="D4761" t="s">
        <v>1765</v>
      </c>
      <c r="E4761" t="s">
        <v>1766</v>
      </c>
      <c r="F4761" s="4"/>
      <c r="G4761" s="9">
        <f>Table5[[#This Row],[Order Quantity]]</f>
        <v>2</v>
      </c>
    </row>
    <row r="4762" spans="1:7" ht="16" hidden="1" x14ac:dyDescent="0.2">
      <c r="A4762" t="s">
        <v>2222</v>
      </c>
      <c r="B4762">
        <v>2</v>
      </c>
      <c r="C4762">
        <v>2</v>
      </c>
      <c r="D4762" t="s">
        <v>709</v>
      </c>
      <c r="E4762" t="s">
        <v>1428</v>
      </c>
      <c r="F4762" s="4"/>
      <c r="G4762" s="9">
        <f>Table5[[#This Row],[Order Quantity]]</f>
        <v>2</v>
      </c>
    </row>
    <row r="4763" spans="1:7" ht="16" hidden="1" x14ac:dyDescent="0.2">
      <c r="A4763" t="s">
        <v>2267</v>
      </c>
      <c r="B4763">
        <v>2</v>
      </c>
      <c r="C4763">
        <v>2</v>
      </c>
      <c r="D4763" t="s">
        <v>2264</v>
      </c>
      <c r="E4763" t="s">
        <v>2248</v>
      </c>
      <c r="F4763" s="4"/>
      <c r="G4763" s="9">
        <f>Table5[[#This Row],[Order Quantity]]</f>
        <v>2</v>
      </c>
    </row>
    <row r="4764" spans="1:7" ht="16" hidden="1" x14ac:dyDescent="0.2">
      <c r="A4764" t="s">
        <v>2271</v>
      </c>
      <c r="B4764">
        <v>2</v>
      </c>
      <c r="C4764" s="6">
        <v>2</v>
      </c>
      <c r="D4764" t="s">
        <v>469</v>
      </c>
      <c r="E4764" t="s">
        <v>1265</v>
      </c>
      <c r="F4764" s="4"/>
      <c r="G4764" s="9">
        <f>Table5[[#This Row],[Order Quantity]]</f>
        <v>2</v>
      </c>
    </row>
    <row r="4765" spans="1:7" ht="16" hidden="1" x14ac:dyDescent="0.2">
      <c r="A4765" t="s">
        <v>2287</v>
      </c>
      <c r="B4765">
        <v>2</v>
      </c>
      <c r="C4765">
        <v>2</v>
      </c>
      <c r="D4765" t="s">
        <v>65</v>
      </c>
      <c r="E4765" t="s">
        <v>2288</v>
      </c>
      <c r="F4765" s="4"/>
      <c r="G4765" s="9">
        <f>Table5[[#This Row],[Order Quantity]]</f>
        <v>2</v>
      </c>
    </row>
    <row r="4766" spans="1:7" ht="16" hidden="1" x14ac:dyDescent="0.2">
      <c r="A4766" t="s">
        <v>1871</v>
      </c>
      <c r="B4766">
        <v>2</v>
      </c>
      <c r="C4766">
        <v>2</v>
      </c>
      <c r="D4766" t="s">
        <v>831</v>
      </c>
      <c r="E4766" t="s">
        <v>1246</v>
      </c>
      <c r="F4766" s="4"/>
      <c r="G4766" s="9">
        <f>Table5[[#This Row],[Order Quantity]]</f>
        <v>2</v>
      </c>
    </row>
    <row r="4767" spans="1:7" ht="16" hidden="1" x14ac:dyDescent="0.2">
      <c r="A4767" t="s">
        <v>2319</v>
      </c>
      <c r="B4767">
        <v>2</v>
      </c>
      <c r="C4767" s="6">
        <v>2</v>
      </c>
      <c r="D4767" t="s">
        <v>1350</v>
      </c>
      <c r="E4767" t="s">
        <v>1392</v>
      </c>
      <c r="F4767" s="4"/>
      <c r="G4767" s="9">
        <f>Table5[[#This Row],[Order Quantity]]</f>
        <v>2</v>
      </c>
    </row>
    <row r="4768" spans="1:7" ht="16" hidden="1" x14ac:dyDescent="0.2">
      <c r="A4768" t="s">
        <v>2367</v>
      </c>
      <c r="B4768">
        <v>2</v>
      </c>
      <c r="C4768">
        <v>2</v>
      </c>
      <c r="D4768" t="s">
        <v>265</v>
      </c>
      <c r="E4768" t="s">
        <v>287</v>
      </c>
      <c r="F4768" s="4"/>
      <c r="G4768" s="9">
        <f>Table5[[#This Row],[Order Quantity]]</f>
        <v>2</v>
      </c>
    </row>
    <row r="4769" spans="1:7" ht="16" hidden="1" x14ac:dyDescent="0.2">
      <c r="A4769" t="s">
        <v>2382</v>
      </c>
      <c r="B4769">
        <v>2</v>
      </c>
      <c r="C4769">
        <v>2</v>
      </c>
      <c r="D4769" t="s">
        <v>262</v>
      </c>
      <c r="E4769" t="s">
        <v>2383</v>
      </c>
      <c r="F4769" s="4"/>
      <c r="G4769" s="9">
        <f>Table5[[#This Row],[Order Quantity]]</f>
        <v>2</v>
      </c>
    </row>
    <row r="4770" spans="1:7" ht="16" hidden="1" x14ac:dyDescent="0.2">
      <c r="A4770" t="s">
        <v>404</v>
      </c>
      <c r="B4770">
        <v>2</v>
      </c>
      <c r="C4770">
        <v>2</v>
      </c>
      <c r="D4770" t="s">
        <v>175</v>
      </c>
      <c r="E4770" t="s">
        <v>1642</v>
      </c>
      <c r="F4770" s="4"/>
      <c r="G4770" s="9">
        <f>Table5[[#This Row],[Order Quantity]]</f>
        <v>2</v>
      </c>
    </row>
    <row r="4771" spans="1:7" ht="16" hidden="1" x14ac:dyDescent="0.2">
      <c r="A4771" t="s">
        <v>2384</v>
      </c>
      <c r="B4771">
        <v>2</v>
      </c>
      <c r="C4771">
        <v>2</v>
      </c>
      <c r="D4771" t="s">
        <v>175</v>
      </c>
      <c r="E4771" t="s">
        <v>1642</v>
      </c>
      <c r="F4771" s="4"/>
      <c r="G4771" s="9">
        <f>Table5[[#This Row],[Order Quantity]]</f>
        <v>2</v>
      </c>
    </row>
    <row r="4772" spans="1:7" ht="16" hidden="1" x14ac:dyDescent="0.2">
      <c r="A4772" t="s">
        <v>2404</v>
      </c>
      <c r="B4772">
        <v>2</v>
      </c>
      <c r="C4772">
        <v>2</v>
      </c>
      <c r="D4772" t="s">
        <v>2405</v>
      </c>
      <c r="E4772" t="s">
        <v>1246</v>
      </c>
      <c r="F4772" s="4"/>
      <c r="G4772" s="9">
        <f>Table5[[#This Row],[Order Quantity]]</f>
        <v>2</v>
      </c>
    </row>
    <row r="4773" spans="1:7" ht="16" hidden="1" x14ac:dyDescent="0.2">
      <c r="A4773" t="s">
        <v>2443</v>
      </c>
      <c r="B4773">
        <v>2</v>
      </c>
      <c r="C4773">
        <v>2</v>
      </c>
      <c r="D4773" t="s">
        <v>296</v>
      </c>
      <c r="E4773" t="s">
        <v>1690</v>
      </c>
      <c r="F4773" s="4"/>
      <c r="G4773" s="9">
        <f>Table5[[#This Row],[Order Quantity]]</f>
        <v>2</v>
      </c>
    </row>
    <row r="4774" spans="1:7" ht="16" hidden="1" x14ac:dyDescent="0.2">
      <c r="A4774" t="s">
        <v>2464</v>
      </c>
      <c r="B4774">
        <v>2</v>
      </c>
      <c r="C4774">
        <v>2</v>
      </c>
      <c r="D4774" t="s">
        <v>2146</v>
      </c>
      <c r="E4774" t="s">
        <v>2147</v>
      </c>
      <c r="F4774" s="4"/>
      <c r="G4774" s="9">
        <f>Table5[[#This Row],[Order Quantity]]</f>
        <v>2</v>
      </c>
    </row>
    <row r="4775" spans="1:7" ht="16" hidden="1" x14ac:dyDescent="0.2">
      <c r="A4775" t="s">
        <v>2466</v>
      </c>
      <c r="B4775">
        <v>2</v>
      </c>
      <c r="C4775">
        <v>2</v>
      </c>
      <c r="D4775" t="s">
        <v>2146</v>
      </c>
      <c r="E4775" t="s">
        <v>2147</v>
      </c>
      <c r="F4775" s="4"/>
      <c r="G4775" s="9">
        <f>Table5[[#This Row],[Order Quantity]]</f>
        <v>2</v>
      </c>
    </row>
    <row r="4776" spans="1:7" ht="16" hidden="1" x14ac:dyDescent="0.2">
      <c r="A4776" t="s">
        <v>2529</v>
      </c>
      <c r="B4776">
        <v>2</v>
      </c>
      <c r="C4776">
        <v>2</v>
      </c>
      <c r="D4776" t="s">
        <v>653</v>
      </c>
      <c r="E4776" t="s">
        <v>1246</v>
      </c>
      <c r="F4776" s="4"/>
      <c r="G4776" s="9">
        <f>Table5[[#This Row],[Order Quantity]]</f>
        <v>2</v>
      </c>
    </row>
    <row r="4777" spans="1:7" ht="16" hidden="1" x14ac:dyDescent="0.2">
      <c r="A4777" t="s">
        <v>2599</v>
      </c>
      <c r="B4777">
        <v>2</v>
      </c>
      <c r="C4777">
        <v>2</v>
      </c>
      <c r="D4777" t="s">
        <v>2600</v>
      </c>
      <c r="E4777" t="s">
        <v>1346</v>
      </c>
      <c r="F4777" s="4"/>
      <c r="G4777" s="9">
        <f>Table5[[#This Row],[Order Quantity]]</f>
        <v>2</v>
      </c>
    </row>
    <row r="4778" spans="1:7" ht="16" hidden="1" x14ac:dyDescent="0.2">
      <c r="A4778" t="s">
        <v>2622</v>
      </c>
      <c r="B4778">
        <v>2</v>
      </c>
      <c r="C4778">
        <v>2</v>
      </c>
      <c r="D4778" t="s">
        <v>136</v>
      </c>
      <c r="E4778" t="s">
        <v>1677</v>
      </c>
      <c r="F4778" s="4"/>
      <c r="G4778" s="9">
        <f>Table5[[#This Row],[Order Quantity]]</f>
        <v>2</v>
      </c>
    </row>
    <row r="4779" spans="1:7" ht="16" hidden="1" x14ac:dyDescent="0.2">
      <c r="A4779" t="s">
        <v>2631</v>
      </c>
      <c r="B4779">
        <v>2</v>
      </c>
      <c r="C4779">
        <v>2</v>
      </c>
      <c r="D4779" t="s">
        <v>385</v>
      </c>
      <c r="E4779" t="s">
        <v>2362</v>
      </c>
      <c r="F4779" s="4"/>
      <c r="G4779" s="9">
        <f>Table5[[#This Row],[Order Quantity]]</f>
        <v>2</v>
      </c>
    </row>
    <row r="4780" spans="1:7" ht="16" hidden="1" x14ac:dyDescent="0.2">
      <c r="A4780" t="s">
        <v>2689</v>
      </c>
      <c r="B4780">
        <v>2</v>
      </c>
      <c r="C4780">
        <v>2</v>
      </c>
      <c r="D4780" t="s">
        <v>2690</v>
      </c>
      <c r="E4780" t="s">
        <v>2273</v>
      </c>
      <c r="F4780" s="4"/>
      <c r="G4780" s="9">
        <f>Table5[[#This Row],[Order Quantity]]</f>
        <v>2</v>
      </c>
    </row>
    <row r="4781" spans="1:7" ht="16" hidden="1" x14ac:dyDescent="0.2">
      <c r="A4781" t="s">
        <v>2692</v>
      </c>
      <c r="B4781">
        <v>2</v>
      </c>
      <c r="C4781">
        <v>2</v>
      </c>
      <c r="D4781" t="s">
        <v>1508</v>
      </c>
      <c r="E4781" t="s">
        <v>2147</v>
      </c>
      <c r="F4781" s="4"/>
      <c r="G4781" s="9">
        <f>Table5[[#This Row],[Order Quantity]]</f>
        <v>2</v>
      </c>
    </row>
    <row r="4782" spans="1:7" ht="16" hidden="1" x14ac:dyDescent="0.2">
      <c r="A4782" t="s">
        <v>2700</v>
      </c>
      <c r="B4782">
        <v>2</v>
      </c>
      <c r="C4782">
        <v>2</v>
      </c>
      <c r="D4782" t="s">
        <v>2701</v>
      </c>
      <c r="E4782" t="s">
        <v>1605</v>
      </c>
      <c r="F4782" s="4"/>
      <c r="G4782" s="9">
        <f>Table5[[#This Row],[Order Quantity]]</f>
        <v>2</v>
      </c>
    </row>
    <row r="4783" spans="1:7" ht="16" hidden="1" x14ac:dyDescent="0.2">
      <c r="A4783" t="s">
        <v>2738</v>
      </c>
      <c r="B4783">
        <v>2</v>
      </c>
      <c r="C4783" s="6">
        <v>2</v>
      </c>
      <c r="D4783" t="s">
        <v>2739</v>
      </c>
      <c r="E4783" t="s">
        <v>1836</v>
      </c>
      <c r="F4783" s="4"/>
      <c r="G4783" s="9">
        <f>Table5[[#This Row],[Order Quantity]]</f>
        <v>2</v>
      </c>
    </row>
    <row r="4784" spans="1:7" ht="16" hidden="1" x14ac:dyDescent="0.2">
      <c r="A4784" t="s">
        <v>2740</v>
      </c>
      <c r="B4784">
        <v>2</v>
      </c>
      <c r="C4784">
        <v>2</v>
      </c>
      <c r="D4784" t="s">
        <v>1998</v>
      </c>
      <c r="E4784" t="s">
        <v>2112</v>
      </c>
      <c r="F4784" s="4"/>
      <c r="G4784" s="9">
        <f>Table5[[#This Row],[Order Quantity]]</f>
        <v>2</v>
      </c>
    </row>
    <row r="4785" spans="1:7" ht="16" hidden="1" x14ac:dyDescent="0.2">
      <c r="A4785" t="s">
        <v>2769</v>
      </c>
      <c r="B4785">
        <v>2</v>
      </c>
      <c r="C4785">
        <v>2</v>
      </c>
      <c r="D4785" t="s">
        <v>422</v>
      </c>
      <c r="E4785" t="s">
        <v>2072</v>
      </c>
      <c r="F4785" s="4"/>
      <c r="G4785" s="9">
        <f>Table5[[#This Row],[Order Quantity]]</f>
        <v>2</v>
      </c>
    </row>
    <row r="4786" spans="1:7" ht="16" hidden="1" x14ac:dyDescent="0.2">
      <c r="A4786" t="s">
        <v>2793</v>
      </c>
      <c r="B4786">
        <v>2</v>
      </c>
      <c r="C4786">
        <v>2</v>
      </c>
      <c r="D4786" t="s">
        <v>205</v>
      </c>
      <c r="E4786" t="s">
        <v>2072</v>
      </c>
      <c r="F4786" s="4"/>
      <c r="G4786" s="9">
        <f>Table5[[#This Row],[Order Quantity]]</f>
        <v>2</v>
      </c>
    </row>
    <row r="4787" spans="1:7" ht="16" hidden="1" x14ac:dyDescent="0.2">
      <c r="A4787" t="s">
        <v>2818</v>
      </c>
      <c r="B4787">
        <v>2</v>
      </c>
      <c r="C4787">
        <v>2</v>
      </c>
      <c r="D4787" t="s">
        <v>2819</v>
      </c>
      <c r="E4787" t="s">
        <v>2147</v>
      </c>
      <c r="F4787" s="4"/>
      <c r="G4787" s="9">
        <f>Table5[[#This Row],[Order Quantity]]</f>
        <v>2</v>
      </c>
    </row>
    <row r="4788" spans="1:7" ht="16" hidden="1" x14ac:dyDescent="0.2">
      <c r="A4788" t="s">
        <v>2872</v>
      </c>
      <c r="B4788">
        <v>2</v>
      </c>
      <c r="C4788">
        <v>2</v>
      </c>
      <c r="D4788" t="s">
        <v>2873</v>
      </c>
      <c r="E4788" t="s">
        <v>2072</v>
      </c>
      <c r="F4788" s="4"/>
      <c r="G4788" s="9">
        <f>Table5[[#This Row],[Order Quantity]]</f>
        <v>2</v>
      </c>
    </row>
    <row r="4789" spans="1:7" ht="16" hidden="1" x14ac:dyDescent="0.2">
      <c r="A4789" t="s">
        <v>2879</v>
      </c>
      <c r="B4789">
        <v>2</v>
      </c>
      <c r="C4789">
        <v>2</v>
      </c>
      <c r="D4789" t="s">
        <v>2880</v>
      </c>
      <c r="E4789" t="s">
        <v>1302</v>
      </c>
      <c r="F4789" s="4"/>
      <c r="G4789" s="9">
        <f>Table5[[#This Row],[Order Quantity]]</f>
        <v>2</v>
      </c>
    </row>
    <row r="4790" spans="1:7" ht="16" hidden="1" x14ac:dyDescent="0.2">
      <c r="A4790" t="s">
        <v>2901</v>
      </c>
      <c r="B4790">
        <v>2</v>
      </c>
      <c r="C4790">
        <v>2</v>
      </c>
      <c r="D4790" t="s">
        <v>2902</v>
      </c>
      <c r="E4790" t="s">
        <v>1655</v>
      </c>
      <c r="F4790" s="4"/>
      <c r="G4790" s="9">
        <f>Table5[[#This Row],[Order Quantity]]</f>
        <v>2</v>
      </c>
    </row>
    <row r="4791" spans="1:7" ht="16" hidden="1" x14ac:dyDescent="0.2">
      <c r="A4791" t="s">
        <v>878</v>
      </c>
      <c r="B4791">
        <v>2</v>
      </c>
      <c r="C4791">
        <v>2</v>
      </c>
      <c r="D4791" t="s">
        <v>160</v>
      </c>
      <c r="E4791" t="s">
        <v>1467</v>
      </c>
      <c r="F4791" s="4"/>
      <c r="G4791" s="9">
        <f>Table5[[#This Row],[Order Quantity]]</f>
        <v>2</v>
      </c>
    </row>
    <row r="4792" spans="1:7" ht="16" hidden="1" x14ac:dyDescent="0.2">
      <c r="A4792" t="s">
        <v>2960</v>
      </c>
      <c r="B4792">
        <v>2</v>
      </c>
      <c r="C4792" s="6">
        <v>2</v>
      </c>
      <c r="D4792" t="s">
        <v>1350</v>
      </c>
      <c r="E4792" t="s">
        <v>1268</v>
      </c>
      <c r="F4792" s="4"/>
      <c r="G4792" s="9">
        <f>Table5[[#This Row],[Order Quantity]]</f>
        <v>2</v>
      </c>
    </row>
    <row r="4793" spans="1:7" ht="16" hidden="1" x14ac:dyDescent="0.2">
      <c r="A4793" t="s">
        <v>3004</v>
      </c>
      <c r="B4793">
        <v>2</v>
      </c>
      <c r="C4793">
        <v>2</v>
      </c>
      <c r="D4793" t="s">
        <v>3005</v>
      </c>
      <c r="E4793" t="s">
        <v>1489</v>
      </c>
      <c r="F4793" s="4"/>
      <c r="G4793" s="9">
        <f>Table5[[#This Row],[Order Quantity]]</f>
        <v>2</v>
      </c>
    </row>
    <row r="4794" spans="1:7" ht="16" hidden="1" x14ac:dyDescent="0.2">
      <c r="A4794" t="s">
        <v>3012</v>
      </c>
      <c r="B4794">
        <v>2</v>
      </c>
      <c r="C4794">
        <v>2</v>
      </c>
      <c r="D4794" t="s">
        <v>2011</v>
      </c>
      <c r="E4794" t="s">
        <v>1302</v>
      </c>
      <c r="F4794" s="4"/>
      <c r="G4794" s="9">
        <f>Table5[[#This Row],[Order Quantity]]</f>
        <v>2</v>
      </c>
    </row>
    <row r="4795" spans="1:7" ht="16" hidden="1" x14ac:dyDescent="0.2">
      <c r="A4795" t="s">
        <v>3021</v>
      </c>
      <c r="B4795">
        <v>2</v>
      </c>
      <c r="C4795">
        <v>2</v>
      </c>
      <c r="D4795" t="s">
        <v>136</v>
      </c>
      <c r="E4795" t="s">
        <v>2084</v>
      </c>
      <c r="F4795" s="4"/>
      <c r="G4795" s="9">
        <f>Table5[[#This Row],[Order Quantity]]</f>
        <v>2</v>
      </c>
    </row>
    <row r="4796" spans="1:7" ht="16" hidden="1" x14ac:dyDescent="0.2">
      <c r="A4796" t="s">
        <v>3100</v>
      </c>
      <c r="B4796">
        <v>2</v>
      </c>
      <c r="C4796">
        <v>2</v>
      </c>
      <c r="D4796" t="s">
        <v>296</v>
      </c>
      <c r="E4796" t="s">
        <v>1908</v>
      </c>
      <c r="F4796" s="4"/>
      <c r="G4796" s="9">
        <f>Table5[[#This Row],[Order Quantity]]</f>
        <v>2</v>
      </c>
    </row>
    <row r="4797" spans="1:7" ht="16" hidden="1" x14ac:dyDescent="0.2">
      <c r="A4797" t="s">
        <v>3108</v>
      </c>
      <c r="B4797">
        <v>2</v>
      </c>
      <c r="C4797">
        <v>2</v>
      </c>
      <c r="D4797" t="s">
        <v>2435</v>
      </c>
      <c r="E4797" t="s">
        <v>1467</v>
      </c>
      <c r="F4797" s="4"/>
      <c r="G4797" s="9">
        <f>Table5[[#This Row],[Order Quantity]]</f>
        <v>2</v>
      </c>
    </row>
    <row r="4798" spans="1:7" ht="16" hidden="1" x14ac:dyDescent="0.2">
      <c r="A4798" t="s">
        <v>3109</v>
      </c>
      <c r="B4798">
        <v>2</v>
      </c>
      <c r="C4798">
        <v>2</v>
      </c>
      <c r="D4798" t="s">
        <v>2435</v>
      </c>
      <c r="E4798" t="s">
        <v>1467</v>
      </c>
      <c r="F4798" s="4"/>
      <c r="G4798" s="9">
        <f>Table5[[#This Row],[Order Quantity]]</f>
        <v>2</v>
      </c>
    </row>
    <row r="4799" spans="1:7" ht="16" hidden="1" x14ac:dyDescent="0.2">
      <c r="A4799" t="s">
        <v>3195</v>
      </c>
      <c r="B4799">
        <v>2</v>
      </c>
      <c r="C4799">
        <v>2</v>
      </c>
      <c r="D4799" t="s">
        <v>2949</v>
      </c>
      <c r="E4799" t="s">
        <v>2128</v>
      </c>
      <c r="F4799" s="4"/>
      <c r="G4799" s="9">
        <f>Table5[[#This Row],[Order Quantity]]</f>
        <v>2</v>
      </c>
    </row>
    <row r="4800" spans="1:7" ht="16" hidden="1" x14ac:dyDescent="0.2">
      <c r="A4800" t="s">
        <v>3196</v>
      </c>
      <c r="B4800">
        <v>2</v>
      </c>
      <c r="C4800">
        <v>2</v>
      </c>
      <c r="D4800" t="s">
        <v>563</v>
      </c>
      <c r="E4800" t="s">
        <v>1694</v>
      </c>
      <c r="F4800" s="4"/>
      <c r="G4800" s="9">
        <f>Table5[[#This Row],[Order Quantity]]</f>
        <v>2</v>
      </c>
    </row>
    <row r="4801" spans="1:7" ht="16" hidden="1" x14ac:dyDescent="0.2">
      <c r="A4801" t="s">
        <v>3197</v>
      </c>
      <c r="B4801">
        <v>2</v>
      </c>
      <c r="C4801">
        <v>2</v>
      </c>
      <c r="D4801" t="s">
        <v>136</v>
      </c>
      <c r="E4801" t="s">
        <v>2625</v>
      </c>
      <c r="F4801" s="4"/>
      <c r="G4801" s="9">
        <f>Table5[[#This Row],[Order Quantity]]</f>
        <v>2</v>
      </c>
    </row>
    <row r="4802" spans="1:7" ht="16" hidden="1" x14ac:dyDescent="0.2">
      <c r="A4802" t="s">
        <v>3198</v>
      </c>
      <c r="B4802">
        <v>2</v>
      </c>
      <c r="C4802">
        <v>2</v>
      </c>
      <c r="D4802" t="s">
        <v>3199</v>
      </c>
      <c r="E4802" t="s">
        <v>1422</v>
      </c>
      <c r="F4802" s="4"/>
      <c r="G4802" s="9">
        <f>Table5[[#This Row],[Order Quantity]]</f>
        <v>2</v>
      </c>
    </row>
    <row r="4803" spans="1:7" ht="16" hidden="1" x14ac:dyDescent="0.2">
      <c r="A4803" t="s">
        <v>3209</v>
      </c>
      <c r="B4803">
        <v>2</v>
      </c>
      <c r="C4803">
        <v>2</v>
      </c>
      <c r="D4803" t="s">
        <v>1571</v>
      </c>
      <c r="E4803" t="s">
        <v>3169</v>
      </c>
      <c r="F4803" s="4"/>
      <c r="G4803" s="9">
        <f>Table5[[#This Row],[Order Quantity]]</f>
        <v>2</v>
      </c>
    </row>
    <row r="4804" spans="1:7" ht="16" hidden="1" x14ac:dyDescent="0.2">
      <c r="A4804" t="s">
        <v>3216</v>
      </c>
      <c r="B4804">
        <v>2</v>
      </c>
      <c r="C4804">
        <v>2</v>
      </c>
      <c r="D4804" t="s">
        <v>3217</v>
      </c>
      <c r="E4804" t="s">
        <v>2128</v>
      </c>
      <c r="F4804" s="4"/>
      <c r="G4804" s="9">
        <f>Table5[[#This Row],[Order Quantity]]</f>
        <v>2</v>
      </c>
    </row>
    <row r="4805" spans="1:7" ht="16" hidden="1" x14ac:dyDescent="0.2">
      <c r="A4805" t="s">
        <v>3250</v>
      </c>
      <c r="B4805">
        <v>2</v>
      </c>
      <c r="C4805">
        <v>2</v>
      </c>
      <c r="D4805" t="s">
        <v>760</v>
      </c>
      <c r="E4805" t="s">
        <v>3225</v>
      </c>
      <c r="F4805" s="4"/>
      <c r="G4805" s="9">
        <f>Table5[[#This Row],[Order Quantity]]</f>
        <v>2</v>
      </c>
    </row>
    <row r="4806" spans="1:7" ht="16" hidden="1" x14ac:dyDescent="0.2">
      <c r="A4806" t="s">
        <v>3382</v>
      </c>
      <c r="B4806">
        <v>2</v>
      </c>
      <c r="C4806">
        <v>2</v>
      </c>
      <c r="D4806" t="s">
        <v>3383</v>
      </c>
      <c r="E4806" t="s">
        <v>1302</v>
      </c>
      <c r="F4806" s="4"/>
      <c r="G4806" s="9">
        <f>Table5[[#This Row],[Order Quantity]]</f>
        <v>2</v>
      </c>
    </row>
    <row r="4807" spans="1:7" ht="16" hidden="1" x14ac:dyDescent="0.2">
      <c r="A4807" t="s">
        <v>3386</v>
      </c>
      <c r="B4807">
        <v>2</v>
      </c>
      <c r="C4807">
        <v>2</v>
      </c>
      <c r="D4807" t="s">
        <v>2686</v>
      </c>
      <c r="E4807" t="s">
        <v>1547</v>
      </c>
      <c r="F4807" s="4"/>
      <c r="G4807" s="9">
        <f>Table5[[#This Row],[Order Quantity]]</f>
        <v>2</v>
      </c>
    </row>
    <row r="4808" spans="1:7" ht="16" hidden="1" x14ac:dyDescent="0.2">
      <c r="A4808" t="s">
        <v>3412</v>
      </c>
      <c r="B4808">
        <v>2</v>
      </c>
      <c r="C4808">
        <v>2</v>
      </c>
      <c r="D4808" t="s">
        <v>111</v>
      </c>
      <c r="E4808" t="s">
        <v>1242</v>
      </c>
      <c r="F4808" s="4"/>
      <c r="G4808" s="9">
        <f>Table5[[#This Row],[Order Quantity]]</f>
        <v>2</v>
      </c>
    </row>
    <row r="4809" spans="1:7" ht="16" hidden="1" x14ac:dyDescent="0.2">
      <c r="A4809" t="s">
        <v>3429</v>
      </c>
      <c r="B4809">
        <v>2</v>
      </c>
      <c r="C4809">
        <v>2</v>
      </c>
      <c r="D4809" t="s">
        <v>411</v>
      </c>
      <c r="E4809" t="s">
        <v>1246</v>
      </c>
      <c r="F4809" s="4"/>
      <c r="G4809" s="9">
        <f>Table5[[#This Row],[Order Quantity]]</f>
        <v>2</v>
      </c>
    </row>
    <row r="4810" spans="1:7" ht="16" hidden="1" x14ac:dyDescent="0.2">
      <c r="A4810" t="s">
        <v>3441</v>
      </c>
      <c r="B4810">
        <v>2</v>
      </c>
      <c r="C4810">
        <v>2</v>
      </c>
      <c r="D4810" t="s">
        <v>513</v>
      </c>
      <c r="E4810" t="s">
        <v>287</v>
      </c>
      <c r="F4810" s="4"/>
      <c r="G4810" s="9">
        <f>Table5[[#This Row],[Order Quantity]]</f>
        <v>2</v>
      </c>
    </row>
    <row r="4811" spans="1:7" ht="16" hidden="1" x14ac:dyDescent="0.2">
      <c r="A4811" t="s">
        <v>2506</v>
      </c>
      <c r="B4811">
        <v>2</v>
      </c>
      <c r="C4811">
        <v>2</v>
      </c>
      <c r="D4811" t="s">
        <v>113</v>
      </c>
      <c r="E4811" t="s">
        <v>2506</v>
      </c>
      <c r="F4811" s="4"/>
      <c r="G4811" s="9">
        <f>Table5[[#This Row],[Order Quantity]]</f>
        <v>2</v>
      </c>
    </row>
    <row r="4812" spans="1:7" ht="16" hidden="1" x14ac:dyDescent="0.2">
      <c r="A4812" t="s">
        <v>3472</v>
      </c>
      <c r="B4812">
        <v>2</v>
      </c>
      <c r="C4812">
        <v>2</v>
      </c>
      <c r="D4812" t="s">
        <v>733</v>
      </c>
      <c r="E4812" t="s">
        <v>3473</v>
      </c>
      <c r="F4812" s="4"/>
      <c r="G4812" s="9">
        <f>Table5[[#This Row],[Order Quantity]]</f>
        <v>2</v>
      </c>
    </row>
    <row r="4813" spans="1:7" ht="16" hidden="1" x14ac:dyDescent="0.2">
      <c r="A4813" t="s">
        <v>3481</v>
      </c>
      <c r="B4813">
        <v>2</v>
      </c>
      <c r="C4813">
        <v>2</v>
      </c>
      <c r="D4813" t="s">
        <v>136</v>
      </c>
      <c r="E4813" t="s">
        <v>1304</v>
      </c>
      <c r="F4813" s="4"/>
      <c r="G4813" s="9">
        <f>Table5[[#This Row],[Order Quantity]]</f>
        <v>2</v>
      </c>
    </row>
    <row r="4814" spans="1:7" ht="16" hidden="1" x14ac:dyDescent="0.2">
      <c r="A4814" t="s">
        <v>122</v>
      </c>
      <c r="B4814">
        <v>2</v>
      </c>
      <c r="C4814">
        <v>2</v>
      </c>
      <c r="D4814" t="s">
        <v>86</v>
      </c>
      <c r="E4814" t="s">
        <v>3096</v>
      </c>
      <c r="F4814" s="4"/>
      <c r="G4814" s="9">
        <f>Table5[[#This Row],[Order Quantity]]</f>
        <v>2</v>
      </c>
    </row>
    <row r="4815" spans="1:7" ht="16" hidden="1" x14ac:dyDescent="0.2">
      <c r="A4815" t="s">
        <v>3509</v>
      </c>
      <c r="B4815">
        <v>2</v>
      </c>
      <c r="C4815">
        <v>2</v>
      </c>
      <c r="D4815" t="s">
        <v>422</v>
      </c>
      <c r="E4815" t="s">
        <v>1304</v>
      </c>
      <c r="F4815" s="4"/>
      <c r="G4815" s="9">
        <f>Table5[[#This Row],[Order Quantity]]</f>
        <v>2</v>
      </c>
    </row>
    <row r="4816" spans="1:7" ht="16" hidden="1" x14ac:dyDescent="0.2">
      <c r="A4816" t="s">
        <v>3528</v>
      </c>
      <c r="B4816">
        <v>2</v>
      </c>
      <c r="C4816">
        <v>2</v>
      </c>
      <c r="D4816" t="s">
        <v>1807</v>
      </c>
      <c r="E4816" t="s">
        <v>3020</v>
      </c>
      <c r="F4816" s="4"/>
      <c r="G4816" s="9">
        <f>Table5[[#This Row],[Order Quantity]]</f>
        <v>2</v>
      </c>
    </row>
    <row r="4817" spans="1:7" ht="16" hidden="1" x14ac:dyDescent="0.2">
      <c r="A4817" t="s">
        <v>3591</v>
      </c>
      <c r="B4817">
        <v>2</v>
      </c>
      <c r="C4817">
        <v>2</v>
      </c>
      <c r="D4817" t="s">
        <v>2283</v>
      </c>
      <c r="E4817" t="s">
        <v>1579</v>
      </c>
      <c r="F4817" s="4"/>
      <c r="G4817" s="9">
        <f>Table5[[#This Row],[Order Quantity]]</f>
        <v>2</v>
      </c>
    </row>
    <row r="4818" spans="1:7" ht="16" hidden="1" x14ac:dyDescent="0.2">
      <c r="A4818" t="s">
        <v>3705</v>
      </c>
      <c r="B4818">
        <v>2</v>
      </c>
      <c r="C4818">
        <v>2</v>
      </c>
      <c r="D4818" t="s">
        <v>411</v>
      </c>
      <c r="E4818" t="s">
        <v>1343</v>
      </c>
      <c r="F4818" s="4"/>
      <c r="G4818" s="9">
        <f>Table5[[#This Row],[Order Quantity]]</f>
        <v>2</v>
      </c>
    </row>
    <row r="4819" spans="1:7" ht="16" hidden="1" x14ac:dyDescent="0.2">
      <c r="A4819" t="s">
        <v>3712</v>
      </c>
      <c r="B4819">
        <v>2</v>
      </c>
      <c r="C4819">
        <v>2</v>
      </c>
      <c r="D4819" t="s">
        <v>3713</v>
      </c>
      <c r="E4819" t="s">
        <v>1927</v>
      </c>
      <c r="F4819" s="4"/>
      <c r="G4819" s="9">
        <f>Table5[[#This Row],[Order Quantity]]</f>
        <v>2</v>
      </c>
    </row>
    <row r="4820" spans="1:7" ht="16" hidden="1" x14ac:dyDescent="0.2">
      <c r="A4820" t="s">
        <v>431</v>
      </c>
      <c r="B4820">
        <v>2</v>
      </c>
      <c r="C4820">
        <v>2</v>
      </c>
      <c r="D4820" t="s">
        <v>3713</v>
      </c>
      <c r="E4820" t="s">
        <v>1531</v>
      </c>
      <c r="F4820" s="4"/>
      <c r="G4820" s="9">
        <f>Table5[[#This Row],[Order Quantity]]</f>
        <v>2</v>
      </c>
    </row>
    <row r="4821" spans="1:7" ht="16" hidden="1" x14ac:dyDescent="0.2">
      <c r="A4821" t="s">
        <v>3714</v>
      </c>
      <c r="B4821">
        <v>2</v>
      </c>
      <c r="C4821">
        <v>2</v>
      </c>
      <c r="D4821" t="s">
        <v>3715</v>
      </c>
      <c r="E4821" t="s">
        <v>1531</v>
      </c>
      <c r="F4821" s="4"/>
      <c r="G4821" s="9">
        <f>Table5[[#This Row],[Order Quantity]]</f>
        <v>2</v>
      </c>
    </row>
    <row r="4822" spans="1:7" ht="16" hidden="1" x14ac:dyDescent="0.2">
      <c r="A4822" t="s">
        <v>3747</v>
      </c>
      <c r="B4822">
        <v>2</v>
      </c>
      <c r="C4822">
        <v>2</v>
      </c>
      <c r="D4822" t="s">
        <v>3083</v>
      </c>
      <c r="E4822" t="s">
        <v>1647</v>
      </c>
      <c r="F4822" s="4"/>
      <c r="G4822" s="9">
        <f>Table5[[#This Row],[Order Quantity]]</f>
        <v>2</v>
      </c>
    </row>
    <row r="4823" spans="1:7" ht="16" hidden="1" x14ac:dyDescent="0.2">
      <c r="A4823" t="s">
        <v>3789</v>
      </c>
      <c r="B4823">
        <v>2</v>
      </c>
      <c r="C4823">
        <v>2</v>
      </c>
      <c r="D4823" t="s">
        <v>136</v>
      </c>
      <c r="E4823" t="s">
        <v>2442</v>
      </c>
      <c r="F4823" s="4"/>
      <c r="G4823" s="9">
        <f>Table5[[#This Row],[Order Quantity]]</f>
        <v>2</v>
      </c>
    </row>
    <row r="4824" spans="1:7" ht="16" hidden="1" x14ac:dyDescent="0.2">
      <c r="A4824" t="s">
        <v>1528</v>
      </c>
      <c r="B4824">
        <v>2</v>
      </c>
      <c r="C4824">
        <v>2</v>
      </c>
      <c r="D4824" t="s">
        <v>697</v>
      </c>
      <c r="E4824" t="s">
        <v>1528</v>
      </c>
      <c r="F4824" s="4"/>
      <c r="G4824" s="9">
        <f>Table5[[#This Row],[Order Quantity]]</f>
        <v>2</v>
      </c>
    </row>
    <row r="4825" spans="1:7" ht="16" hidden="1" x14ac:dyDescent="0.2">
      <c r="A4825" t="s">
        <v>3962</v>
      </c>
      <c r="B4825">
        <v>2</v>
      </c>
      <c r="C4825">
        <v>2</v>
      </c>
      <c r="D4825" t="s">
        <v>422</v>
      </c>
      <c r="E4825" t="s">
        <v>1677</v>
      </c>
      <c r="F4825" s="4"/>
      <c r="G4825" s="9">
        <f>Table5[[#This Row],[Order Quantity]]</f>
        <v>2</v>
      </c>
    </row>
    <row r="4826" spans="1:7" ht="16" hidden="1" x14ac:dyDescent="0.2">
      <c r="A4826" t="s">
        <v>4216</v>
      </c>
      <c r="B4826">
        <v>2</v>
      </c>
      <c r="C4826">
        <v>2</v>
      </c>
      <c r="D4826" t="s">
        <v>2456</v>
      </c>
      <c r="E4826" t="s">
        <v>4171</v>
      </c>
      <c r="F4826" s="4"/>
      <c r="G4826" s="9">
        <f>Table5[[#This Row],[Order Quantity]]</f>
        <v>2</v>
      </c>
    </row>
    <row r="4827" spans="1:7" ht="16" hidden="1" x14ac:dyDescent="0.2">
      <c r="A4827" t="s">
        <v>4217</v>
      </c>
      <c r="B4827">
        <v>2</v>
      </c>
      <c r="C4827">
        <v>2</v>
      </c>
      <c r="D4827" t="s">
        <v>47</v>
      </c>
      <c r="E4827" t="s">
        <v>4165</v>
      </c>
      <c r="F4827" s="4"/>
      <c r="G4827" s="9">
        <f>Table5[[#This Row],[Order Quantity]]</f>
        <v>2</v>
      </c>
    </row>
    <row r="4828" spans="1:7" ht="16" hidden="1" x14ac:dyDescent="0.2">
      <c r="A4828" s="1" t="s">
        <v>4225</v>
      </c>
      <c r="B4828" s="1">
        <v>2</v>
      </c>
      <c r="C4828" s="1">
        <v>2</v>
      </c>
      <c r="D4828" s="1" t="s">
        <v>2456</v>
      </c>
      <c r="E4828" s="1" t="s">
        <v>4171</v>
      </c>
      <c r="F4828" s="4"/>
      <c r="G4828" s="9">
        <f>Table5[[#This Row],[Order Quantity]]</f>
        <v>2</v>
      </c>
    </row>
    <row r="4829" spans="1:7" ht="16" hidden="1" x14ac:dyDescent="0.2">
      <c r="A4829" s="1" t="s">
        <v>4226</v>
      </c>
      <c r="B4829" s="1">
        <v>2</v>
      </c>
      <c r="C4829" s="1">
        <v>2</v>
      </c>
      <c r="D4829" s="1" t="s">
        <v>4167</v>
      </c>
      <c r="E4829" s="1" t="s">
        <v>4165</v>
      </c>
      <c r="F4829" s="4"/>
      <c r="G4829" s="9">
        <f>Table5[[#This Row],[Order Quantity]]</f>
        <v>2</v>
      </c>
    </row>
    <row r="4830" spans="1:7" ht="16" hidden="1" x14ac:dyDescent="0.2">
      <c r="A4830" s="1" t="s">
        <v>3813</v>
      </c>
      <c r="B4830" s="1">
        <v>2</v>
      </c>
      <c r="C4830" s="1">
        <v>2</v>
      </c>
      <c r="D4830" s="1" t="s">
        <v>4230</v>
      </c>
      <c r="E4830" s="1" t="s">
        <v>4144</v>
      </c>
      <c r="F4830" s="4"/>
      <c r="G4830" s="9">
        <f>Table5[[#This Row],[Order Quantity]]</f>
        <v>2</v>
      </c>
    </row>
    <row r="4831" spans="1:7" ht="16" hidden="1" x14ac:dyDescent="0.2">
      <c r="A4831" s="1" t="s">
        <v>4244</v>
      </c>
      <c r="B4831" s="1">
        <v>2</v>
      </c>
      <c r="C4831" s="1">
        <v>2</v>
      </c>
      <c r="D4831" s="1" t="s">
        <v>4228</v>
      </c>
      <c r="E4831" s="1" t="s">
        <v>4144</v>
      </c>
      <c r="F4831" s="4"/>
      <c r="G4831" s="9">
        <f>Table5[[#This Row],[Order Quantity]]</f>
        <v>2</v>
      </c>
    </row>
    <row r="4832" spans="1:7" ht="16" hidden="1" x14ac:dyDescent="0.2">
      <c r="A4832" s="1" t="s">
        <v>4276</v>
      </c>
      <c r="B4832" s="1">
        <v>2</v>
      </c>
      <c r="C4832" s="1">
        <v>2</v>
      </c>
      <c r="D4832" s="1" t="s">
        <v>2999</v>
      </c>
      <c r="E4832" s="1" t="s">
        <v>4144</v>
      </c>
      <c r="F4832" s="4"/>
      <c r="G4832" s="9">
        <f>Table5[[#This Row],[Order Quantity]]</f>
        <v>2</v>
      </c>
    </row>
    <row r="4833" spans="1:7" ht="16" hidden="1" x14ac:dyDescent="0.2">
      <c r="A4833" t="s">
        <v>4306</v>
      </c>
      <c r="B4833">
        <v>2</v>
      </c>
      <c r="C4833">
        <v>2</v>
      </c>
      <c r="D4833" t="s">
        <v>4307</v>
      </c>
      <c r="E4833" t="s">
        <v>4144</v>
      </c>
      <c r="F4833" s="4"/>
      <c r="G4833" s="9">
        <f>Table5[[#This Row],[Order Quantity]]</f>
        <v>2</v>
      </c>
    </row>
    <row r="4834" spans="1:7" ht="16" hidden="1" x14ac:dyDescent="0.2">
      <c r="A4834" t="s">
        <v>4308</v>
      </c>
      <c r="B4834">
        <v>2</v>
      </c>
      <c r="C4834">
        <v>2</v>
      </c>
      <c r="D4834" t="s">
        <v>4307</v>
      </c>
      <c r="E4834" t="s">
        <v>4144</v>
      </c>
      <c r="F4834" s="4"/>
      <c r="G4834" s="9">
        <f>Table5[[#This Row],[Order Quantity]]</f>
        <v>2</v>
      </c>
    </row>
    <row r="4835" spans="1:7" ht="16" hidden="1" x14ac:dyDescent="0.2">
      <c r="A4835" t="s">
        <v>4458</v>
      </c>
      <c r="B4835">
        <v>2</v>
      </c>
      <c r="C4835">
        <v>2</v>
      </c>
      <c r="D4835" t="s">
        <v>296</v>
      </c>
      <c r="E4835" t="s">
        <v>1852</v>
      </c>
      <c r="F4835" s="4"/>
      <c r="G4835" s="9">
        <f>Table5[[#This Row],[Order Quantity]]</f>
        <v>2</v>
      </c>
    </row>
    <row r="4836" spans="1:7" ht="16" hidden="1" x14ac:dyDescent="0.2">
      <c r="A4836" t="s">
        <v>4495</v>
      </c>
      <c r="B4836">
        <v>2</v>
      </c>
      <c r="C4836">
        <v>2</v>
      </c>
      <c r="D4836" t="s">
        <v>129</v>
      </c>
      <c r="E4836" t="s">
        <v>4496</v>
      </c>
      <c r="F4836" s="4"/>
      <c r="G4836" s="9">
        <f>Table5[[#This Row],[Order Quantity]]</f>
        <v>2</v>
      </c>
    </row>
    <row r="4837" spans="1:7" ht="16" hidden="1" x14ac:dyDescent="0.2">
      <c r="A4837" t="s">
        <v>3970</v>
      </c>
      <c r="B4837">
        <v>2</v>
      </c>
      <c r="C4837">
        <v>2</v>
      </c>
      <c r="D4837" t="s">
        <v>136</v>
      </c>
      <c r="E4837" t="s">
        <v>1927</v>
      </c>
      <c r="F4837" s="4"/>
      <c r="G4837" s="9">
        <f>Table5[[#This Row],[Order Quantity]]</f>
        <v>2</v>
      </c>
    </row>
    <row r="4838" spans="1:7" ht="16" hidden="1" x14ac:dyDescent="0.2">
      <c r="A4838" t="s">
        <v>3960</v>
      </c>
      <c r="B4838">
        <v>2</v>
      </c>
      <c r="C4838">
        <v>2</v>
      </c>
      <c r="D4838" t="s">
        <v>171</v>
      </c>
      <c r="E4838" t="s">
        <v>1357</v>
      </c>
      <c r="F4838" s="4"/>
      <c r="G4838" s="9">
        <f>Table5[[#This Row],[Order Quantity]]</f>
        <v>2</v>
      </c>
    </row>
    <row r="4839" spans="1:7" ht="16" hidden="1" x14ac:dyDescent="0.2">
      <c r="A4839" t="s">
        <v>4611</v>
      </c>
      <c r="B4839">
        <v>2</v>
      </c>
      <c r="C4839">
        <v>2</v>
      </c>
      <c r="D4839" t="s">
        <v>65</v>
      </c>
      <c r="E4839" t="s">
        <v>4562</v>
      </c>
      <c r="F4839" s="4"/>
      <c r="G4839" s="9">
        <f>Table5[[#This Row],[Order Quantity]]</f>
        <v>2</v>
      </c>
    </row>
    <row r="4840" spans="1:7" ht="16" hidden="1" x14ac:dyDescent="0.2">
      <c r="A4840" s="1" t="s">
        <v>4625</v>
      </c>
      <c r="B4840" s="1">
        <v>2</v>
      </c>
      <c r="C4840" s="1">
        <v>2</v>
      </c>
      <c r="D4840" s="1" t="s">
        <v>4626</v>
      </c>
      <c r="E4840" s="1" t="s">
        <v>1618</v>
      </c>
      <c r="F4840" s="4"/>
      <c r="G4840" s="9">
        <f>Table5[[#This Row],[Order Quantity]]</f>
        <v>2</v>
      </c>
    </row>
    <row r="4841" spans="1:7" ht="16" hidden="1" x14ac:dyDescent="0.2">
      <c r="A4841" t="s">
        <v>4650</v>
      </c>
      <c r="B4841">
        <v>2</v>
      </c>
      <c r="C4841">
        <v>2</v>
      </c>
      <c r="D4841" t="s">
        <v>1224</v>
      </c>
      <c r="E4841" t="s">
        <v>1246</v>
      </c>
      <c r="F4841" s="4"/>
      <c r="G4841" s="9">
        <f>Table5[[#This Row],[Order Quantity]]</f>
        <v>2</v>
      </c>
    </row>
    <row r="4842" spans="1:7" ht="16" hidden="1" x14ac:dyDescent="0.2">
      <c r="A4842" t="s">
        <v>4694</v>
      </c>
      <c r="B4842">
        <v>2</v>
      </c>
      <c r="C4842">
        <v>2</v>
      </c>
      <c r="D4842" t="s">
        <v>4228</v>
      </c>
      <c r="E4842" t="s">
        <v>1439</v>
      </c>
      <c r="F4842" s="4"/>
      <c r="G4842" s="9">
        <f>Table5[[#This Row],[Order Quantity]]</f>
        <v>2</v>
      </c>
    </row>
    <row r="4843" spans="1:7" ht="16" hidden="1" x14ac:dyDescent="0.2">
      <c r="A4843" t="s">
        <v>4701</v>
      </c>
      <c r="B4843">
        <v>2</v>
      </c>
      <c r="C4843">
        <v>2</v>
      </c>
      <c r="D4843" t="s">
        <v>4702</v>
      </c>
      <c r="E4843" t="s">
        <v>1498</v>
      </c>
      <c r="F4843" s="4"/>
      <c r="G4843" s="9">
        <f>Table5[[#This Row],[Order Quantity]]</f>
        <v>2</v>
      </c>
    </row>
    <row r="4844" spans="1:7" ht="16" hidden="1" x14ac:dyDescent="0.2">
      <c r="A4844" s="1" t="s">
        <v>2147</v>
      </c>
      <c r="B4844" s="1">
        <v>2</v>
      </c>
      <c r="C4844" s="1">
        <v>2</v>
      </c>
      <c r="D4844" s="1" t="s">
        <v>844</v>
      </c>
      <c r="E4844" s="1" t="s">
        <v>2147</v>
      </c>
      <c r="F4844" s="4"/>
      <c r="G4844" s="9">
        <f>Table5[[#This Row],[Order Quantity]]</f>
        <v>2</v>
      </c>
    </row>
    <row r="4845" spans="1:7" ht="16" hidden="1" x14ac:dyDescent="0.2">
      <c r="A4845" t="s">
        <v>1544</v>
      </c>
      <c r="B4845">
        <v>2</v>
      </c>
      <c r="C4845">
        <v>2</v>
      </c>
      <c r="D4845" t="s">
        <v>782</v>
      </c>
      <c r="E4845" t="s">
        <v>1290</v>
      </c>
      <c r="F4845" s="4"/>
      <c r="G4845" s="9">
        <f>Table5[[#This Row],[Order Quantity]]</f>
        <v>2</v>
      </c>
    </row>
    <row r="4846" spans="1:7" ht="16" hidden="1" x14ac:dyDescent="0.2">
      <c r="A4846" t="s">
        <v>4754</v>
      </c>
      <c r="B4846">
        <v>2</v>
      </c>
      <c r="C4846">
        <v>2</v>
      </c>
      <c r="D4846" t="s">
        <v>1596</v>
      </c>
      <c r="E4846" t="s">
        <v>1343</v>
      </c>
      <c r="F4846" s="4"/>
      <c r="G4846" s="9">
        <f>Table5[[#This Row],[Order Quantity]]</f>
        <v>2</v>
      </c>
    </row>
    <row r="4847" spans="1:7" ht="16" hidden="1" x14ac:dyDescent="0.2">
      <c r="A4847" t="s">
        <v>4755</v>
      </c>
      <c r="B4847">
        <v>2</v>
      </c>
      <c r="C4847">
        <v>2</v>
      </c>
      <c r="D4847" t="s">
        <v>1083</v>
      </c>
      <c r="E4847" t="s">
        <v>1361</v>
      </c>
      <c r="F4847" s="4"/>
      <c r="G4847" s="9">
        <f>Table5[[#This Row],[Order Quantity]]</f>
        <v>2</v>
      </c>
    </row>
    <row r="4848" spans="1:7" ht="16" hidden="1" x14ac:dyDescent="0.2">
      <c r="A4848" t="s">
        <v>3061</v>
      </c>
      <c r="B4848">
        <v>2</v>
      </c>
      <c r="C4848">
        <v>2</v>
      </c>
      <c r="D4848" t="s">
        <v>262</v>
      </c>
      <c r="E4848" t="s">
        <v>1276</v>
      </c>
      <c r="F4848" s="4"/>
      <c r="G4848" s="9">
        <f>Table5[[#This Row],[Order Quantity]]</f>
        <v>2</v>
      </c>
    </row>
    <row r="4849" spans="1:7" ht="16" hidden="1" x14ac:dyDescent="0.2">
      <c r="A4849" t="s">
        <v>1258</v>
      </c>
      <c r="B4849">
        <v>2</v>
      </c>
      <c r="C4849">
        <v>2</v>
      </c>
      <c r="D4849" t="s">
        <v>1404</v>
      </c>
      <c r="E4849" t="s">
        <v>1259</v>
      </c>
      <c r="F4849" s="4"/>
      <c r="G4849" s="9">
        <f>Table5[[#This Row],[Order Quantity]]</f>
        <v>2</v>
      </c>
    </row>
    <row r="4850" spans="1:7" ht="16" hidden="1" x14ac:dyDescent="0.2">
      <c r="A4850" t="s">
        <v>4784</v>
      </c>
      <c r="B4850">
        <v>2</v>
      </c>
      <c r="C4850">
        <v>2</v>
      </c>
      <c r="D4850" t="s">
        <v>388</v>
      </c>
      <c r="E4850" t="s">
        <v>1694</v>
      </c>
      <c r="F4850" s="4"/>
      <c r="G4850" s="9">
        <f>Table5[[#This Row],[Order Quantity]]</f>
        <v>2</v>
      </c>
    </row>
    <row r="4851" spans="1:7" ht="16" hidden="1" x14ac:dyDescent="0.2">
      <c r="A4851" t="s">
        <v>3897</v>
      </c>
      <c r="B4851">
        <v>2</v>
      </c>
      <c r="C4851">
        <v>2</v>
      </c>
      <c r="D4851" t="s">
        <v>136</v>
      </c>
      <c r="E4851" t="s">
        <v>3897</v>
      </c>
      <c r="F4851" s="4"/>
      <c r="G4851" s="9">
        <f>Table5[[#This Row],[Order Quantity]]</f>
        <v>2</v>
      </c>
    </row>
    <row r="4852" spans="1:7" ht="16" hidden="1" x14ac:dyDescent="0.2">
      <c r="A4852" t="s">
        <v>4801</v>
      </c>
      <c r="B4852">
        <v>2</v>
      </c>
      <c r="C4852">
        <v>2</v>
      </c>
      <c r="D4852" t="s">
        <v>4802</v>
      </c>
      <c r="E4852" t="s">
        <v>1600</v>
      </c>
      <c r="F4852" s="4"/>
      <c r="G4852" s="9">
        <f>Table5[[#This Row],[Order Quantity]]</f>
        <v>2</v>
      </c>
    </row>
    <row r="4853" spans="1:7" ht="16" hidden="1" x14ac:dyDescent="0.2">
      <c r="A4853" t="s">
        <v>5125</v>
      </c>
      <c r="B4853">
        <v>2</v>
      </c>
      <c r="C4853">
        <v>2</v>
      </c>
      <c r="D4853" t="s">
        <v>5126</v>
      </c>
      <c r="E4853" t="s">
        <v>5029</v>
      </c>
      <c r="F4853" s="4"/>
      <c r="G4853" s="9">
        <f>Table5[[#This Row],[Order Quantity]]</f>
        <v>2</v>
      </c>
    </row>
    <row r="4854" spans="1:7" ht="16" hidden="1" x14ac:dyDescent="0.2">
      <c r="A4854" t="s">
        <v>5135</v>
      </c>
      <c r="B4854">
        <v>2</v>
      </c>
      <c r="C4854">
        <v>2</v>
      </c>
      <c r="D4854" t="s">
        <v>4167</v>
      </c>
      <c r="E4854" t="s">
        <v>5065</v>
      </c>
      <c r="F4854" s="4"/>
      <c r="G4854" s="9">
        <f>Table5[[#This Row],[Order Quantity]]</f>
        <v>2</v>
      </c>
    </row>
    <row r="4855" spans="1:7" ht="16" hidden="1" x14ac:dyDescent="0.2">
      <c r="A4855" t="s">
        <v>5144</v>
      </c>
      <c r="B4855">
        <v>2</v>
      </c>
      <c r="C4855">
        <v>2</v>
      </c>
      <c r="D4855" t="s">
        <v>2167</v>
      </c>
      <c r="E4855" t="s">
        <v>5029</v>
      </c>
      <c r="F4855" s="4"/>
      <c r="G4855" s="9">
        <f>Table5[[#This Row],[Order Quantity]]</f>
        <v>2</v>
      </c>
    </row>
    <row r="4856" spans="1:7" ht="16" hidden="1" x14ac:dyDescent="0.2">
      <c r="A4856" t="s">
        <v>5113</v>
      </c>
      <c r="B4856">
        <v>2</v>
      </c>
      <c r="C4856">
        <v>2</v>
      </c>
      <c r="D4856" t="s">
        <v>897</v>
      </c>
      <c r="E4856" t="s">
        <v>5029</v>
      </c>
      <c r="F4856" s="4"/>
      <c r="G4856" s="9">
        <f>Table5[[#This Row],[Order Quantity]]</f>
        <v>2</v>
      </c>
    </row>
    <row r="4857" spans="1:7" ht="16" hidden="1" x14ac:dyDescent="0.2">
      <c r="A4857" t="s">
        <v>5158</v>
      </c>
      <c r="B4857">
        <v>2</v>
      </c>
      <c r="C4857">
        <v>2</v>
      </c>
      <c r="D4857" t="s">
        <v>5107</v>
      </c>
      <c r="E4857" t="s">
        <v>5065</v>
      </c>
      <c r="F4857" s="4"/>
      <c r="G4857" s="9">
        <f>Table5[[#This Row],[Order Quantity]]</f>
        <v>2</v>
      </c>
    </row>
    <row r="4858" spans="1:7" ht="16" hidden="1" x14ac:dyDescent="0.2">
      <c r="A4858" t="s">
        <v>5160</v>
      </c>
      <c r="B4858">
        <v>2</v>
      </c>
      <c r="C4858">
        <v>2</v>
      </c>
      <c r="D4858" t="s">
        <v>65</v>
      </c>
      <c r="E4858" t="s">
        <v>5040</v>
      </c>
      <c r="F4858" s="4"/>
      <c r="G4858" s="9">
        <f>Table5[[#This Row],[Order Quantity]]</f>
        <v>2</v>
      </c>
    </row>
    <row r="4859" spans="1:7" ht="16" hidden="1" x14ac:dyDescent="0.2">
      <c r="A4859" t="s">
        <v>5165</v>
      </c>
      <c r="B4859">
        <v>2</v>
      </c>
      <c r="C4859">
        <v>2</v>
      </c>
      <c r="D4859" t="s">
        <v>5077</v>
      </c>
      <c r="E4859" t="s">
        <v>5029</v>
      </c>
      <c r="F4859" s="4"/>
      <c r="G4859" s="9">
        <f>Table5[[#This Row],[Order Quantity]]</f>
        <v>2</v>
      </c>
    </row>
    <row r="4860" spans="1:7" ht="16" hidden="1" x14ac:dyDescent="0.2">
      <c r="A4860" t="s">
        <v>5207</v>
      </c>
      <c r="B4860">
        <v>2</v>
      </c>
      <c r="C4860" s="6">
        <v>2</v>
      </c>
      <c r="D4860" t="s">
        <v>262</v>
      </c>
      <c r="E4860" t="s">
        <v>3791</v>
      </c>
      <c r="F4860" s="4"/>
      <c r="G4860" s="9">
        <f>Table5[[#This Row],[Order Quantity]]</f>
        <v>2</v>
      </c>
    </row>
    <row r="4861" spans="1:7" ht="16" hidden="1" x14ac:dyDescent="0.2">
      <c r="A4861" t="s">
        <v>5422</v>
      </c>
      <c r="B4861">
        <v>2</v>
      </c>
      <c r="C4861">
        <v>2</v>
      </c>
      <c r="D4861" t="s">
        <v>684</v>
      </c>
      <c r="E4861" t="s">
        <v>1399</v>
      </c>
      <c r="F4861" s="4"/>
      <c r="G4861" s="9">
        <f>Table5[[#This Row],[Order Quantity]]</f>
        <v>2</v>
      </c>
    </row>
    <row r="4862" spans="1:7" ht="16" hidden="1" x14ac:dyDescent="0.2">
      <c r="A4862" t="s">
        <v>5480</v>
      </c>
      <c r="B4862">
        <v>2</v>
      </c>
      <c r="C4862">
        <v>2</v>
      </c>
      <c r="D4862" t="s">
        <v>5456</v>
      </c>
      <c r="E4862" t="s">
        <v>5362</v>
      </c>
      <c r="F4862" s="4"/>
      <c r="G4862" s="9">
        <f>Table5[[#This Row],[Order Quantity]]</f>
        <v>2</v>
      </c>
    </row>
    <row r="4863" spans="1:7" ht="16" hidden="1" x14ac:dyDescent="0.2">
      <c r="A4863" t="s">
        <v>5481</v>
      </c>
      <c r="B4863">
        <v>2</v>
      </c>
      <c r="C4863">
        <v>2</v>
      </c>
      <c r="D4863" t="s">
        <v>5456</v>
      </c>
      <c r="E4863" t="s">
        <v>5362</v>
      </c>
      <c r="F4863" s="4"/>
      <c r="G4863" s="9">
        <f>Table5[[#This Row],[Order Quantity]]</f>
        <v>2</v>
      </c>
    </row>
    <row r="4864" spans="1:7" ht="16" hidden="1" x14ac:dyDescent="0.2">
      <c r="A4864" t="s">
        <v>5483</v>
      </c>
      <c r="B4864">
        <v>2</v>
      </c>
      <c r="C4864">
        <v>2</v>
      </c>
      <c r="D4864" t="s">
        <v>5456</v>
      </c>
      <c r="E4864" t="s">
        <v>5362</v>
      </c>
      <c r="F4864" s="4"/>
      <c r="G4864" s="9">
        <f>Table5[[#This Row],[Order Quantity]]</f>
        <v>2</v>
      </c>
    </row>
    <row r="4865" spans="1:7" ht="16" hidden="1" x14ac:dyDescent="0.2">
      <c r="A4865" t="s">
        <v>5499</v>
      </c>
      <c r="B4865">
        <v>2</v>
      </c>
      <c r="C4865">
        <v>2</v>
      </c>
      <c r="D4865" t="s">
        <v>136</v>
      </c>
      <c r="E4865" t="s">
        <v>5362</v>
      </c>
      <c r="F4865" s="4"/>
      <c r="G4865" s="9">
        <f>Table5[[#This Row],[Order Quantity]]</f>
        <v>2</v>
      </c>
    </row>
    <row r="4866" spans="1:7" ht="16" hidden="1" x14ac:dyDescent="0.2">
      <c r="A4866" t="s">
        <v>5506</v>
      </c>
      <c r="B4866">
        <v>2</v>
      </c>
      <c r="C4866">
        <v>2</v>
      </c>
      <c r="D4866" t="s">
        <v>5507</v>
      </c>
      <c r="E4866" t="s">
        <v>1416</v>
      </c>
      <c r="F4866" s="4"/>
      <c r="G4866" s="9">
        <f>Table5[[#This Row],[Order Quantity]]</f>
        <v>2</v>
      </c>
    </row>
    <row r="4867" spans="1:7" ht="16" hidden="1" x14ac:dyDescent="0.2">
      <c r="A4867" t="s">
        <v>5521</v>
      </c>
      <c r="B4867">
        <v>2</v>
      </c>
      <c r="C4867">
        <v>2</v>
      </c>
      <c r="D4867" t="s">
        <v>5522</v>
      </c>
      <c r="E4867" t="s">
        <v>1416</v>
      </c>
      <c r="F4867" s="4"/>
      <c r="G4867" s="9">
        <f>Table5[[#This Row],[Order Quantity]]</f>
        <v>2</v>
      </c>
    </row>
    <row r="4868" spans="1:7" ht="16" hidden="1" x14ac:dyDescent="0.2">
      <c r="A4868" t="s">
        <v>5528</v>
      </c>
      <c r="B4868">
        <v>2</v>
      </c>
      <c r="C4868" s="6">
        <v>2</v>
      </c>
      <c r="D4868" t="s">
        <v>1350</v>
      </c>
      <c r="E4868" t="s">
        <v>3092</v>
      </c>
      <c r="F4868" s="4"/>
      <c r="G4868" s="9">
        <f>Table5[[#This Row],[Order Quantity]]</f>
        <v>2</v>
      </c>
    </row>
    <row r="4869" spans="1:7" ht="16" hidden="1" x14ac:dyDescent="0.2">
      <c r="A4869" t="s">
        <v>5517</v>
      </c>
      <c r="B4869">
        <v>2</v>
      </c>
      <c r="C4869">
        <v>2</v>
      </c>
      <c r="D4869" t="s">
        <v>5540</v>
      </c>
      <c r="E4869" t="s">
        <v>1734</v>
      </c>
      <c r="F4869" s="4"/>
      <c r="G4869" s="9">
        <f>Table5[[#This Row],[Order Quantity]]</f>
        <v>2</v>
      </c>
    </row>
    <row r="4870" spans="1:7" ht="16" hidden="1" x14ac:dyDescent="0.2">
      <c r="A4870" t="s">
        <v>5546</v>
      </c>
      <c r="B4870">
        <v>2</v>
      </c>
      <c r="C4870">
        <v>2</v>
      </c>
      <c r="D4870" t="s">
        <v>5547</v>
      </c>
      <c r="E4870" t="s">
        <v>1660</v>
      </c>
      <c r="F4870" s="4"/>
      <c r="G4870" s="9">
        <f>Table5[[#This Row],[Order Quantity]]</f>
        <v>2</v>
      </c>
    </row>
    <row r="4871" spans="1:7" ht="16" hidden="1" x14ac:dyDescent="0.2">
      <c r="A4871" t="s">
        <v>5554</v>
      </c>
      <c r="B4871">
        <v>2</v>
      </c>
      <c r="C4871">
        <v>2</v>
      </c>
      <c r="D4871" t="s">
        <v>5555</v>
      </c>
      <c r="E4871" t="s">
        <v>1416</v>
      </c>
      <c r="F4871" s="4"/>
      <c r="G4871" s="9">
        <f>Table5[[#This Row],[Order Quantity]]</f>
        <v>2</v>
      </c>
    </row>
    <row r="4872" spans="1:7" ht="16" hidden="1" x14ac:dyDescent="0.2">
      <c r="A4872" t="s">
        <v>5580</v>
      </c>
      <c r="B4872">
        <v>2</v>
      </c>
      <c r="C4872">
        <v>2</v>
      </c>
      <c r="D4872" t="s">
        <v>5581</v>
      </c>
      <c r="E4872" t="s">
        <v>2273</v>
      </c>
      <c r="F4872" s="4"/>
      <c r="G4872" s="9">
        <f>Table5[[#This Row],[Order Quantity]]</f>
        <v>2</v>
      </c>
    </row>
    <row r="4873" spans="1:7" ht="16" hidden="1" x14ac:dyDescent="0.2">
      <c r="A4873" t="s">
        <v>5642</v>
      </c>
      <c r="B4873">
        <v>2</v>
      </c>
      <c r="C4873">
        <v>2</v>
      </c>
      <c r="D4873" t="s">
        <v>5643</v>
      </c>
      <c r="E4873" t="s">
        <v>2066</v>
      </c>
      <c r="F4873" s="4"/>
      <c r="G4873" s="9">
        <f>Table5[[#This Row],[Order Quantity]]</f>
        <v>2</v>
      </c>
    </row>
    <row r="4874" spans="1:7" ht="16" hidden="1" x14ac:dyDescent="0.2">
      <c r="A4874" t="s">
        <v>5644</v>
      </c>
      <c r="B4874">
        <v>2</v>
      </c>
      <c r="C4874">
        <v>2</v>
      </c>
      <c r="D4874" t="s">
        <v>28</v>
      </c>
      <c r="E4874" t="s">
        <v>1489</v>
      </c>
      <c r="F4874" s="4"/>
      <c r="G4874" s="9">
        <f>Table5[[#This Row],[Order Quantity]]</f>
        <v>2</v>
      </c>
    </row>
    <row r="4875" spans="1:7" ht="16" hidden="1" x14ac:dyDescent="0.2">
      <c r="A4875" t="s">
        <v>5889</v>
      </c>
      <c r="B4875">
        <v>2</v>
      </c>
      <c r="C4875">
        <v>2</v>
      </c>
      <c r="D4875" t="s">
        <v>336</v>
      </c>
      <c r="E4875" t="s">
        <v>2683</v>
      </c>
      <c r="F4875" s="4"/>
      <c r="G4875" s="9">
        <f>Table5[[#This Row],[Order Quantity]]</f>
        <v>2</v>
      </c>
    </row>
    <row r="4876" spans="1:7" ht="16" hidden="1" x14ac:dyDescent="0.2">
      <c r="A4876" t="s">
        <v>5959</v>
      </c>
      <c r="B4876">
        <v>2</v>
      </c>
      <c r="C4876">
        <v>2</v>
      </c>
      <c r="D4876" t="s">
        <v>77</v>
      </c>
      <c r="E4876" t="s">
        <v>5769</v>
      </c>
      <c r="F4876" s="4"/>
      <c r="G4876" s="9">
        <f>Table5[[#This Row],[Order Quantity]]</f>
        <v>2</v>
      </c>
    </row>
    <row r="4877" spans="1:7" ht="16" hidden="1" x14ac:dyDescent="0.2">
      <c r="A4877" t="s">
        <v>5961</v>
      </c>
      <c r="B4877">
        <v>2</v>
      </c>
      <c r="C4877">
        <v>2</v>
      </c>
      <c r="D4877" t="s">
        <v>664</v>
      </c>
      <c r="E4877" t="s">
        <v>5769</v>
      </c>
      <c r="F4877" s="4"/>
      <c r="G4877" s="9">
        <f>Table5[[#This Row],[Order Quantity]]</f>
        <v>2</v>
      </c>
    </row>
    <row r="4878" spans="1:7" ht="16" hidden="1" x14ac:dyDescent="0.2">
      <c r="A4878" t="s">
        <v>2971</v>
      </c>
      <c r="B4878">
        <v>2</v>
      </c>
      <c r="C4878">
        <v>2</v>
      </c>
      <c r="D4878" t="s">
        <v>162</v>
      </c>
      <c r="E4878" t="s">
        <v>2815</v>
      </c>
      <c r="F4878" s="4"/>
      <c r="G4878" s="9">
        <f>Table5[[#This Row],[Order Quantity]]</f>
        <v>2</v>
      </c>
    </row>
    <row r="4879" spans="1:7" ht="16" hidden="1" x14ac:dyDescent="0.2">
      <c r="A4879" t="s">
        <v>5983</v>
      </c>
      <c r="B4879">
        <v>2</v>
      </c>
      <c r="C4879">
        <v>2</v>
      </c>
      <c r="D4879" t="s">
        <v>934</v>
      </c>
      <c r="E4879" t="s">
        <v>5809</v>
      </c>
      <c r="F4879" s="4"/>
      <c r="G4879" s="9">
        <f>Table5[[#This Row],[Order Quantity]]</f>
        <v>2</v>
      </c>
    </row>
    <row r="4880" spans="1:7" ht="16" hidden="1" x14ac:dyDescent="0.2">
      <c r="A4880" t="s">
        <v>6002</v>
      </c>
      <c r="B4880">
        <v>2</v>
      </c>
      <c r="C4880">
        <v>2</v>
      </c>
      <c r="D4880" t="s">
        <v>77</v>
      </c>
      <c r="E4880" t="s">
        <v>2978</v>
      </c>
      <c r="F4880" s="4"/>
      <c r="G4880" s="9">
        <f>Table5[[#This Row],[Order Quantity]]</f>
        <v>2</v>
      </c>
    </row>
    <row r="4881" spans="1:7" ht="16" hidden="1" x14ac:dyDescent="0.2">
      <c r="A4881" t="s">
        <v>6044</v>
      </c>
      <c r="B4881">
        <v>2</v>
      </c>
      <c r="C4881" s="6">
        <v>2</v>
      </c>
      <c r="D4881" t="s">
        <v>6045</v>
      </c>
      <c r="E4881" t="s">
        <v>1265</v>
      </c>
      <c r="F4881" s="4"/>
      <c r="G4881" s="9">
        <f>Table5[[#This Row],[Order Quantity]]</f>
        <v>2</v>
      </c>
    </row>
    <row r="4882" spans="1:7" ht="16" hidden="1" x14ac:dyDescent="0.2">
      <c r="A4882" t="s">
        <v>115</v>
      </c>
      <c r="B4882">
        <v>2</v>
      </c>
      <c r="C4882" s="6">
        <v>2</v>
      </c>
      <c r="D4882" t="s">
        <v>97</v>
      </c>
      <c r="E4882" t="s">
        <v>1377</v>
      </c>
      <c r="F4882" s="4"/>
      <c r="G4882" s="9">
        <f>Table5[[#This Row],[Order Quantity]]</f>
        <v>2</v>
      </c>
    </row>
    <row r="4883" spans="1:7" ht="16" hidden="1" x14ac:dyDescent="0.2">
      <c r="A4883" t="s">
        <v>6088</v>
      </c>
      <c r="B4883">
        <v>2</v>
      </c>
      <c r="C4883">
        <v>2</v>
      </c>
      <c r="D4883" t="s">
        <v>6087</v>
      </c>
      <c r="E4883" t="s">
        <v>6089</v>
      </c>
      <c r="F4883" s="4"/>
      <c r="G4883" s="9">
        <f>Table5[[#This Row],[Order Quantity]]</f>
        <v>2</v>
      </c>
    </row>
    <row r="4884" spans="1:7" ht="16" hidden="1" x14ac:dyDescent="0.2">
      <c r="A4884" t="s">
        <v>6090</v>
      </c>
      <c r="B4884">
        <v>2</v>
      </c>
      <c r="C4884">
        <v>2</v>
      </c>
      <c r="D4884" t="s">
        <v>6091</v>
      </c>
      <c r="E4884" t="s">
        <v>4787</v>
      </c>
      <c r="F4884" s="4"/>
      <c r="G4884" s="9">
        <f>Table5[[#This Row],[Order Quantity]]</f>
        <v>2</v>
      </c>
    </row>
    <row r="4885" spans="1:7" ht="16" hidden="1" x14ac:dyDescent="0.2">
      <c r="A4885" t="s">
        <v>3885</v>
      </c>
      <c r="B4885">
        <v>2</v>
      </c>
      <c r="C4885">
        <v>2</v>
      </c>
      <c r="D4885" t="s">
        <v>385</v>
      </c>
      <c r="E4885" t="s">
        <v>3053</v>
      </c>
      <c r="F4885" s="4"/>
      <c r="G4885" s="9">
        <f>Table5[[#This Row],[Order Quantity]]</f>
        <v>2</v>
      </c>
    </row>
    <row r="4886" spans="1:7" ht="16" hidden="1" x14ac:dyDescent="0.2">
      <c r="A4886" t="s">
        <v>6112</v>
      </c>
      <c r="B4886">
        <v>2</v>
      </c>
      <c r="C4886">
        <v>2</v>
      </c>
      <c r="D4886" t="s">
        <v>136</v>
      </c>
      <c r="E4886" t="s">
        <v>6064</v>
      </c>
      <c r="F4886" s="4"/>
      <c r="G4886" s="9">
        <f>Table5[[#This Row],[Order Quantity]]</f>
        <v>2</v>
      </c>
    </row>
    <row r="4887" spans="1:7" ht="16" hidden="1" x14ac:dyDescent="0.2">
      <c r="A4887" t="s">
        <v>6149</v>
      </c>
      <c r="B4887">
        <v>2</v>
      </c>
      <c r="C4887">
        <v>2</v>
      </c>
      <c r="D4887" t="s">
        <v>113</v>
      </c>
      <c r="E4887" t="s">
        <v>1559</v>
      </c>
      <c r="F4887" s="4"/>
      <c r="G4887" s="9">
        <f>Table5[[#This Row],[Order Quantity]]</f>
        <v>2</v>
      </c>
    </row>
    <row r="4888" spans="1:7" ht="16" hidden="1" x14ac:dyDescent="0.2">
      <c r="A4888" t="s">
        <v>3826</v>
      </c>
      <c r="B4888">
        <v>2</v>
      </c>
      <c r="C4888">
        <v>2</v>
      </c>
      <c r="D4888" t="s">
        <v>506</v>
      </c>
      <c r="E4888" t="s">
        <v>1336</v>
      </c>
      <c r="F4888" s="4"/>
      <c r="G4888" s="9">
        <f>Table5[[#This Row],[Order Quantity]]</f>
        <v>2</v>
      </c>
    </row>
    <row r="4889" spans="1:7" ht="16" hidden="1" x14ac:dyDescent="0.2">
      <c r="A4889" t="s">
        <v>6209</v>
      </c>
      <c r="B4889">
        <v>2</v>
      </c>
      <c r="C4889">
        <v>2</v>
      </c>
      <c r="D4889" t="s">
        <v>697</v>
      </c>
      <c r="E4889" t="s">
        <v>1559</v>
      </c>
      <c r="F4889" s="4"/>
      <c r="G4889" s="9">
        <f>Table5[[#This Row],[Order Quantity]]</f>
        <v>2</v>
      </c>
    </row>
    <row r="4890" spans="1:7" ht="16" hidden="1" x14ac:dyDescent="0.2">
      <c r="A4890" t="s">
        <v>1616</v>
      </c>
      <c r="B4890">
        <v>2</v>
      </c>
      <c r="C4890">
        <v>2</v>
      </c>
      <c r="D4890" t="s">
        <v>388</v>
      </c>
      <c r="E4890" t="s">
        <v>1336</v>
      </c>
      <c r="F4890" s="4"/>
      <c r="G4890" s="9">
        <f>Table5[[#This Row],[Order Quantity]]</f>
        <v>2</v>
      </c>
    </row>
    <row r="4891" spans="1:7" ht="16" hidden="1" x14ac:dyDescent="0.2">
      <c r="A4891" t="s">
        <v>2506</v>
      </c>
      <c r="B4891">
        <v>2</v>
      </c>
      <c r="C4891">
        <v>2</v>
      </c>
      <c r="D4891" t="s">
        <v>697</v>
      </c>
      <c r="E4891" t="s">
        <v>2506</v>
      </c>
      <c r="F4891" s="4"/>
      <c r="G4891" s="9">
        <f>Table5[[#This Row],[Order Quantity]]</f>
        <v>2</v>
      </c>
    </row>
    <row r="4892" spans="1:7" ht="16" hidden="1" x14ac:dyDescent="0.2">
      <c r="A4892" t="s">
        <v>6228</v>
      </c>
      <c r="B4892">
        <v>2</v>
      </c>
      <c r="C4892">
        <v>2</v>
      </c>
      <c r="D4892" t="s">
        <v>437</v>
      </c>
      <c r="E4892" t="s">
        <v>6229</v>
      </c>
      <c r="F4892" s="4"/>
      <c r="G4892" s="9">
        <f>Table5[[#This Row],[Order Quantity]]</f>
        <v>2</v>
      </c>
    </row>
    <row r="4893" spans="1:7" ht="16" hidden="1" x14ac:dyDescent="0.2">
      <c r="A4893" t="s">
        <v>6243</v>
      </c>
      <c r="B4893">
        <v>2</v>
      </c>
      <c r="C4893">
        <v>2</v>
      </c>
      <c r="D4893" t="s">
        <v>65</v>
      </c>
      <c r="E4893" t="s">
        <v>6244</v>
      </c>
      <c r="F4893" s="4"/>
      <c r="G4893" s="9">
        <f>Table5[[#This Row],[Order Quantity]]</f>
        <v>2</v>
      </c>
    </row>
    <row r="4894" spans="1:7" ht="16" hidden="1" x14ac:dyDescent="0.2">
      <c r="A4894" t="s">
        <v>1786</v>
      </c>
      <c r="B4894">
        <v>2</v>
      </c>
      <c r="C4894">
        <v>2</v>
      </c>
      <c r="D4894" t="s">
        <v>56</v>
      </c>
      <c r="E4894" t="s">
        <v>1336</v>
      </c>
      <c r="F4894" s="4"/>
      <c r="G4894" s="9">
        <f>Table5[[#This Row],[Order Quantity]]</f>
        <v>2</v>
      </c>
    </row>
    <row r="4895" spans="1:7" ht="16" hidden="1" x14ac:dyDescent="0.2">
      <c r="A4895" t="s">
        <v>3052</v>
      </c>
      <c r="B4895">
        <v>2</v>
      </c>
      <c r="C4895">
        <v>2</v>
      </c>
      <c r="D4895" t="s">
        <v>385</v>
      </c>
      <c r="E4895" t="s">
        <v>3053</v>
      </c>
      <c r="F4895" s="4"/>
      <c r="G4895" s="9">
        <f>Table5[[#This Row],[Order Quantity]]</f>
        <v>2</v>
      </c>
    </row>
    <row r="4896" spans="1:7" ht="16" hidden="1" x14ac:dyDescent="0.2">
      <c r="A4896" t="s">
        <v>6290</v>
      </c>
      <c r="B4896">
        <v>2</v>
      </c>
      <c r="C4896">
        <v>2</v>
      </c>
      <c r="D4896" t="s">
        <v>527</v>
      </c>
      <c r="E4896" t="s">
        <v>1531</v>
      </c>
      <c r="F4896" s="4"/>
      <c r="G4896" s="9">
        <f>Table5[[#This Row],[Order Quantity]]</f>
        <v>2</v>
      </c>
    </row>
    <row r="4897" spans="1:7" ht="16" hidden="1" x14ac:dyDescent="0.2">
      <c r="A4897" t="s">
        <v>6291</v>
      </c>
      <c r="B4897">
        <v>2</v>
      </c>
      <c r="C4897">
        <v>2</v>
      </c>
      <c r="D4897" t="s">
        <v>527</v>
      </c>
      <c r="E4897" t="s">
        <v>1467</v>
      </c>
      <c r="F4897" s="4"/>
      <c r="G4897" s="9">
        <f>Table5[[#This Row],[Order Quantity]]</f>
        <v>2</v>
      </c>
    </row>
    <row r="4898" spans="1:7" ht="16" hidden="1" x14ac:dyDescent="0.2">
      <c r="A4898" t="s">
        <v>6293</v>
      </c>
      <c r="B4898">
        <v>2</v>
      </c>
      <c r="C4898">
        <v>2</v>
      </c>
      <c r="D4898" t="s">
        <v>527</v>
      </c>
      <c r="E4898" t="s">
        <v>1467</v>
      </c>
      <c r="F4898" s="4"/>
      <c r="G4898" s="9">
        <f>Table5[[#This Row],[Order Quantity]]</f>
        <v>2</v>
      </c>
    </row>
    <row r="4899" spans="1:7" ht="16" hidden="1" x14ac:dyDescent="0.2">
      <c r="A4899" t="s">
        <v>6316</v>
      </c>
      <c r="B4899">
        <v>2</v>
      </c>
      <c r="C4899" s="6">
        <v>2</v>
      </c>
      <c r="D4899" t="s">
        <v>1144</v>
      </c>
      <c r="E4899" t="s">
        <v>1377</v>
      </c>
      <c r="F4899" s="4"/>
      <c r="G4899" s="9">
        <f>Table5[[#This Row],[Order Quantity]]</f>
        <v>2</v>
      </c>
    </row>
    <row r="4900" spans="1:7" ht="16" hidden="1" x14ac:dyDescent="0.2">
      <c r="A4900" t="s">
        <v>6404</v>
      </c>
      <c r="B4900">
        <v>2</v>
      </c>
      <c r="C4900">
        <v>2</v>
      </c>
      <c r="D4900" t="s">
        <v>255</v>
      </c>
      <c r="E4900" t="s">
        <v>1996</v>
      </c>
      <c r="F4900" s="4"/>
      <c r="G4900" s="9">
        <f>Table5[[#This Row],[Order Quantity]]</f>
        <v>2</v>
      </c>
    </row>
    <row r="4901" spans="1:7" ht="16" hidden="1" x14ac:dyDescent="0.2">
      <c r="A4901" t="s">
        <v>3663</v>
      </c>
      <c r="B4901">
        <v>2</v>
      </c>
      <c r="C4901">
        <v>2</v>
      </c>
      <c r="D4901" t="s">
        <v>1807</v>
      </c>
      <c r="E4901" t="s">
        <v>1467</v>
      </c>
      <c r="F4901" s="4"/>
      <c r="G4901" s="9">
        <f>Table5[[#This Row],[Order Quantity]]</f>
        <v>2</v>
      </c>
    </row>
    <row r="4902" spans="1:7" ht="16" hidden="1" x14ac:dyDescent="0.2">
      <c r="A4902" t="s">
        <v>6425</v>
      </c>
      <c r="B4902">
        <v>2</v>
      </c>
      <c r="C4902">
        <v>2</v>
      </c>
      <c r="D4902" t="s">
        <v>51</v>
      </c>
      <c r="E4902" t="s">
        <v>1757</v>
      </c>
      <c r="F4902" s="4"/>
      <c r="G4902" s="9">
        <f>Table5[[#This Row],[Order Quantity]]</f>
        <v>2</v>
      </c>
    </row>
    <row r="4903" spans="1:7" ht="16" hidden="1" x14ac:dyDescent="0.2">
      <c r="A4903" t="s">
        <v>6433</v>
      </c>
      <c r="B4903">
        <v>2</v>
      </c>
      <c r="C4903">
        <v>2</v>
      </c>
      <c r="D4903" t="s">
        <v>344</v>
      </c>
      <c r="E4903" t="s">
        <v>1416</v>
      </c>
      <c r="F4903" s="4"/>
      <c r="G4903" s="9">
        <f>Table5[[#This Row],[Order Quantity]]</f>
        <v>2</v>
      </c>
    </row>
    <row r="4904" spans="1:7" ht="16" hidden="1" x14ac:dyDescent="0.2">
      <c r="A4904" t="s">
        <v>6453</v>
      </c>
      <c r="B4904">
        <v>2</v>
      </c>
      <c r="C4904">
        <v>2</v>
      </c>
      <c r="D4904" t="s">
        <v>5573</v>
      </c>
      <c r="E4904" t="s">
        <v>1456</v>
      </c>
      <c r="F4904" s="4"/>
      <c r="G4904" s="9">
        <f>Table5[[#This Row],[Order Quantity]]</f>
        <v>2</v>
      </c>
    </row>
    <row r="4905" spans="1:7" ht="16" hidden="1" x14ac:dyDescent="0.2">
      <c r="A4905" t="s">
        <v>6461</v>
      </c>
      <c r="B4905">
        <v>2</v>
      </c>
      <c r="C4905">
        <v>2</v>
      </c>
      <c r="D4905" t="s">
        <v>385</v>
      </c>
      <c r="E4905" t="s">
        <v>6462</v>
      </c>
      <c r="F4905" s="4"/>
      <c r="G4905" s="9">
        <f>Table5[[#This Row],[Order Quantity]]</f>
        <v>2</v>
      </c>
    </row>
    <row r="4906" spans="1:7" ht="16" hidden="1" x14ac:dyDescent="0.2">
      <c r="A4906" t="s">
        <v>6495</v>
      </c>
      <c r="B4906">
        <v>2</v>
      </c>
      <c r="C4906">
        <v>2</v>
      </c>
      <c r="D4906" t="s">
        <v>65</v>
      </c>
      <c r="E4906" t="s">
        <v>1757</v>
      </c>
      <c r="F4906" s="4"/>
      <c r="G4906" s="9">
        <f>Table5[[#This Row],[Order Quantity]]</f>
        <v>2</v>
      </c>
    </row>
    <row r="4907" spans="1:7" ht="16" hidden="1" x14ac:dyDescent="0.2">
      <c r="A4907" t="s">
        <v>6505</v>
      </c>
      <c r="B4907">
        <v>2</v>
      </c>
      <c r="C4907">
        <v>2</v>
      </c>
      <c r="D4907" t="s">
        <v>113</v>
      </c>
      <c r="E4907" t="s">
        <v>1387</v>
      </c>
      <c r="F4907" s="4"/>
      <c r="G4907" s="9">
        <f>Table5[[#This Row],[Order Quantity]]</f>
        <v>2</v>
      </c>
    </row>
    <row r="4908" spans="1:7" ht="16" hidden="1" x14ac:dyDescent="0.2">
      <c r="A4908" t="s">
        <v>6543</v>
      </c>
      <c r="B4908">
        <v>2</v>
      </c>
      <c r="C4908">
        <v>2</v>
      </c>
      <c r="D4908" t="s">
        <v>1427</v>
      </c>
      <c r="E4908" t="s">
        <v>1428</v>
      </c>
      <c r="F4908" s="4"/>
      <c r="G4908" s="9">
        <f>Table5[[#This Row],[Order Quantity]]</f>
        <v>2</v>
      </c>
    </row>
    <row r="4909" spans="1:7" ht="16" hidden="1" x14ac:dyDescent="0.2">
      <c r="A4909" t="s">
        <v>2657</v>
      </c>
      <c r="B4909">
        <v>2</v>
      </c>
      <c r="C4909">
        <v>2</v>
      </c>
      <c r="D4909" t="s">
        <v>97</v>
      </c>
      <c r="E4909" t="s">
        <v>2426</v>
      </c>
      <c r="F4909" s="4"/>
      <c r="G4909" s="9">
        <f>Table5[[#This Row],[Order Quantity]]</f>
        <v>2</v>
      </c>
    </row>
    <row r="4910" spans="1:7" ht="16" hidden="1" x14ac:dyDescent="0.2">
      <c r="A4910" t="s">
        <v>6580</v>
      </c>
      <c r="B4910">
        <v>2</v>
      </c>
      <c r="C4910">
        <v>2</v>
      </c>
      <c r="D4910" t="s">
        <v>422</v>
      </c>
      <c r="E4910" t="s">
        <v>2362</v>
      </c>
      <c r="F4910" s="4"/>
      <c r="G4910" s="9">
        <f>Table5[[#This Row],[Order Quantity]]</f>
        <v>2</v>
      </c>
    </row>
    <row r="4911" spans="1:7" ht="16" hidden="1" x14ac:dyDescent="0.2">
      <c r="A4911" t="s">
        <v>6581</v>
      </c>
      <c r="B4911">
        <v>2</v>
      </c>
      <c r="C4911">
        <v>2</v>
      </c>
      <c r="D4911" t="s">
        <v>65</v>
      </c>
      <c r="E4911" t="s">
        <v>1757</v>
      </c>
      <c r="F4911" s="4"/>
      <c r="G4911" s="9">
        <f>Table5[[#This Row],[Order Quantity]]</f>
        <v>2</v>
      </c>
    </row>
    <row r="4912" spans="1:7" ht="16" hidden="1" x14ac:dyDescent="0.2">
      <c r="A4912" t="s">
        <v>6427</v>
      </c>
      <c r="B4912">
        <v>2</v>
      </c>
      <c r="C4912">
        <v>2</v>
      </c>
      <c r="D4912" t="s">
        <v>113</v>
      </c>
      <c r="E4912" t="s">
        <v>1240</v>
      </c>
      <c r="F4912" s="4"/>
      <c r="G4912" s="9">
        <f>Table5[[#This Row],[Order Quantity]]</f>
        <v>2</v>
      </c>
    </row>
    <row r="4913" spans="1:7" ht="16" hidden="1" x14ac:dyDescent="0.2">
      <c r="A4913" t="s">
        <v>6600</v>
      </c>
      <c r="B4913">
        <v>2</v>
      </c>
      <c r="C4913">
        <v>2</v>
      </c>
      <c r="D4913" t="s">
        <v>136</v>
      </c>
      <c r="E4913" t="s">
        <v>2625</v>
      </c>
      <c r="F4913" s="4"/>
      <c r="G4913" s="9">
        <f>Table5[[#This Row],[Order Quantity]]</f>
        <v>2</v>
      </c>
    </row>
    <row r="4914" spans="1:7" ht="16" hidden="1" x14ac:dyDescent="0.2">
      <c r="A4914" t="s">
        <v>6674</v>
      </c>
      <c r="B4914">
        <v>2</v>
      </c>
      <c r="C4914">
        <v>2</v>
      </c>
      <c r="D4914" t="s">
        <v>6675</v>
      </c>
      <c r="E4914" t="s">
        <v>2252</v>
      </c>
      <c r="F4914" s="4"/>
      <c r="G4914" s="9">
        <f>Table5[[#This Row],[Order Quantity]]</f>
        <v>2</v>
      </c>
    </row>
    <row r="4915" spans="1:7" ht="16" hidden="1" x14ac:dyDescent="0.2">
      <c r="A4915" t="s">
        <v>6680</v>
      </c>
      <c r="B4915">
        <v>2</v>
      </c>
      <c r="C4915">
        <v>2</v>
      </c>
      <c r="D4915" t="s">
        <v>544</v>
      </c>
      <c r="E4915" t="s">
        <v>1541</v>
      </c>
      <c r="F4915" s="4"/>
      <c r="G4915" s="9">
        <f>Table5[[#This Row],[Order Quantity]]</f>
        <v>2</v>
      </c>
    </row>
    <row r="4916" spans="1:7" ht="16" hidden="1" x14ac:dyDescent="0.2">
      <c r="A4916" t="s">
        <v>6707</v>
      </c>
      <c r="B4916">
        <v>2</v>
      </c>
      <c r="C4916">
        <v>2</v>
      </c>
      <c r="D4916" t="s">
        <v>1571</v>
      </c>
      <c r="E4916" t="s">
        <v>1416</v>
      </c>
      <c r="F4916" s="4"/>
      <c r="G4916" s="9">
        <f>Table5[[#This Row],[Order Quantity]]</f>
        <v>2</v>
      </c>
    </row>
    <row r="4917" spans="1:7" ht="16" hidden="1" x14ac:dyDescent="0.2">
      <c r="A4917" t="s">
        <v>6709</v>
      </c>
      <c r="B4917">
        <v>2</v>
      </c>
      <c r="C4917">
        <v>2</v>
      </c>
      <c r="D4917" t="s">
        <v>136</v>
      </c>
      <c r="E4917" t="s">
        <v>2109</v>
      </c>
      <c r="F4917" s="4"/>
      <c r="G4917" s="9">
        <f>Table5[[#This Row],[Order Quantity]]</f>
        <v>2</v>
      </c>
    </row>
    <row r="4918" spans="1:7" ht="16" hidden="1" x14ac:dyDescent="0.2">
      <c r="A4918" t="s">
        <v>6732</v>
      </c>
      <c r="B4918">
        <v>2</v>
      </c>
      <c r="C4918">
        <v>2</v>
      </c>
      <c r="D4918" t="s">
        <v>2778</v>
      </c>
      <c r="E4918" t="s">
        <v>1513</v>
      </c>
      <c r="F4918" s="4"/>
      <c r="G4918" s="9">
        <f>Table5[[#This Row],[Order Quantity]]</f>
        <v>2</v>
      </c>
    </row>
    <row r="4919" spans="1:7" ht="16" hidden="1" x14ac:dyDescent="0.2">
      <c r="A4919" t="s">
        <v>3409</v>
      </c>
      <c r="B4919">
        <v>2</v>
      </c>
      <c r="C4919">
        <v>2</v>
      </c>
      <c r="D4919" t="s">
        <v>286</v>
      </c>
      <c r="E4919" t="s">
        <v>287</v>
      </c>
      <c r="F4919" s="4"/>
      <c r="G4919" s="9">
        <f>Table5[[#This Row],[Order Quantity]]</f>
        <v>2</v>
      </c>
    </row>
    <row r="4920" spans="1:7" ht="16" hidden="1" x14ac:dyDescent="0.2">
      <c r="A4920" t="s">
        <v>6738</v>
      </c>
      <c r="B4920">
        <v>2</v>
      </c>
      <c r="C4920">
        <v>2</v>
      </c>
      <c r="D4920" t="s">
        <v>388</v>
      </c>
      <c r="E4920" t="s">
        <v>3151</v>
      </c>
      <c r="F4920" s="4"/>
      <c r="G4920" s="9">
        <f>Table5[[#This Row],[Order Quantity]]</f>
        <v>2</v>
      </c>
    </row>
    <row r="4921" spans="1:7" ht="16" hidden="1" x14ac:dyDescent="0.2">
      <c r="A4921" t="s">
        <v>6743</v>
      </c>
      <c r="B4921">
        <v>2</v>
      </c>
      <c r="C4921">
        <v>2</v>
      </c>
      <c r="D4921" t="s">
        <v>6744</v>
      </c>
      <c r="E4921" t="s">
        <v>1547</v>
      </c>
      <c r="F4921" s="4"/>
      <c r="G4921" s="9">
        <f>Table5[[#This Row],[Order Quantity]]</f>
        <v>2</v>
      </c>
    </row>
    <row r="4922" spans="1:7" ht="16" hidden="1" x14ac:dyDescent="0.2">
      <c r="A4922" t="s">
        <v>6764</v>
      </c>
      <c r="B4922">
        <v>2</v>
      </c>
      <c r="C4922">
        <v>2</v>
      </c>
      <c r="D4922" t="s">
        <v>6765</v>
      </c>
      <c r="E4922" t="s">
        <v>1416</v>
      </c>
      <c r="F4922" s="4"/>
      <c r="G4922" s="9">
        <f>Table5[[#This Row],[Order Quantity]]</f>
        <v>2</v>
      </c>
    </row>
    <row r="4923" spans="1:7" ht="16" hidden="1" x14ac:dyDescent="0.2">
      <c r="A4923" t="s">
        <v>6772</v>
      </c>
      <c r="B4923">
        <v>2</v>
      </c>
      <c r="C4923">
        <v>2</v>
      </c>
      <c r="D4923" t="s">
        <v>1934</v>
      </c>
      <c r="E4923" t="s">
        <v>1416</v>
      </c>
      <c r="F4923" s="4"/>
      <c r="G4923" s="9">
        <f>Table5[[#This Row],[Order Quantity]]</f>
        <v>2</v>
      </c>
    </row>
    <row r="4924" spans="1:7" ht="16" hidden="1" x14ac:dyDescent="0.2">
      <c r="A4924" t="s">
        <v>6782</v>
      </c>
      <c r="B4924">
        <v>2</v>
      </c>
      <c r="C4924">
        <v>2</v>
      </c>
      <c r="D4924" t="s">
        <v>265</v>
      </c>
      <c r="E4924" t="s">
        <v>1428</v>
      </c>
      <c r="F4924" s="4"/>
      <c r="G4924" s="9">
        <f>Table5[[#This Row],[Order Quantity]]</f>
        <v>2</v>
      </c>
    </row>
    <row r="4925" spans="1:7" ht="16" hidden="1" x14ac:dyDescent="0.2">
      <c r="A4925" t="s">
        <v>6797</v>
      </c>
      <c r="B4925">
        <v>2</v>
      </c>
      <c r="C4925">
        <v>2</v>
      </c>
      <c r="D4925" t="s">
        <v>325</v>
      </c>
      <c r="E4925" t="s">
        <v>2219</v>
      </c>
      <c r="F4925" s="4"/>
      <c r="G4925" s="9">
        <f>Table5[[#This Row],[Order Quantity]]</f>
        <v>2</v>
      </c>
    </row>
    <row r="4926" spans="1:7" ht="16" hidden="1" x14ac:dyDescent="0.2">
      <c r="A4926" t="s">
        <v>6816</v>
      </c>
      <c r="B4926">
        <v>2</v>
      </c>
      <c r="C4926">
        <v>2</v>
      </c>
      <c r="D4926" t="s">
        <v>381</v>
      </c>
      <c r="E4926" t="s">
        <v>2089</v>
      </c>
      <c r="F4926" s="4"/>
      <c r="G4926" s="9">
        <f>Table5[[#This Row],[Order Quantity]]</f>
        <v>2</v>
      </c>
    </row>
    <row r="4927" spans="1:7" ht="16" hidden="1" x14ac:dyDescent="0.2">
      <c r="A4927" t="s">
        <v>7054</v>
      </c>
      <c r="B4927">
        <v>2</v>
      </c>
      <c r="C4927">
        <v>2</v>
      </c>
      <c r="D4927" t="s">
        <v>7055</v>
      </c>
      <c r="E4927" t="s">
        <v>7056</v>
      </c>
      <c r="F4927" s="4"/>
      <c r="G4927" s="9">
        <f>Table5[[#This Row],[Order Quantity]]</f>
        <v>2</v>
      </c>
    </row>
    <row r="4928" spans="1:7" ht="16" hidden="1" x14ac:dyDescent="0.2">
      <c r="A4928" t="s">
        <v>7075</v>
      </c>
      <c r="B4928">
        <v>2</v>
      </c>
      <c r="C4928">
        <v>2</v>
      </c>
      <c r="D4928" t="s">
        <v>344</v>
      </c>
      <c r="E4928" t="s">
        <v>1999</v>
      </c>
      <c r="F4928" s="4"/>
      <c r="G4928" s="9">
        <f>Table5[[#This Row],[Order Quantity]]</f>
        <v>2</v>
      </c>
    </row>
    <row r="4929" spans="1:7" ht="16" hidden="1" x14ac:dyDescent="0.2">
      <c r="A4929" t="s">
        <v>7079</v>
      </c>
      <c r="B4929">
        <v>2</v>
      </c>
      <c r="C4929">
        <v>2</v>
      </c>
      <c r="D4929" t="s">
        <v>7080</v>
      </c>
      <c r="E4929" t="s">
        <v>3303</v>
      </c>
      <c r="F4929" s="4"/>
      <c r="G4929" s="9">
        <f>Table5[[#This Row],[Order Quantity]]</f>
        <v>2</v>
      </c>
    </row>
    <row r="4930" spans="1:7" ht="16" hidden="1" x14ac:dyDescent="0.2">
      <c r="A4930" t="s">
        <v>7099</v>
      </c>
      <c r="B4930">
        <v>2</v>
      </c>
      <c r="C4930">
        <v>2</v>
      </c>
      <c r="D4930" t="s">
        <v>7100</v>
      </c>
      <c r="E4930" t="s">
        <v>1660</v>
      </c>
      <c r="F4930" s="4"/>
      <c r="G4930" s="9">
        <f>Table5[[#This Row],[Order Quantity]]</f>
        <v>2</v>
      </c>
    </row>
    <row r="4931" spans="1:7" ht="16" hidden="1" x14ac:dyDescent="0.2">
      <c r="A4931" t="s">
        <v>2890</v>
      </c>
      <c r="B4931">
        <v>2</v>
      </c>
      <c r="C4931">
        <v>2</v>
      </c>
      <c r="D4931" t="s">
        <v>6045</v>
      </c>
      <c r="E4931" t="s">
        <v>6946</v>
      </c>
      <c r="F4931" s="4"/>
      <c r="G4931" s="9">
        <f>Table5[[#This Row],[Order Quantity]]</f>
        <v>2</v>
      </c>
    </row>
    <row r="4932" spans="1:7" ht="16" hidden="1" x14ac:dyDescent="0.2">
      <c r="A4932" t="s">
        <v>7105</v>
      </c>
      <c r="B4932">
        <v>2</v>
      </c>
      <c r="C4932">
        <v>2</v>
      </c>
      <c r="D4932" t="s">
        <v>7113</v>
      </c>
      <c r="E4932" t="s">
        <v>1605</v>
      </c>
      <c r="F4932" s="4"/>
      <c r="G4932" s="9">
        <f>Table5[[#This Row],[Order Quantity]]</f>
        <v>2</v>
      </c>
    </row>
    <row r="4933" spans="1:7" ht="16" hidden="1" x14ac:dyDescent="0.2">
      <c r="A4933" t="s">
        <v>7117</v>
      </c>
      <c r="B4933">
        <v>2</v>
      </c>
      <c r="C4933">
        <v>2</v>
      </c>
      <c r="D4933" t="s">
        <v>7118</v>
      </c>
      <c r="E4933" t="s">
        <v>1547</v>
      </c>
      <c r="F4933" s="4"/>
      <c r="G4933" s="9">
        <f>Table5[[#This Row],[Order Quantity]]</f>
        <v>2</v>
      </c>
    </row>
    <row r="4934" spans="1:7" ht="16" hidden="1" x14ac:dyDescent="0.2">
      <c r="A4934" t="s">
        <v>7130</v>
      </c>
      <c r="B4934">
        <v>2</v>
      </c>
      <c r="C4934">
        <v>2</v>
      </c>
      <c r="D4934" t="s">
        <v>1512</v>
      </c>
      <c r="E4934" t="s">
        <v>1618</v>
      </c>
      <c r="F4934" s="4"/>
      <c r="G4934" s="9">
        <f>Table5[[#This Row],[Order Quantity]]</f>
        <v>2</v>
      </c>
    </row>
    <row r="4935" spans="1:7" ht="16" hidden="1" x14ac:dyDescent="0.2">
      <c r="A4935" t="s">
        <v>7158</v>
      </c>
      <c r="B4935">
        <v>2</v>
      </c>
      <c r="C4935">
        <v>2</v>
      </c>
      <c r="D4935" t="s">
        <v>262</v>
      </c>
      <c r="E4935" t="s">
        <v>1677</v>
      </c>
      <c r="F4935" s="4"/>
      <c r="G4935" s="9">
        <f>Table5[[#This Row],[Order Quantity]]</f>
        <v>2</v>
      </c>
    </row>
    <row r="4936" spans="1:7" ht="16" hidden="1" x14ac:dyDescent="0.2">
      <c r="A4936" t="s">
        <v>7197</v>
      </c>
      <c r="B4936">
        <v>2</v>
      </c>
      <c r="C4936">
        <v>2</v>
      </c>
      <c r="D4936" t="s">
        <v>7198</v>
      </c>
      <c r="E4936" t="s">
        <v>1346</v>
      </c>
      <c r="F4936" s="4"/>
      <c r="G4936" s="9">
        <f>Table5[[#This Row],[Order Quantity]]</f>
        <v>2</v>
      </c>
    </row>
    <row r="4937" spans="1:7" ht="16" hidden="1" x14ac:dyDescent="0.2">
      <c r="A4937" s="1" t="s">
        <v>7374</v>
      </c>
      <c r="B4937" s="1">
        <v>2</v>
      </c>
      <c r="C4937" s="1">
        <v>2</v>
      </c>
      <c r="D4937" s="1" t="s">
        <v>136</v>
      </c>
      <c r="E4937" s="1" t="s">
        <v>1261</v>
      </c>
      <c r="F4937" s="4"/>
      <c r="G4937" s="9">
        <f>Table5[[#This Row],[Order Quantity]]</f>
        <v>2</v>
      </c>
    </row>
    <row r="4938" spans="1:7" ht="16" hidden="1" x14ac:dyDescent="0.2">
      <c r="A4938" s="1" t="s">
        <v>1653</v>
      </c>
      <c r="B4938" s="1">
        <v>2</v>
      </c>
      <c r="C4938" s="1">
        <v>2</v>
      </c>
      <c r="D4938" s="1" t="s">
        <v>1654</v>
      </c>
      <c r="E4938" s="1" t="s">
        <v>1655</v>
      </c>
      <c r="F4938" s="4"/>
      <c r="G4938" s="9">
        <f>Table5[[#This Row],[Order Quantity]]</f>
        <v>2</v>
      </c>
    </row>
    <row r="4939" spans="1:7" ht="16" hidden="1" x14ac:dyDescent="0.2">
      <c r="A4939" s="1" t="s">
        <v>7393</v>
      </c>
      <c r="B4939" s="1">
        <v>2</v>
      </c>
      <c r="C4939" s="1">
        <v>2</v>
      </c>
      <c r="D4939" s="1" t="s">
        <v>328</v>
      </c>
      <c r="E4939" s="1" t="s">
        <v>1278</v>
      </c>
      <c r="F4939" s="4"/>
      <c r="G4939" s="9">
        <f>Table5[[#This Row],[Order Quantity]]</f>
        <v>2</v>
      </c>
    </row>
    <row r="4940" spans="1:7" ht="16" hidden="1" x14ac:dyDescent="0.2">
      <c r="A4940" t="s">
        <v>2084</v>
      </c>
      <c r="B4940">
        <v>2</v>
      </c>
      <c r="C4940">
        <v>2</v>
      </c>
      <c r="D4940" t="s">
        <v>2283</v>
      </c>
      <c r="E4940" t="s">
        <v>2084</v>
      </c>
      <c r="F4940" s="4"/>
      <c r="G4940" s="9">
        <f>Table5[[#This Row],[Order Quantity]]</f>
        <v>2</v>
      </c>
    </row>
    <row r="4941" spans="1:7" ht="16" hidden="1" x14ac:dyDescent="0.2">
      <c r="A4941" t="s">
        <v>7413</v>
      </c>
      <c r="B4941">
        <v>2</v>
      </c>
      <c r="C4941">
        <v>2</v>
      </c>
      <c r="D4941" t="s">
        <v>1442</v>
      </c>
      <c r="E4941" t="s">
        <v>4787</v>
      </c>
      <c r="F4941" s="4"/>
      <c r="G4941" s="9">
        <f>Table5[[#This Row],[Order Quantity]]</f>
        <v>2</v>
      </c>
    </row>
    <row r="4942" spans="1:7" ht="16" hidden="1" x14ac:dyDescent="0.2">
      <c r="A4942" t="s">
        <v>775</v>
      </c>
      <c r="B4942">
        <v>2</v>
      </c>
      <c r="C4942">
        <v>2</v>
      </c>
      <c r="D4942" t="s">
        <v>164</v>
      </c>
      <c r="E4942" t="s">
        <v>775</v>
      </c>
      <c r="F4942" s="4"/>
      <c r="G4942" s="9">
        <f>Table5[[#This Row],[Order Quantity]]</f>
        <v>2</v>
      </c>
    </row>
    <row r="4943" spans="1:7" ht="16" hidden="1" x14ac:dyDescent="0.2">
      <c r="A4943" t="s">
        <v>7443</v>
      </c>
      <c r="B4943">
        <v>2</v>
      </c>
      <c r="C4943">
        <v>2</v>
      </c>
      <c r="D4943" t="s">
        <v>1515</v>
      </c>
      <c r="E4943" t="s">
        <v>7437</v>
      </c>
      <c r="F4943" s="4"/>
      <c r="G4943" s="9">
        <f>Table5[[#This Row],[Order Quantity]]</f>
        <v>2</v>
      </c>
    </row>
    <row r="4944" spans="1:7" ht="16" hidden="1" x14ac:dyDescent="0.2">
      <c r="A4944" t="s">
        <v>7453</v>
      </c>
      <c r="B4944">
        <v>2</v>
      </c>
      <c r="C4944">
        <v>2</v>
      </c>
      <c r="D4944" t="s">
        <v>262</v>
      </c>
      <c r="E4944" t="s">
        <v>7454</v>
      </c>
      <c r="F4944" s="4"/>
      <c r="G4944" s="9">
        <f>Table5[[#This Row],[Order Quantity]]</f>
        <v>2</v>
      </c>
    </row>
    <row r="4945" spans="1:7" ht="16" hidden="1" x14ac:dyDescent="0.2">
      <c r="A4945" t="s">
        <v>7494</v>
      </c>
      <c r="B4945">
        <v>2</v>
      </c>
      <c r="C4945">
        <v>2</v>
      </c>
      <c r="D4945" t="s">
        <v>6849</v>
      </c>
      <c r="E4945" t="s">
        <v>2945</v>
      </c>
      <c r="F4945" s="4"/>
      <c r="G4945" s="9">
        <f>Table5[[#This Row],[Order Quantity]]</f>
        <v>2</v>
      </c>
    </row>
    <row r="4946" spans="1:7" ht="16" hidden="1" x14ac:dyDescent="0.2">
      <c r="A4946" t="s">
        <v>2240</v>
      </c>
      <c r="B4946">
        <v>2</v>
      </c>
      <c r="C4946">
        <v>2</v>
      </c>
      <c r="D4946" t="s">
        <v>422</v>
      </c>
      <c r="E4946" t="s">
        <v>1677</v>
      </c>
      <c r="F4946" s="4"/>
      <c r="G4946" s="9">
        <f>Table5[[#This Row],[Order Quantity]]</f>
        <v>2</v>
      </c>
    </row>
    <row r="4947" spans="1:7" ht="16" hidden="1" x14ac:dyDescent="0.2">
      <c r="A4947" t="s">
        <v>7530</v>
      </c>
      <c r="B4947">
        <v>2</v>
      </c>
      <c r="C4947">
        <v>2</v>
      </c>
      <c r="D4947" t="s">
        <v>136</v>
      </c>
      <c r="E4947" t="s">
        <v>3123</v>
      </c>
      <c r="F4947" s="4"/>
      <c r="G4947" s="9">
        <f>Table5[[#This Row],[Order Quantity]]</f>
        <v>2</v>
      </c>
    </row>
    <row r="4948" spans="1:7" ht="16" hidden="1" x14ac:dyDescent="0.2">
      <c r="A4948" t="s">
        <v>1421</v>
      </c>
      <c r="B4948">
        <v>2</v>
      </c>
      <c r="C4948">
        <v>2</v>
      </c>
      <c r="D4948" t="s">
        <v>697</v>
      </c>
      <c r="E4948" t="s">
        <v>1421</v>
      </c>
      <c r="F4948" s="4"/>
      <c r="G4948" s="9">
        <f>Table5[[#This Row],[Order Quantity]]</f>
        <v>2</v>
      </c>
    </row>
    <row r="4949" spans="1:7" ht="16" hidden="1" x14ac:dyDescent="0.2">
      <c r="A4949" t="s">
        <v>7555</v>
      </c>
      <c r="B4949">
        <v>2</v>
      </c>
      <c r="C4949">
        <v>2</v>
      </c>
      <c r="D4949" t="s">
        <v>6849</v>
      </c>
      <c r="E4949" t="s">
        <v>1744</v>
      </c>
      <c r="F4949" s="4"/>
      <c r="G4949" s="9">
        <f>Table5[[#This Row],[Order Quantity]]</f>
        <v>2</v>
      </c>
    </row>
    <row r="4950" spans="1:7" ht="16" hidden="1" x14ac:dyDescent="0.2">
      <c r="A4950" t="s">
        <v>3885</v>
      </c>
      <c r="B4950">
        <v>2</v>
      </c>
      <c r="C4950">
        <v>2</v>
      </c>
      <c r="D4950" t="s">
        <v>385</v>
      </c>
      <c r="E4950" t="s">
        <v>3053</v>
      </c>
      <c r="F4950" s="4"/>
      <c r="G4950" s="9">
        <f>Table5[[#This Row],[Order Quantity]]</f>
        <v>2</v>
      </c>
    </row>
    <row r="4951" spans="1:7" ht="16" hidden="1" x14ac:dyDescent="0.2">
      <c r="A4951" t="s">
        <v>645</v>
      </c>
      <c r="B4951">
        <v>2</v>
      </c>
      <c r="C4951">
        <v>2</v>
      </c>
      <c r="D4951" t="s">
        <v>609</v>
      </c>
      <c r="E4951" t="s">
        <v>645</v>
      </c>
      <c r="F4951" s="4"/>
      <c r="G4951" s="9">
        <f>Table5[[#This Row],[Order Quantity]]</f>
        <v>2</v>
      </c>
    </row>
    <row r="4952" spans="1:7" ht="16" hidden="1" x14ac:dyDescent="0.2">
      <c r="A4952" t="s">
        <v>7600</v>
      </c>
      <c r="B4952">
        <v>2</v>
      </c>
      <c r="C4952">
        <v>2</v>
      </c>
      <c r="D4952" t="s">
        <v>136</v>
      </c>
      <c r="E4952" t="s">
        <v>7601</v>
      </c>
      <c r="F4952" s="4"/>
      <c r="G4952" s="9">
        <f>Table5[[#This Row],[Order Quantity]]</f>
        <v>2</v>
      </c>
    </row>
    <row r="4953" spans="1:7" ht="16" hidden="1" x14ac:dyDescent="0.2">
      <c r="A4953" t="s">
        <v>7607</v>
      </c>
      <c r="B4953">
        <v>2</v>
      </c>
      <c r="C4953">
        <v>2</v>
      </c>
      <c r="D4953" t="s">
        <v>136</v>
      </c>
      <c r="E4953" t="s">
        <v>6565</v>
      </c>
      <c r="F4953" s="4"/>
      <c r="G4953" s="9">
        <f>Table5[[#This Row],[Order Quantity]]</f>
        <v>2</v>
      </c>
    </row>
    <row r="4954" spans="1:7" ht="16" hidden="1" x14ac:dyDescent="0.2">
      <c r="A4954" s="1" t="s">
        <v>1137</v>
      </c>
      <c r="B4954" s="1">
        <v>2</v>
      </c>
      <c r="C4954" s="1">
        <v>2</v>
      </c>
      <c r="D4954" s="1" t="s">
        <v>7618</v>
      </c>
      <c r="E4954" s="1" t="s">
        <v>1826</v>
      </c>
      <c r="F4954" s="4"/>
      <c r="G4954" s="9">
        <f>Table5[[#This Row],[Order Quantity]]</f>
        <v>2</v>
      </c>
    </row>
    <row r="4955" spans="1:7" ht="16" hidden="1" x14ac:dyDescent="0.2">
      <c r="A4955" s="1" t="s">
        <v>7633</v>
      </c>
      <c r="B4955" s="1">
        <v>2</v>
      </c>
      <c r="C4955" s="1">
        <v>2</v>
      </c>
      <c r="D4955" s="1" t="s">
        <v>557</v>
      </c>
      <c r="E4955" s="1" t="s">
        <v>389</v>
      </c>
      <c r="F4955" s="4"/>
      <c r="G4955" s="9">
        <f>Table5[[#This Row],[Order Quantity]]</f>
        <v>2</v>
      </c>
    </row>
    <row r="4956" spans="1:7" ht="16" hidden="1" x14ac:dyDescent="0.2">
      <c r="A4956" t="s">
        <v>67</v>
      </c>
      <c r="B4956">
        <v>1</v>
      </c>
      <c r="C4956">
        <v>2</v>
      </c>
      <c r="D4956" t="s">
        <v>68</v>
      </c>
      <c r="E4956" t="s">
        <v>69</v>
      </c>
      <c r="F4956" s="4"/>
      <c r="G4956" s="9">
        <f>Table5[[#This Row],[Order Quantity]]</f>
        <v>2</v>
      </c>
    </row>
    <row r="4957" spans="1:7" ht="16" hidden="1" x14ac:dyDescent="0.2">
      <c r="A4957" t="s">
        <v>76</v>
      </c>
      <c r="B4957">
        <v>1</v>
      </c>
      <c r="C4957">
        <v>2</v>
      </c>
      <c r="D4957" t="s">
        <v>77</v>
      </c>
      <c r="E4957" t="s">
        <v>78</v>
      </c>
      <c r="F4957" s="4"/>
      <c r="G4957" s="9">
        <f>Table5[[#This Row],[Order Quantity]]</f>
        <v>2</v>
      </c>
    </row>
    <row r="4958" spans="1:7" ht="16" hidden="1" x14ac:dyDescent="0.2">
      <c r="A4958" t="s">
        <v>90</v>
      </c>
      <c r="B4958">
        <v>1</v>
      </c>
      <c r="C4958" s="6">
        <v>2</v>
      </c>
      <c r="D4958" t="s">
        <v>91</v>
      </c>
      <c r="E4958" t="s">
        <v>92</v>
      </c>
      <c r="F4958" s="4"/>
      <c r="G4958" s="9">
        <f>Table5[[#This Row],[Order Quantity]]</f>
        <v>2</v>
      </c>
    </row>
    <row r="4959" spans="1:7" ht="16" hidden="1" x14ac:dyDescent="0.2">
      <c r="A4959" t="s">
        <v>128</v>
      </c>
      <c r="B4959">
        <v>1</v>
      </c>
      <c r="C4959">
        <v>2</v>
      </c>
      <c r="D4959" t="s">
        <v>129</v>
      </c>
      <c r="E4959" t="s">
        <v>72</v>
      </c>
      <c r="F4959" s="4"/>
      <c r="G4959" s="9">
        <f>Table5[[#This Row],[Order Quantity]]</f>
        <v>2</v>
      </c>
    </row>
    <row r="4960" spans="1:7" ht="16" hidden="1" x14ac:dyDescent="0.2">
      <c r="A4960" t="s">
        <v>141</v>
      </c>
      <c r="B4960">
        <v>1</v>
      </c>
      <c r="C4960" s="6">
        <v>2</v>
      </c>
      <c r="D4960" t="s">
        <v>142</v>
      </c>
      <c r="E4960" t="s">
        <v>92</v>
      </c>
      <c r="F4960" s="4"/>
      <c r="G4960" s="9">
        <f>Table5[[#This Row],[Order Quantity]]</f>
        <v>2</v>
      </c>
    </row>
    <row r="4961" spans="1:7" ht="16" hidden="1" x14ac:dyDescent="0.2">
      <c r="A4961" t="s">
        <v>159</v>
      </c>
      <c r="B4961">
        <v>1</v>
      </c>
      <c r="C4961">
        <v>2</v>
      </c>
      <c r="D4961" t="s">
        <v>160</v>
      </c>
      <c r="E4961" t="s">
        <v>127</v>
      </c>
      <c r="F4961" s="4"/>
      <c r="G4961" s="9">
        <f>Table5[[#This Row],[Order Quantity]]</f>
        <v>2</v>
      </c>
    </row>
    <row r="4962" spans="1:7" ht="16" hidden="1" x14ac:dyDescent="0.2">
      <c r="A4962" t="s">
        <v>198</v>
      </c>
      <c r="B4962">
        <v>1</v>
      </c>
      <c r="C4962">
        <v>2</v>
      </c>
      <c r="D4962" t="s">
        <v>199</v>
      </c>
      <c r="E4962" t="s">
        <v>148</v>
      </c>
      <c r="F4962" s="4"/>
      <c r="G4962" s="9">
        <f>Table5[[#This Row],[Order Quantity]]</f>
        <v>2</v>
      </c>
    </row>
    <row r="4963" spans="1:7" ht="16" hidden="1" x14ac:dyDescent="0.2">
      <c r="A4963" t="s">
        <v>203</v>
      </c>
      <c r="B4963">
        <v>1</v>
      </c>
      <c r="C4963">
        <v>2</v>
      </c>
      <c r="D4963" t="s">
        <v>136</v>
      </c>
      <c r="E4963" t="s">
        <v>204</v>
      </c>
      <c r="F4963" s="4"/>
      <c r="G4963" s="9">
        <f>Table5[[#This Row],[Order Quantity]]</f>
        <v>2</v>
      </c>
    </row>
    <row r="4964" spans="1:7" ht="16" hidden="1" x14ac:dyDescent="0.2">
      <c r="A4964" t="s">
        <v>212</v>
      </c>
      <c r="B4964">
        <v>1</v>
      </c>
      <c r="C4964">
        <v>2</v>
      </c>
      <c r="D4964" t="s">
        <v>213</v>
      </c>
      <c r="E4964" t="s">
        <v>214</v>
      </c>
      <c r="F4964" s="4"/>
      <c r="G4964" s="9">
        <f>Table5[[#This Row],[Order Quantity]]</f>
        <v>2</v>
      </c>
    </row>
    <row r="4965" spans="1:7" ht="16" hidden="1" x14ac:dyDescent="0.2">
      <c r="A4965" t="s">
        <v>235</v>
      </c>
      <c r="B4965">
        <v>1</v>
      </c>
      <c r="C4965" s="6">
        <v>2</v>
      </c>
      <c r="D4965" t="s">
        <v>236</v>
      </c>
      <c r="E4965" t="s">
        <v>237</v>
      </c>
      <c r="F4965" s="4"/>
      <c r="G4965" s="9">
        <f>Table5[[#This Row],[Order Quantity]]</f>
        <v>2</v>
      </c>
    </row>
    <row r="4966" spans="1:7" ht="16" hidden="1" x14ac:dyDescent="0.2">
      <c r="A4966" t="s">
        <v>257</v>
      </c>
      <c r="B4966">
        <v>1</v>
      </c>
      <c r="C4966">
        <v>2</v>
      </c>
      <c r="D4966" t="s">
        <v>258</v>
      </c>
      <c r="E4966" t="s">
        <v>81</v>
      </c>
      <c r="F4966" s="4"/>
      <c r="G4966" s="9">
        <f>Table5[[#This Row],[Order Quantity]]</f>
        <v>2</v>
      </c>
    </row>
    <row r="4967" spans="1:7" ht="16" hidden="1" x14ac:dyDescent="0.2">
      <c r="A4967" t="s">
        <v>264</v>
      </c>
      <c r="B4967">
        <v>1</v>
      </c>
      <c r="C4967">
        <v>2</v>
      </c>
      <c r="D4967" t="s">
        <v>265</v>
      </c>
      <c r="E4967" t="s">
        <v>191</v>
      </c>
      <c r="F4967" s="4"/>
      <c r="G4967" s="9">
        <f>Table5[[#This Row],[Order Quantity]]</f>
        <v>2</v>
      </c>
    </row>
    <row r="4968" spans="1:7" ht="16" hidden="1" x14ac:dyDescent="0.2">
      <c r="A4968" t="s">
        <v>266</v>
      </c>
      <c r="B4968">
        <v>1</v>
      </c>
      <c r="C4968" s="6">
        <v>2</v>
      </c>
      <c r="D4968" t="s">
        <v>267</v>
      </c>
      <c r="E4968" t="s">
        <v>231</v>
      </c>
      <c r="F4968" s="4"/>
      <c r="G4968" s="9">
        <f>Table5[[#This Row],[Order Quantity]]</f>
        <v>2</v>
      </c>
    </row>
    <row r="4969" spans="1:7" ht="16" hidden="1" x14ac:dyDescent="0.2">
      <c r="A4969" t="s">
        <v>274</v>
      </c>
      <c r="B4969">
        <v>1</v>
      </c>
      <c r="C4969" s="6">
        <v>2</v>
      </c>
      <c r="D4969" t="s">
        <v>275</v>
      </c>
      <c r="E4969" t="s">
        <v>237</v>
      </c>
      <c r="F4969" s="4"/>
      <c r="G4969" s="9">
        <f>Table5[[#This Row],[Order Quantity]]</f>
        <v>2</v>
      </c>
    </row>
    <row r="4970" spans="1:7" ht="16" hidden="1" x14ac:dyDescent="0.2">
      <c r="A4970" t="s">
        <v>284</v>
      </c>
      <c r="B4970">
        <v>1</v>
      </c>
      <c r="C4970">
        <v>2</v>
      </c>
      <c r="D4970" t="s">
        <v>133</v>
      </c>
      <c r="E4970" t="s">
        <v>191</v>
      </c>
      <c r="F4970" s="4"/>
      <c r="G4970" s="9">
        <f>Table5[[#This Row],[Order Quantity]]</f>
        <v>2</v>
      </c>
    </row>
    <row r="4971" spans="1:7" ht="16" hidden="1" x14ac:dyDescent="0.2">
      <c r="A4971" t="s">
        <v>285</v>
      </c>
      <c r="B4971">
        <v>1</v>
      </c>
      <c r="C4971">
        <v>2</v>
      </c>
      <c r="D4971" t="s">
        <v>286</v>
      </c>
      <c r="E4971" t="s">
        <v>287</v>
      </c>
      <c r="F4971" s="4"/>
      <c r="G4971" s="9">
        <f>Table5[[#This Row],[Order Quantity]]</f>
        <v>2</v>
      </c>
    </row>
    <row r="4972" spans="1:7" ht="16" hidden="1" x14ac:dyDescent="0.2">
      <c r="A4972" t="s">
        <v>311</v>
      </c>
      <c r="B4972">
        <v>1</v>
      </c>
      <c r="C4972">
        <v>2</v>
      </c>
      <c r="D4972" t="s">
        <v>312</v>
      </c>
      <c r="E4972" t="s">
        <v>84</v>
      </c>
      <c r="F4972" s="4"/>
      <c r="G4972" s="9">
        <f>Table5[[#This Row],[Order Quantity]]</f>
        <v>2</v>
      </c>
    </row>
    <row r="4973" spans="1:7" ht="16" hidden="1" x14ac:dyDescent="0.2">
      <c r="A4973" t="s">
        <v>324</v>
      </c>
      <c r="B4973">
        <v>1</v>
      </c>
      <c r="C4973">
        <v>2</v>
      </c>
      <c r="D4973" t="s">
        <v>325</v>
      </c>
      <c r="E4973" t="s">
        <v>84</v>
      </c>
      <c r="F4973" s="4"/>
      <c r="G4973" s="9">
        <f>Table5[[#This Row],[Order Quantity]]</f>
        <v>2</v>
      </c>
    </row>
    <row r="4974" spans="1:7" ht="16" hidden="1" x14ac:dyDescent="0.2">
      <c r="A4974" t="s">
        <v>332</v>
      </c>
      <c r="B4974">
        <v>1</v>
      </c>
      <c r="C4974">
        <v>2</v>
      </c>
      <c r="D4974" t="s">
        <v>333</v>
      </c>
      <c r="E4974" t="s">
        <v>72</v>
      </c>
      <c r="F4974" s="4"/>
      <c r="G4974" s="9">
        <f>Table5[[#This Row],[Order Quantity]]</f>
        <v>2</v>
      </c>
    </row>
    <row r="4975" spans="1:7" ht="16" hidden="1" x14ac:dyDescent="0.2">
      <c r="A4975" t="s">
        <v>334</v>
      </c>
      <c r="B4975">
        <v>1</v>
      </c>
      <c r="C4975">
        <v>2</v>
      </c>
      <c r="D4975" t="s">
        <v>262</v>
      </c>
      <c r="E4975" t="s">
        <v>81</v>
      </c>
      <c r="F4975" s="4"/>
      <c r="G4975" s="9">
        <f>Table5[[#This Row],[Order Quantity]]</f>
        <v>2</v>
      </c>
    </row>
    <row r="4976" spans="1:7" ht="16" hidden="1" x14ac:dyDescent="0.2">
      <c r="A4976" t="s">
        <v>361</v>
      </c>
      <c r="B4976">
        <v>1</v>
      </c>
      <c r="C4976" s="6">
        <v>2</v>
      </c>
      <c r="D4976" t="s">
        <v>193</v>
      </c>
      <c r="E4976" t="s">
        <v>92</v>
      </c>
      <c r="F4976" s="4"/>
      <c r="G4976" s="9">
        <f>Table5[[#This Row],[Order Quantity]]</f>
        <v>2</v>
      </c>
    </row>
    <row r="4977" spans="1:7" ht="16" x14ac:dyDescent="0.2">
      <c r="A4977" t="s">
        <v>362</v>
      </c>
      <c r="B4977">
        <v>1</v>
      </c>
      <c r="C4977" s="6">
        <v>2</v>
      </c>
      <c r="D4977" t="s">
        <v>136</v>
      </c>
      <c r="E4977" t="s">
        <v>231</v>
      </c>
      <c r="F4977" s="13" t="s">
        <v>7665</v>
      </c>
      <c r="G4977" s="9">
        <f>Table5[[#This Row],[Order Quantity]]</f>
        <v>2</v>
      </c>
    </row>
    <row r="4978" spans="1:7" ht="16" hidden="1" x14ac:dyDescent="0.2">
      <c r="A4978" t="s">
        <v>382</v>
      </c>
      <c r="B4978">
        <v>1</v>
      </c>
      <c r="C4978">
        <v>2</v>
      </c>
      <c r="D4978" t="s">
        <v>383</v>
      </c>
      <c r="E4978" t="s">
        <v>214</v>
      </c>
      <c r="F4978" s="4"/>
      <c r="G4978" s="9">
        <f>Table5[[#This Row],[Order Quantity]]</f>
        <v>2</v>
      </c>
    </row>
    <row r="4979" spans="1:7" ht="16" hidden="1" x14ac:dyDescent="0.2">
      <c r="A4979" t="s">
        <v>398</v>
      </c>
      <c r="B4979">
        <v>1</v>
      </c>
      <c r="C4979">
        <v>2</v>
      </c>
      <c r="D4979" t="s">
        <v>136</v>
      </c>
      <c r="E4979" t="s">
        <v>399</v>
      </c>
      <c r="F4979" s="4"/>
      <c r="G4979" s="9">
        <f>Table5[[#This Row],[Order Quantity]]</f>
        <v>2</v>
      </c>
    </row>
    <row r="4980" spans="1:7" ht="16" hidden="1" x14ac:dyDescent="0.2">
      <c r="A4980" t="s">
        <v>432</v>
      </c>
      <c r="B4980">
        <v>1</v>
      </c>
      <c r="C4980">
        <v>2</v>
      </c>
      <c r="D4980" t="s">
        <v>433</v>
      </c>
      <c r="E4980" t="s">
        <v>95</v>
      </c>
      <c r="F4980" s="4"/>
      <c r="G4980" s="9">
        <f>Table5[[#This Row],[Order Quantity]]</f>
        <v>2</v>
      </c>
    </row>
    <row r="4981" spans="1:7" ht="16" hidden="1" x14ac:dyDescent="0.2">
      <c r="A4981" t="s">
        <v>492</v>
      </c>
      <c r="B4981">
        <v>1</v>
      </c>
      <c r="C4981">
        <v>2</v>
      </c>
      <c r="D4981" t="s">
        <v>493</v>
      </c>
      <c r="E4981" t="s">
        <v>78</v>
      </c>
      <c r="F4981" s="4"/>
      <c r="G4981" s="9">
        <f>Table5[[#This Row],[Order Quantity]]</f>
        <v>2</v>
      </c>
    </row>
    <row r="4982" spans="1:7" ht="16" hidden="1" x14ac:dyDescent="0.2">
      <c r="A4982" t="s">
        <v>528</v>
      </c>
      <c r="B4982">
        <v>1</v>
      </c>
      <c r="C4982">
        <v>2</v>
      </c>
      <c r="D4982" t="s">
        <v>445</v>
      </c>
      <c r="E4982" t="s">
        <v>352</v>
      </c>
      <c r="F4982" s="4"/>
      <c r="G4982" s="9">
        <f>Table5[[#This Row],[Order Quantity]]</f>
        <v>2</v>
      </c>
    </row>
    <row r="4983" spans="1:7" ht="16" hidden="1" x14ac:dyDescent="0.2">
      <c r="A4983" t="s">
        <v>532</v>
      </c>
      <c r="B4983">
        <v>1</v>
      </c>
      <c r="C4983">
        <v>2</v>
      </c>
      <c r="D4983" t="s">
        <v>533</v>
      </c>
      <c r="E4983" t="s">
        <v>66</v>
      </c>
      <c r="F4983" s="4"/>
      <c r="G4983" s="9">
        <f>Table5[[#This Row],[Order Quantity]]</f>
        <v>2</v>
      </c>
    </row>
    <row r="4984" spans="1:7" ht="16" hidden="1" x14ac:dyDescent="0.2">
      <c r="A4984" t="s">
        <v>537</v>
      </c>
      <c r="B4984">
        <v>1</v>
      </c>
      <c r="C4984">
        <v>2</v>
      </c>
      <c r="D4984" t="s">
        <v>538</v>
      </c>
      <c r="E4984" t="s">
        <v>412</v>
      </c>
      <c r="F4984" s="4"/>
      <c r="G4984" s="9">
        <f>Table5[[#This Row],[Order Quantity]]</f>
        <v>2</v>
      </c>
    </row>
    <row r="4985" spans="1:7" ht="16" hidden="1" x14ac:dyDescent="0.2">
      <c r="A4985" t="s">
        <v>539</v>
      </c>
      <c r="B4985">
        <v>1</v>
      </c>
      <c r="C4985">
        <v>2</v>
      </c>
      <c r="D4985" t="s">
        <v>455</v>
      </c>
      <c r="E4985" t="s">
        <v>540</v>
      </c>
      <c r="F4985" s="4"/>
      <c r="G4985" s="9">
        <f>Table5[[#This Row],[Order Quantity]]</f>
        <v>2</v>
      </c>
    </row>
    <row r="4986" spans="1:7" ht="16" hidden="1" x14ac:dyDescent="0.2">
      <c r="A4986" t="s">
        <v>556</v>
      </c>
      <c r="B4986">
        <v>1</v>
      </c>
      <c r="C4986">
        <v>2</v>
      </c>
      <c r="D4986" t="s">
        <v>557</v>
      </c>
      <c r="E4986" t="s">
        <v>98</v>
      </c>
      <c r="F4986" s="4"/>
      <c r="G4986" s="9">
        <f>Table5[[#This Row],[Order Quantity]]</f>
        <v>2</v>
      </c>
    </row>
    <row r="4987" spans="1:7" ht="16" hidden="1" x14ac:dyDescent="0.2">
      <c r="A4987" t="s">
        <v>560</v>
      </c>
      <c r="B4987">
        <v>1</v>
      </c>
      <c r="C4987">
        <v>2</v>
      </c>
      <c r="D4987" t="s">
        <v>561</v>
      </c>
      <c r="E4987" t="s">
        <v>127</v>
      </c>
      <c r="F4987" s="4"/>
      <c r="G4987" s="9">
        <f>Table5[[#This Row],[Order Quantity]]</f>
        <v>2</v>
      </c>
    </row>
    <row r="4988" spans="1:7" ht="16" hidden="1" x14ac:dyDescent="0.2">
      <c r="A4988" t="s">
        <v>577</v>
      </c>
      <c r="B4988">
        <v>1</v>
      </c>
      <c r="C4988">
        <v>2</v>
      </c>
      <c r="D4988" t="s">
        <v>103</v>
      </c>
      <c r="E4988" t="s">
        <v>78</v>
      </c>
      <c r="F4988" s="4"/>
      <c r="G4988" s="9">
        <f>Table5[[#This Row],[Order Quantity]]</f>
        <v>2</v>
      </c>
    </row>
    <row r="4989" spans="1:7" ht="16" hidden="1" x14ac:dyDescent="0.2">
      <c r="A4989" t="s">
        <v>580</v>
      </c>
      <c r="B4989">
        <v>1</v>
      </c>
      <c r="C4989">
        <v>2</v>
      </c>
      <c r="D4989" t="s">
        <v>581</v>
      </c>
      <c r="E4989" t="s">
        <v>582</v>
      </c>
      <c r="F4989" s="4"/>
      <c r="G4989" s="9">
        <f>Table5[[#This Row],[Order Quantity]]</f>
        <v>2</v>
      </c>
    </row>
    <row r="4990" spans="1:7" ht="16" hidden="1" x14ac:dyDescent="0.2">
      <c r="A4990" t="s">
        <v>687</v>
      </c>
      <c r="B4990">
        <v>1</v>
      </c>
      <c r="C4990">
        <v>2</v>
      </c>
      <c r="D4990" t="s">
        <v>28</v>
      </c>
      <c r="E4990" t="s">
        <v>389</v>
      </c>
      <c r="F4990" s="4"/>
      <c r="G4990" s="9">
        <f>Table5[[#This Row],[Order Quantity]]</f>
        <v>2</v>
      </c>
    </row>
    <row r="4991" spans="1:7" ht="16" hidden="1" x14ac:dyDescent="0.2">
      <c r="A4991" t="s">
        <v>731</v>
      </c>
      <c r="B4991">
        <v>1</v>
      </c>
      <c r="C4991">
        <v>2</v>
      </c>
      <c r="D4991" t="s">
        <v>342</v>
      </c>
      <c r="E4991" t="s">
        <v>148</v>
      </c>
      <c r="F4991" s="4"/>
      <c r="G4991" s="9">
        <f>Table5[[#This Row],[Order Quantity]]</f>
        <v>2</v>
      </c>
    </row>
    <row r="4992" spans="1:7" ht="16" hidden="1" x14ac:dyDescent="0.2">
      <c r="A4992" t="s">
        <v>732</v>
      </c>
      <c r="B4992">
        <v>1</v>
      </c>
      <c r="C4992">
        <v>2</v>
      </c>
      <c r="D4992" t="s">
        <v>733</v>
      </c>
      <c r="E4992" t="s">
        <v>630</v>
      </c>
      <c r="F4992" s="4"/>
      <c r="G4992" s="9">
        <f>Table5[[#This Row],[Order Quantity]]</f>
        <v>2</v>
      </c>
    </row>
    <row r="4993" spans="1:7" ht="16" hidden="1" x14ac:dyDescent="0.2">
      <c r="A4993" t="s">
        <v>765</v>
      </c>
      <c r="B4993">
        <v>1</v>
      </c>
      <c r="C4993">
        <v>2</v>
      </c>
      <c r="D4993" t="s">
        <v>624</v>
      </c>
      <c r="E4993" t="s">
        <v>389</v>
      </c>
      <c r="F4993" s="4"/>
      <c r="G4993" s="9">
        <f>Table5[[#This Row],[Order Quantity]]</f>
        <v>2</v>
      </c>
    </row>
    <row r="4994" spans="1:7" ht="16" hidden="1" x14ac:dyDescent="0.2">
      <c r="A4994" t="s">
        <v>791</v>
      </c>
      <c r="B4994">
        <v>1</v>
      </c>
      <c r="C4994">
        <v>2</v>
      </c>
      <c r="D4994" t="s">
        <v>792</v>
      </c>
      <c r="E4994" t="s">
        <v>185</v>
      </c>
      <c r="F4994" s="4"/>
      <c r="G4994" s="9">
        <f>Table5[[#This Row],[Order Quantity]]</f>
        <v>2</v>
      </c>
    </row>
    <row r="4995" spans="1:7" ht="16" hidden="1" x14ac:dyDescent="0.2">
      <c r="A4995" t="s">
        <v>798</v>
      </c>
      <c r="B4995">
        <v>1</v>
      </c>
      <c r="C4995">
        <v>2</v>
      </c>
      <c r="D4995" t="s">
        <v>167</v>
      </c>
      <c r="E4995" t="s">
        <v>118</v>
      </c>
      <c r="F4995" s="4"/>
      <c r="G4995" s="9">
        <f>Table5[[#This Row],[Order Quantity]]</f>
        <v>2</v>
      </c>
    </row>
    <row r="4996" spans="1:7" ht="16" hidden="1" x14ac:dyDescent="0.2">
      <c r="A4996" t="s">
        <v>817</v>
      </c>
      <c r="B4996">
        <v>1</v>
      </c>
      <c r="C4996">
        <v>2</v>
      </c>
      <c r="D4996" t="s">
        <v>83</v>
      </c>
      <c r="E4996" t="s">
        <v>84</v>
      </c>
      <c r="F4996" s="4"/>
      <c r="G4996" s="9">
        <f>Table5[[#This Row],[Order Quantity]]</f>
        <v>2</v>
      </c>
    </row>
    <row r="4997" spans="1:7" ht="16" hidden="1" x14ac:dyDescent="0.2">
      <c r="A4997" t="s">
        <v>933</v>
      </c>
      <c r="B4997">
        <v>1</v>
      </c>
      <c r="C4997">
        <v>2</v>
      </c>
      <c r="D4997" t="s">
        <v>934</v>
      </c>
      <c r="E4997" t="s">
        <v>893</v>
      </c>
      <c r="F4997" s="4"/>
      <c r="G4997" s="9">
        <f>Table5[[#This Row],[Order Quantity]]</f>
        <v>2</v>
      </c>
    </row>
    <row r="4998" spans="1:7" ht="16" hidden="1" x14ac:dyDescent="0.2">
      <c r="A4998" t="s">
        <v>935</v>
      </c>
      <c r="B4998">
        <v>1</v>
      </c>
      <c r="C4998">
        <v>2</v>
      </c>
      <c r="D4998" t="s">
        <v>65</v>
      </c>
      <c r="E4998" t="s">
        <v>106</v>
      </c>
      <c r="F4998" s="4"/>
      <c r="G4998" s="9">
        <f>Table5[[#This Row],[Order Quantity]]</f>
        <v>2</v>
      </c>
    </row>
    <row r="4999" spans="1:7" ht="16" hidden="1" x14ac:dyDescent="0.2">
      <c r="A4999" t="s">
        <v>1005</v>
      </c>
      <c r="B4999">
        <v>1</v>
      </c>
      <c r="C4999">
        <v>2</v>
      </c>
      <c r="D4999" t="s">
        <v>1006</v>
      </c>
      <c r="E4999" t="s">
        <v>221</v>
      </c>
      <c r="F4999" s="4"/>
      <c r="G4999" s="9">
        <f>Table5[[#This Row],[Order Quantity]]</f>
        <v>2</v>
      </c>
    </row>
    <row r="5000" spans="1:7" ht="16" hidden="1" x14ac:dyDescent="0.2">
      <c r="A5000" t="s">
        <v>1018</v>
      </c>
      <c r="B5000">
        <v>1</v>
      </c>
      <c r="C5000">
        <v>2</v>
      </c>
      <c r="D5000" t="s">
        <v>1019</v>
      </c>
      <c r="E5000" t="s">
        <v>118</v>
      </c>
      <c r="F5000" s="4"/>
      <c r="G5000" s="9">
        <f>Table5[[#This Row],[Order Quantity]]</f>
        <v>2</v>
      </c>
    </row>
    <row r="5001" spans="1:7" ht="16" hidden="1" x14ac:dyDescent="0.2">
      <c r="A5001" t="s">
        <v>1021</v>
      </c>
      <c r="B5001">
        <v>1</v>
      </c>
      <c r="C5001">
        <v>2</v>
      </c>
      <c r="D5001" t="s">
        <v>1022</v>
      </c>
      <c r="E5001" t="s">
        <v>118</v>
      </c>
      <c r="F5001" s="4"/>
      <c r="G5001" s="9">
        <f>Table5[[#This Row],[Order Quantity]]</f>
        <v>2</v>
      </c>
    </row>
    <row r="5002" spans="1:7" ht="16" hidden="1" x14ac:dyDescent="0.2">
      <c r="A5002" t="s">
        <v>1023</v>
      </c>
      <c r="B5002">
        <v>1</v>
      </c>
      <c r="C5002">
        <v>2</v>
      </c>
      <c r="D5002" t="s">
        <v>934</v>
      </c>
      <c r="E5002" t="s">
        <v>893</v>
      </c>
      <c r="F5002" s="4"/>
      <c r="G5002" s="9">
        <f>Table5[[#This Row],[Order Quantity]]</f>
        <v>2</v>
      </c>
    </row>
    <row r="5003" spans="1:7" ht="16" hidden="1" x14ac:dyDescent="0.2">
      <c r="A5003" t="s">
        <v>1027</v>
      </c>
      <c r="B5003">
        <v>1</v>
      </c>
      <c r="C5003">
        <v>2</v>
      </c>
      <c r="D5003" t="s">
        <v>1028</v>
      </c>
      <c r="E5003" t="s">
        <v>582</v>
      </c>
      <c r="F5003" s="4"/>
      <c r="G5003" s="9">
        <f>Table5[[#This Row],[Order Quantity]]</f>
        <v>2</v>
      </c>
    </row>
    <row r="5004" spans="1:7" ht="16" hidden="1" x14ac:dyDescent="0.2">
      <c r="A5004" t="s">
        <v>1030</v>
      </c>
      <c r="B5004">
        <v>1</v>
      </c>
      <c r="C5004" s="6">
        <v>2</v>
      </c>
      <c r="D5004" t="s">
        <v>1031</v>
      </c>
      <c r="E5004" t="s">
        <v>393</v>
      </c>
      <c r="F5004" s="4"/>
      <c r="G5004" s="9">
        <f>Table5[[#This Row],[Order Quantity]]</f>
        <v>2</v>
      </c>
    </row>
    <row r="5005" spans="1:7" ht="16" hidden="1" x14ac:dyDescent="0.2">
      <c r="A5005" t="s">
        <v>1034</v>
      </c>
      <c r="B5005">
        <v>1</v>
      </c>
      <c r="C5005">
        <v>2</v>
      </c>
      <c r="D5005" t="s">
        <v>1035</v>
      </c>
      <c r="E5005" t="s">
        <v>214</v>
      </c>
      <c r="F5005" s="4"/>
      <c r="G5005" s="9">
        <f>Table5[[#This Row],[Order Quantity]]</f>
        <v>2</v>
      </c>
    </row>
    <row r="5006" spans="1:7" ht="16" hidden="1" x14ac:dyDescent="0.2">
      <c r="A5006" t="s">
        <v>1040</v>
      </c>
      <c r="B5006">
        <v>1</v>
      </c>
      <c r="C5006">
        <v>2</v>
      </c>
      <c r="D5006" t="s">
        <v>65</v>
      </c>
      <c r="E5006" t="s">
        <v>106</v>
      </c>
      <c r="F5006" s="4"/>
      <c r="G5006" s="9">
        <f>Table5[[#This Row],[Order Quantity]]</f>
        <v>2</v>
      </c>
    </row>
    <row r="5007" spans="1:7" ht="16" hidden="1" x14ac:dyDescent="0.2">
      <c r="A5007" t="s">
        <v>1043</v>
      </c>
      <c r="B5007">
        <v>1</v>
      </c>
      <c r="C5007">
        <v>2</v>
      </c>
      <c r="D5007" t="s">
        <v>934</v>
      </c>
      <c r="E5007" t="s">
        <v>893</v>
      </c>
      <c r="F5007" s="4"/>
      <c r="G5007" s="9">
        <f>Table5[[#This Row],[Order Quantity]]</f>
        <v>2</v>
      </c>
    </row>
    <row r="5008" spans="1:7" ht="16" hidden="1" x14ac:dyDescent="0.2">
      <c r="A5008" t="s">
        <v>1045</v>
      </c>
      <c r="B5008">
        <v>1</v>
      </c>
      <c r="C5008">
        <v>2</v>
      </c>
      <c r="D5008" t="s">
        <v>193</v>
      </c>
      <c r="E5008" t="s">
        <v>148</v>
      </c>
      <c r="F5008" s="4"/>
      <c r="G5008" s="9">
        <f>Table5[[#This Row],[Order Quantity]]</f>
        <v>2</v>
      </c>
    </row>
    <row r="5009" spans="1:7" ht="16" hidden="1" x14ac:dyDescent="0.2">
      <c r="A5009" t="s">
        <v>1049</v>
      </c>
      <c r="B5009">
        <v>1</v>
      </c>
      <c r="C5009">
        <v>2</v>
      </c>
      <c r="D5009" t="s">
        <v>1050</v>
      </c>
      <c r="E5009" t="s">
        <v>1051</v>
      </c>
      <c r="F5009" s="4"/>
      <c r="G5009" s="9">
        <f>Table5[[#This Row],[Order Quantity]]</f>
        <v>2</v>
      </c>
    </row>
    <row r="5010" spans="1:7" ht="16" hidden="1" x14ac:dyDescent="0.2">
      <c r="A5010" t="s">
        <v>1054</v>
      </c>
      <c r="B5010">
        <v>1</v>
      </c>
      <c r="C5010">
        <v>2</v>
      </c>
      <c r="D5010" t="s">
        <v>77</v>
      </c>
      <c r="E5010" t="s">
        <v>78</v>
      </c>
      <c r="F5010" s="4"/>
      <c r="G5010" s="9">
        <f>Table5[[#This Row],[Order Quantity]]</f>
        <v>2</v>
      </c>
    </row>
    <row r="5011" spans="1:7" ht="16" hidden="1" x14ac:dyDescent="0.2">
      <c r="A5011" t="s">
        <v>1060</v>
      </c>
      <c r="B5011">
        <v>1</v>
      </c>
      <c r="C5011">
        <v>2</v>
      </c>
      <c r="D5011" t="s">
        <v>1061</v>
      </c>
      <c r="E5011" t="s">
        <v>81</v>
      </c>
      <c r="F5011" s="4"/>
      <c r="G5011" s="9">
        <f>Table5[[#This Row],[Order Quantity]]</f>
        <v>2</v>
      </c>
    </row>
    <row r="5012" spans="1:7" ht="16" hidden="1" x14ac:dyDescent="0.2">
      <c r="A5012" t="s">
        <v>1067</v>
      </c>
      <c r="B5012">
        <v>1</v>
      </c>
      <c r="C5012">
        <v>2</v>
      </c>
      <c r="D5012" t="s">
        <v>1068</v>
      </c>
      <c r="E5012" t="s">
        <v>95</v>
      </c>
      <c r="F5012" s="4"/>
      <c r="G5012" s="9">
        <f>Table5[[#This Row],[Order Quantity]]</f>
        <v>2</v>
      </c>
    </row>
    <row r="5013" spans="1:7" ht="16" hidden="1" x14ac:dyDescent="0.2">
      <c r="A5013" t="s">
        <v>1072</v>
      </c>
      <c r="B5013">
        <v>1</v>
      </c>
      <c r="C5013">
        <v>2</v>
      </c>
      <c r="D5013" t="s">
        <v>1073</v>
      </c>
      <c r="E5013" t="s">
        <v>95</v>
      </c>
      <c r="F5013" s="4"/>
      <c r="G5013" s="9">
        <f>Table5[[#This Row],[Order Quantity]]</f>
        <v>2</v>
      </c>
    </row>
    <row r="5014" spans="1:7" ht="16" hidden="1" x14ac:dyDescent="0.2">
      <c r="A5014" t="s">
        <v>1084</v>
      </c>
      <c r="B5014">
        <v>1</v>
      </c>
      <c r="C5014">
        <v>2</v>
      </c>
      <c r="D5014" t="s">
        <v>1085</v>
      </c>
      <c r="E5014" t="s">
        <v>72</v>
      </c>
      <c r="F5014" s="4"/>
      <c r="G5014" s="9">
        <f>Table5[[#This Row],[Order Quantity]]</f>
        <v>2</v>
      </c>
    </row>
    <row r="5015" spans="1:7" ht="16" hidden="1" x14ac:dyDescent="0.2">
      <c r="A5015" t="s">
        <v>1086</v>
      </c>
      <c r="B5015">
        <v>1</v>
      </c>
      <c r="C5015" s="6">
        <v>2</v>
      </c>
      <c r="D5015" t="s">
        <v>1087</v>
      </c>
      <c r="E5015" t="s">
        <v>237</v>
      </c>
      <c r="F5015" s="4"/>
      <c r="G5015" s="9">
        <f>Table5[[#This Row],[Order Quantity]]</f>
        <v>2</v>
      </c>
    </row>
    <row r="5016" spans="1:7" ht="16" hidden="1" x14ac:dyDescent="0.2">
      <c r="A5016" t="s">
        <v>1094</v>
      </c>
      <c r="B5016">
        <v>1</v>
      </c>
      <c r="C5016">
        <v>2</v>
      </c>
      <c r="D5016" t="s">
        <v>1095</v>
      </c>
      <c r="E5016" t="s">
        <v>101</v>
      </c>
      <c r="F5016" s="4"/>
      <c r="G5016" s="9">
        <f>Table5[[#This Row],[Order Quantity]]</f>
        <v>2</v>
      </c>
    </row>
    <row r="5017" spans="1:7" ht="16" hidden="1" x14ac:dyDescent="0.2">
      <c r="A5017" t="s">
        <v>1099</v>
      </c>
      <c r="B5017">
        <v>1</v>
      </c>
      <c r="C5017">
        <v>2</v>
      </c>
      <c r="D5017" t="s">
        <v>344</v>
      </c>
      <c r="E5017" t="s">
        <v>95</v>
      </c>
      <c r="F5017" s="4"/>
      <c r="G5017" s="9">
        <f>Table5[[#This Row],[Order Quantity]]</f>
        <v>2</v>
      </c>
    </row>
    <row r="5018" spans="1:7" ht="16" hidden="1" x14ac:dyDescent="0.2">
      <c r="A5018" t="s">
        <v>1119</v>
      </c>
      <c r="B5018">
        <v>1</v>
      </c>
      <c r="C5018" s="6">
        <v>2</v>
      </c>
      <c r="D5018" t="s">
        <v>136</v>
      </c>
      <c r="E5018" t="s">
        <v>231</v>
      </c>
      <c r="F5018" s="4"/>
      <c r="G5018" s="9">
        <f>Table5[[#This Row],[Order Quantity]]</f>
        <v>2</v>
      </c>
    </row>
    <row r="5019" spans="1:7" ht="16" hidden="1" x14ac:dyDescent="0.2">
      <c r="A5019" t="s">
        <v>1137</v>
      </c>
      <c r="B5019">
        <v>1</v>
      </c>
      <c r="C5019">
        <v>2</v>
      </c>
      <c r="D5019" t="s">
        <v>897</v>
      </c>
      <c r="E5019" t="s">
        <v>389</v>
      </c>
      <c r="F5019" s="4"/>
      <c r="G5019" s="9">
        <f>Table5[[#This Row],[Order Quantity]]</f>
        <v>2</v>
      </c>
    </row>
    <row r="5020" spans="1:7" ht="16" hidden="1" x14ac:dyDescent="0.2">
      <c r="A5020" t="s">
        <v>1140</v>
      </c>
      <c r="B5020">
        <v>1</v>
      </c>
      <c r="C5020">
        <v>2</v>
      </c>
      <c r="D5020" t="s">
        <v>1141</v>
      </c>
      <c r="E5020" t="s">
        <v>81</v>
      </c>
      <c r="F5020" s="4"/>
      <c r="G5020" s="9">
        <f>Table5[[#This Row],[Order Quantity]]</f>
        <v>2</v>
      </c>
    </row>
    <row r="5021" spans="1:7" ht="16" hidden="1" x14ac:dyDescent="0.2">
      <c r="A5021" t="s">
        <v>284</v>
      </c>
      <c r="B5021">
        <v>1</v>
      </c>
      <c r="C5021">
        <v>2</v>
      </c>
      <c r="D5021" t="s">
        <v>129</v>
      </c>
      <c r="E5021" t="s">
        <v>191</v>
      </c>
      <c r="F5021" s="4"/>
      <c r="G5021" s="9">
        <f>Table5[[#This Row],[Order Quantity]]</f>
        <v>2</v>
      </c>
    </row>
    <row r="5022" spans="1:7" ht="16" hidden="1" x14ac:dyDescent="0.2">
      <c r="A5022" t="s">
        <v>1181</v>
      </c>
      <c r="B5022">
        <v>1</v>
      </c>
      <c r="C5022">
        <v>2</v>
      </c>
      <c r="D5022" t="s">
        <v>1182</v>
      </c>
      <c r="E5022" t="s">
        <v>81</v>
      </c>
      <c r="F5022" s="4"/>
      <c r="G5022" s="9">
        <f>Table5[[#This Row],[Order Quantity]]</f>
        <v>2</v>
      </c>
    </row>
    <row r="5023" spans="1:7" ht="16" hidden="1" x14ac:dyDescent="0.2">
      <c r="A5023" t="s">
        <v>1192</v>
      </c>
      <c r="B5023">
        <v>1</v>
      </c>
      <c r="C5023">
        <v>2</v>
      </c>
      <c r="D5023" t="s">
        <v>1193</v>
      </c>
      <c r="E5023" t="s">
        <v>1194</v>
      </c>
      <c r="F5023" s="4"/>
      <c r="G5023" s="9">
        <f>Table5[[#This Row],[Order Quantity]]</f>
        <v>2</v>
      </c>
    </row>
    <row r="5024" spans="1:7" ht="16" hidden="1" x14ac:dyDescent="0.2">
      <c r="A5024" t="s">
        <v>1198</v>
      </c>
      <c r="B5024">
        <v>1</v>
      </c>
      <c r="C5024">
        <v>2</v>
      </c>
      <c r="D5024" t="s">
        <v>1199</v>
      </c>
      <c r="E5024" t="s">
        <v>630</v>
      </c>
      <c r="F5024" s="4"/>
      <c r="G5024" s="9">
        <f>Table5[[#This Row],[Order Quantity]]</f>
        <v>2</v>
      </c>
    </row>
    <row r="5025" spans="1:7" ht="16" hidden="1" x14ac:dyDescent="0.2">
      <c r="A5025" t="s">
        <v>1225</v>
      </c>
      <c r="B5025">
        <v>1</v>
      </c>
      <c r="C5025">
        <v>2</v>
      </c>
      <c r="D5025" t="s">
        <v>1226</v>
      </c>
      <c r="E5025" t="s">
        <v>78</v>
      </c>
      <c r="F5025" s="4"/>
      <c r="G5025" s="9">
        <f>Table5[[#This Row],[Order Quantity]]</f>
        <v>2</v>
      </c>
    </row>
    <row r="5026" spans="1:7" ht="16" hidden="1" x14ac:dyDescent="0.2">
      <c r="A5026" t="s">
        <v>1271</v>
      </c>
      <c r="B5026">
        <v>1</v>
      </c>
      <c r="C5026">
        <v>2</v>
      </c>
      <c r="D5026" t="s">
        <v>1272</v>
      </c>
      <c r="E5026" t="s">
        <v>1273</v>
      </c>
      <c r="F5026" s="4"/>
      <c r="G5026" s="9">
        <f>Table5[[#This Row],[Order Quantity]]</f>
        <v>2</v>
      </c>
    </row>
    <row r="5027" spans="1:7" ht="16" hidden="1" x14ac:dyDescent="0.2">
      <c r="A5027" t="s">
        <v>1284</v>
      </c>
      <c r="B5027">
        <v>1</v>
      </c>
      <c r="C5027">
        <v>2</v>
      </c>
      <c r="D5027" t="s">
        <v>280</v>
      </c>
      <c r="E5027" t="s">
        <v>1285</v>
      </c>
      <c r="F5027" s="4"/>
      <c r="G5027" s="9">
        <f>Table5[[#This Row],[Order Quantity]]</f>
        <v>2</v>
      </c>
    </row>
    <row r="5028" spans="1:7" ht="16" hidden="1" x14ac:dyDescent="0.2">
      <c r="A5028" t="s">
        <v>1303</v>
      </c>
      <c r="B5028">
        <v>1</v>
      </c>
      <c r="C5028">
        <v>2</v>
      </c>
      <c r="D5028" t="s">
        <v>422</v>
      </c>
      <c r="E5028" t="s">
        <v>1304</v>
      </c>
      <c r="F5028" s="4"/>
      <c r="G5028" s="9">
        <f>Table5[[#This Row],[Order Quantity]]</f>
        <v>2</v>
      </c>
    </row>
    <row r="5029" spans="1:7" ht="16" hidden="1" x14ac:dyDescent="0.2">
      <c r="A5029" t="s">
        <v>1325</v>
      </c>
      <c r="B5029">
        <v>1</v>
      </c>
      <c r="C5029" s="6">
        <v>2</v>
      </c>
      <c r="D5029" t="s">
        <v>336</v>
      </c>
      <c r="E5029" t="s">
        <v>1326</v>
      </c>
      <c r="F5029" s="4"/>
      <c r="G5029" s="9">
        <f>Table5[[#This Row],[Order Quantity]]</f>
        <v>2</v>
      </c>
    </row>
    <row r="5030" spans="1:7" ht="16" hidden="1" x14ac:dyDescent="0.2">
      <c r="A5030" t="s">
        <v>1382</v>
      </c>
      <c r="B5030">
        <v>1</v>
      </c>
      <c r="C5030">
        <v>2</v>
      </c>
      <c r="D5030" t="s">
        <v>559</v>
      </c>
      <c r="E5030" t="s">
        <v>1383</v>
      </c>
      <c r="F5030" s="4"/>
      <c r="G5030" s="9">
        <f>Table5[[#This Row],[Order Quantity]]</f>
        <v>2</v>
      </c>
    </row>
    <row r="5031" spans="1:7" ht="16" hidden="1" x14ac:dyDescent="0.2">
      <c r="A5031" t="s">
        <v>1408</v>
      </c>
      <c r="B5031">
        <v>1</v>
      </c>
      <c r="C5031" s="6">
        <v>2</v>
      </c>
      <c r="D5031" t="s">
        <v>1409</v>
      </c>
      <c r="E5031" t="s">
        <v>1410</v>
      </c>
      <c r="F5031" s="4"/>
      <c r="G5031" s="9">
        <f>Table5[[#This Row],[Order Quantity]]</f>
        <v>2</v>
      </c>
    </row>
    <row r="5032" spans="1:7" ht="16" hidden="1" x14ac:dyDescent="0.2">
      <c r="A5032" t="s">
        <v>1426</v>
      </c>
      <c r="B5032">
        <v>1</v>
      </c>
      <c r="C5032">
        <v>2</v>
      </c>
      <c r="D5032" t="s">
        <v>1427</v>
      </c>
      <c r="E5032" t="s">
        <v>1428</v>
      </c>
      <c r="F5032" s="4"/>
      <c r="G5032" s="9">
        <f>Table5[[#This Row],[Order Quantity]]</f>
        <v>2</v>
      </c>
    </row>
    <row r="5033" spans="1:7" ht="16" hidden="1" x14ac:dyDescent="0.2">
      <c r="A5033" t="s">
        <v>1443</v>
      </c>
      <c r="B5033">
        <v>1</v>
      </c>
      <c r="C5033">
        <v>2</v>
      </c>
      <c r="D5033" t="s">
        <v>1321</v>
      </c>
      <c r="E5033" t="s">
        <v>1322</v>
      </c>
      <c r="F5033" s="4"/>
      <c r="G5033" s="9">
        <f>Table5[[#This Row],[Order Quantity]]</f>
        <v>2</v>
      </c>
    </row>
    <row r="5034" spans="1:7" ht="16" hidden="1" x14ac:dyDescent="0.2">
      <c r="A5034" t="s">
        <v>1447</v>
      </c>
      <c r="B5034">
        <v>1</v>
      </c>
      <c r="C5034">
        <v>2</v>
      </c>
      <c r="D5034" t="s">
        <v>1448</v>
      </c>
      <c r="E5034" t="s">
        <v>1449</v>
      </c>
      <c r="F5034" s="4"/>
      <c r="G5034" s="9">
        <f>Table5[[#This Row],[Order Quantity]]</f>
        <v>2</v>
      </c>
    </row>
    <row r="5035" spans="1:7" ht="16" hidden="1" x14ac:dyDescent="0.2">
      <c r="A5035" t="s">
        <v>1453</v>
      </c>
      <c r="B5035">
        <v>1</v>
      </c>
      <c r="C5035">
        <v>2</v>
      </c>
      <c r="D5035" t="s">
        <v>292</v>
      </c>
      <c r="E5035" t="s">
        <v>1307</v>
      </c>
      <c r="F5035" s="4"/>
      <c r="G5035" s="9">
        <f>Table5[[#This Row],[Order Quantity]]</f>
        <v>2</v>
      </c>
    </row>
    <row r="5036" spans="1:7" ht="16" hidden="1" x14ac:dyDescent="0.2">
      <c r="A5036" t="s">
        <v>1548</v>
      </c>
      <c r="B5036">
        <v>1</v>
      </c>
      <c r="C5036">
        <v>2</v>
      </c>
      <c r="D5036" t="s">
        <v>697</v>
      </c>
      <c r="E5036" t="s">
        <v>1549</v>
      </c>
      <c r="F5036" s="4"/>
      <c r="G5036" s="9">
        <f>Table5[[#This Row],[Order Quantity]]</f>
        <v>2</v>
      </c>
    </row>
    <row r="5037" spans="1:7" ht="16" hidden="1" x14ac:dyDescent="0.2">
      <c r="A5037" t="s">
        <v>1602</v>
      </c>
      <c r="B5037">
        <v>1</v>
      </c>
      <c r="C5037">
        <v>2</v>
      </c>
      <c r="D5037" t="s">
        <v>65</v>
      </c>
      <c r="E5037" t="s">
        <v>1603</v>
      </c>
      <c r="F5037" s="4"/>
      <c r="G5037" s="9">
        <f>Table5[[#This Row],[Order Quantity]]</f>
        <v>2</v>
      </c>
    </row>
    <row r="5038" spans="1:7" ht="16" x14ac:dyDescent="0.2">
      <c r="A5038" t="s">
        <v>1606</v>
      </c>
      <c r="B5038">
        <v>1</v>
      </c>
      <c r="C5038" s="6">
        <v>2</v>
      </c>
      <c r="D5038" t="s">
        <v>136</v>
      </c>
      <c r="E5038" t="s">
        <v>1607</v>
      </c>
      <c r="F5038" s="13" t="s">
        <v>7669</v>
      </c>
      <c r="G5038" s="9">
        <f>Table5[[#This Row],[Order Quantity]]</f>
        <v>2</v>
      </c>
    </row>
    <row r="5039" spans="1:7" ht="16" hidden="1" x14ac:dyDescent="0.2">
      <c r="A5039" t="s">
        <v>1639</v>
      </c>
      <c r="B5039">
        <v>1</v>
      </c>
      <c r="C5039">
        <v>2</v>
      </c>
      <c r="D5039" t="s">
        <v>1404</v>
      </c>
      <c r="E5039" t="s">
        <v>1640</v>
      </c>
      <c r="F5039" s="4"/>
      <c r="G5039" s="9">
        <f>Table5[[#This Row],[Order Quantity]]</f>
        <v>2</v>
      </c>
    </row>
    <row r="5040" spans="1:7" ht="16" hidden="1" x14ac:dyDescent="0.2">
      <c r="A5040" t="s">
        <v>1648</v>
      </c>
      <c r="B5040">
        <v>1</v>
      </c>
      <c r="C5040">
        <v>2</v>
      </c>
      <c r="D5040" t="s">
        <v>1649</v>
      </c>
      <c r="E5040" t="s">
        <v>1640</v>
      </c>
      <c r="F5040" s="4"/>
      <c r="G5040" s="9">
        <f>Table5[[#This Row],[Order Quantity]]</f>
        <v>2</v>
      </c>
    </row>
    <row r="5041" spans="1:7" ht="16" hidden="1" x14ac:dyDescent="0.2">
      <c r="A5041" t="s">
        <v>1662</v>
      </c>
      <c r="B5041">
        <v>1</v>
      </c>
      <c r="C5041" s="6">
        <v>2</v>
      </c>
      <c r="D5041" t="s">
        <v>1663</v>
      </c>
      <c r="E5041" t="s">
        <v>1664</v>
      </c>
      <c r="F5041" s="4"/>
      <c r="G5041" s="9">
        <f>Table5[[#This Row],[Order Quantity]]</f>
        <v>2</v>
      </c>
    </row>
    <row r="5042" spans="1:7" ht="16" hidden="1" x14ac:dyDescent="0.2">
      <c r="A5042" t="s">
        <v>1670</v>
      </c>
      <c r="B5042">
        <v>1</v>
      </c>
      <c r="C5042">
        <v>2</v>
      </c>
      <c r="D5042" t="s">
        <v>65</v>
      </c>
      <c r="E5042" t="s">
        <v>1598</v>
      </c>
      <c r="F5042" s="4"/>
      <c r="G5042" s="9">
        <f>Table5[[#This Row],[Order Quantity]]</f>
        <v>2</v>
      </c>
    </row>
    <row r="5043" spans="1:7" ht="16" hidden="1" x14ac:dyDescent="0.2">
      <c r="A5043" t="s">
        <v>1684</v>
      </c>
      <c r="B5043">
        <v>1</v>
      </c>
      <c r="C5043" s="6">
        <v>2</v>
      </c>
      <c r="D5043" t="s">
        <v>164</v>
      </c>
      <c r="E5043" t="s">
        <v>1268</v>
      </c>
      <c r="F5043" s="4"/>
      <c r="G5043" s="9">
        <f>Table5[[#This Row],[Order Quantity]]</f>
        <v>2</v>
      </c>
    </row>
    <row r="5044" spans="1:7" ht="16" hidden="1" x14ac:dyDescent="0.2">
      <c r="A5044" t="s">
        <v>1688</v>
      </c>
      <c r="B5044">
        <v>1</v>
      </c>
      <c r="C5044">
        <v>2</v>
      </c>
      <c r="D5044" t="s">
        <v>1689</v>
      </c>
      <c r="E5044" t="s">
        <v>1690</v>
      </c>
      <c r="F5044" s="4"/>
      <c r="G5044" s="9">
        <f>Table5[[#This Row],[Order Quantity]]</f>
        <v>2</v>
      </c>
    </row>
    <row r="5045" spans="1:7" ht="16" hidden="1" x14ac:dyDescent="0.2">
      <c r="A5045" t="s">
        <v>1725</v>
      </c>
      <c r="B5045">
        <v>1</v>
      </c>
      <c r="C5045">
        <v>2</v>
      </c>
      <c r="D5045" t="s">
        <v>116</v>
      </c>
      <c r="E5045" t="s">
        <v>287</v>
      </c>
      <c r="F5045" s="4"/>
      <c r="G5045" s="9">
        <f>Table5[[#This Row],[Order Quantity]]</f>
        <v>2</v>
      </c>
    </row>
    <row r="5046" spans="1:7" ht="16" hidden="1" x14ac:dyDescent="0.2">
      <c r="A5046" t="s">
        <v>1730</v>
      </c>
      <c r="B5046">
        <v>1</v>
      </c>
      <c r="C5046">
        <v>2</v>
      </c>
      <c r="D5046" t="s">
        <v>262</v>
      </c>
      <c r="E5046" t="s">
        <v>1285</v>
      </c>
      <c r="F5046" s="4"/>
      <c r="G5046" s="9">
        <f>Table5[[#This Row],[Order Quantity]]</f>
        <v>2</v>
      </c>
    </row>
    <row r="5047" spans="1:7" ht="16" hidden="1" x14ac:dyDescent="0.2">
      <c r="A5047" t="s">
        <v>1847</v>
      </c>
      <c r="B5047">
        <v>1</v>
      </c>
      <c r="C5047">
        <v>2</v>
      </c>
      <c r="D5047" t="s">
        <v>1848</v>
      </c>
      <c r="E5047" t="s">
        <v>1849</v>
      </c>
      <c r="F5047" s="4"/>
      <c r="G5047" s="9">
        <f>Table5[[#This Row],[Order Quantity]]</f>
        <v>2</v>
      </c>
    </row>
    <row r="5048" spans="1:7" ht="16" hidden="1" x14ac:dyDescent="0.2">
      <c r="A5048" t="s">
        <v>1861</v>
      </c>
      <c r="B5048">
        <v>1</v>
      </c>
      <c r="C5048">
        <v>2</v>
      </c>
      <c r="D5048" t="s">
        <v>1862</v>
      </c>
      <c r="E5048" t="s">
        <v>1547</v>
      </c>
      <c r="F5048" s="4"/>
      <c r="G5048" s="9">
        <f>Table5[[#This Row],[Order Quantity]]</f>
        <v>2</v>
      </c>
    </row>
    <row r="5049" spans="1:7" ht="16" hidden="1" x14ac:dyDescent="0.2">
      <c r="A5049" t="s">
        <v>1955</v>
      </c>
      <c r="B5049">
        <v>1</v>
      </c>
      <c r="C5049">
        <v>2</v>
      </c>
      <c r="D5049" t="s">
        <v>129</v>
      </c>
      <c r="E5049" t="s">
        <v>1956</v>
      </c>
      <c r="F5049" s="4"/>
      <c r="G5049" s="9">
        <f>Table5[[#This Row],[Order Quantity]]</f>
        <v>2</v>
      </c>
    </row>
    <row r="5050" spans="1:7" ht="16" hidden="1" x14ac:dyDescent="0.2">
      <c r="A5050" t="s">
        <v>1957</v>
      </c>
      <c r="B5050">
        <v>1</v>
      </c>
      <c r="C5050">
        <v>2</v>
      </c>
      <c r="D5050" t="s">
        <v>129</v>
      </c>
      <c r="E5050" t="s">
        <v>1826</v>
      </c>
      <c r="F5050" s="4"/>
      <c r="G5050" s="9">
        <f>Table5[[#This Row],[Order Quantity]]</f>
        <v>2</v>
      </c>
    </row>
    <row r="5051" spans="1:7" ht="16" hidden="1" x14ac:dyDescent="0.2">
      <c r="A5051" t="s">
        <v>1961</v>
      </c>
      <c r="B5051">
        <v>1</v>
      </c>
      <c r="C5051">
        <v>2</v>
      </c>
      <c r="D5051" t="s">
        <v>262</v>
      </c>
      <c r="E5051" t="s">
        <v>1905</v>
      </c>
      <c r="F5051" s="4"/>
      <c r="G5051" s="9">
        <f>Table5[[#This Row],[Order Quantity]]</f>
        <v>2</v>
      </c>
    </row>
    <row r="5052" spans="1:7" ht="16" hidden="1" x14ac:dyDescent="0.2">
      <c r="A5052" t="s">
        <v>2000</v>
      </c>
      <c r="B5052">
        <v>1</v>
      </c>
      <c r="C5052">
        <v>2</v>
      </c>
      <c r="D5052" t="s">
        <v>1427</v>
      </c>
      <c r="E5052" t="s">
        <v>1428</v>
      </c>
      <c r="F5052" s="4"/>
      <c r="G5052" s="9">
        <f>Table5[[#This Row],[Order Quantity]]</f>
        <v>2</v>
      </c>
    </row>
    <row r="5053" spans="1:7" ht="16" hidden="1" x14ac:dyDescent="0.2">
      <c r="A5053" t="s">
        <v>2003</v>
      </c>
      <c r="B5053">
        <v>1</v>
      </c>
      <c r="C5053" s="6">
        <v>2</v>
      </c>
      <c r="D5053" t="s">
        <v>2004</v>
      </c>
      <c r="E5053" t="s">
        <v>2005</v>
      </c>
      <c r="F5053" s="4"/>
      <c r="G5053" s="9">
        <f>Table5[[#This Row],[Order Quantity]]</f>
        <v>2</v>
      </c>
    </row>
    <row r="5054" spans="1:7" ht="16" hidden="1" x14ac:dyDescent="0.2">
      <c r="A5054" t="s">
        <v>2042</v>
      </c>
      <c r="B5054">
        <v>1</v>
      </c>
      <c r="C5054">
        <v>2</v>
      </c>
      <c r="D5054" t="s">
        <v>1811</v>
      </c>
      <c r="E5054" t="s">
        <v>1812</v>
      </c>
      <c r="F5054" s="4"/>
      <c r="G5054" s="9">
        <f>Table5[[#This Row],[Order Quantity]]</f>
        <v>2</v>
      </c>
    </row>
    <row r="5055" spans="1:7" ht="16" hidden="1" x14ac:dyDescent="0.2">
      <c r="A5055" t="s">
        <v>2069</v>
      </c>
      <c r="B5055">
        <v>1</v>
      </c>
      <c r="C5055">
        <v>2</v>
      </c>
      <c r="D5055" t="s">
        <v>1998</v>
      </c>
      <c r="E5055" t="s">
        <v>2061</v>
      </c>
      <c r="F5055" s="4"/>
      <c r="G5055" s="9">
        <f>Table5[[#This Row],[Order Quantity]]</f>
        <v>2</v>
      </c>
    </row>
    <row r="5056" spans="1:7" ht="16" hidden="1" x14ac:dyDescent="0.2">
      <c r="A5056" t="s">
        <v>2093</v>
      </c>
      <c r="B5056">
        <v>1</v>
      </c>
      <c r="C5056">
        <v>2</v>
      </c>
      <c r="D5056" t="s">
        <v>391</v>
      </c>
      <c r="E5056" t="s">
        <v>2061</v>
      </c>
      <c r="F5056" s="4"/>
      <c r="G5056" s="9">
        <f>Table5[[#This Row],[Order Quantity]]</f>
        <v>2</v>
      </c>
    </row>
    <row r="5057" spans="1:7" ht="16" hidden="1" x14ac:dyDescent="0.2">
      <c r="A5057" t="s">
        <v>2136</v>
      </c>
      <c r="B5057">
        <v>1</v>
      </c>
      <c r="C5057">
        <v>2</v>
      </c>
      <c r="D5057" t="s">
        <v>129</v>
      </c>
      <c r="E5057" t="s">
        <v>1084</v>
      </c>
      <c r="F5057" s="4"/>
      <c r="G5057" s="9">
        <f>Table5[[#This Row],[Order Quantity]]</f>
        <v>2</v>
      </c>
    </row>
    <row r="5058" spans="1:7" ht="16" hidden="1" x14ac:dyDescent="0.2">
      <c r="A5058" t="s">
        <v>2181</v>
      </c>
      <c r="B5058">
        <v>1</v>
      </c>
      <c r="C5058">
        <v>2</v>
      </c>
      <c r="D5058" t="s">
        <v>2167</v>
      </c>
      <c r="E5058" t="s">
        <v>1464</v>
      </c>
      <c r="F5058" s="4"/>
      <c r="G5058" s="9">
        <f>Table5[[#This Row],[Order Quantity]]</f>
        <v>2</v>
      </c>
    </row>
    <row r="5059" spans="1:7" ht="16" hidden="1" x14ac:dyDescent="0.2">
      <c r="A5059" t="s">
        <v>2243</v>
      </c>
      <c r="B5059">
        <v>1</v>
      </c>
      <c r="C5059">
        <v>2</v>
      </c>
      <c r="D5059" t="s">
        <v>959</v>
      </c>
      <c r="E5059" t="s">
        <v>287</v>
      </c>
      <c r="F5059" s="4"/>
      <c r="G5059" s="9">
        <f>Table5[[#This Row],[Order Quantity]]</f>
        <v>2</v>
      </c>
    </row>
    <row r="5060" spans="1:7" ht="16" hidden="1" x14ac:dyDescent="0.2">
      <c r="A5060" t="s">
        <v>2285</v>
      </c>
      <c r="B5060">
        <v>1</v>
      </c>
      <c r="C5060">
        <v>2</v>
      </c>
      <c r="D5060" t="s">
        <v>2286</v>
      </c>
      <c r="E5060" t="s">
        <v>1655</v>
      </c>
      <c r="F5060" s="4"/>
      <c r="G5060" s="9">
        <f>Table5[[#This Row],[Order Quantity]]</f>
        <v>2</v>
      </c>
    </row>
    <row r="5061" spans="1:7" ht="16" hidden="1" x14ac:dyDescent="0.2">
      <c r="A5061" t="s">
        <v>2311</v>
      </c>
      <c r="B5061">
        <v>1</v>
      </c>
      <c r="C5061">
        <v>2</v>
      </c>
      <c r="D5061" t="s">
        <v>2312</v>
      </c>
      <c r="E5061" t="s">
        <v>2155</v>
      </c>
      <c r="F5061" s="4"/>
      <c r="G5061" s="9">
        <f>Table5[[#This Row],[Order Quantity]]</f>
        <v>2</v>
      </c>
    </row>
    <row r="5062" spans="1:7" ht="16" hidden="1" x14ac:dyDescent="0.2">
      <c r="A5062" t="s">
        <v>2349</v>
      </c>
      <c r="B5062">
        <v>1</v>
      </c>
      <c r="C5062">
        <v>2</v>
      </c>
      <c r="D5062" t="s">
        <v>344</v>
      </c>
      <c r="E5062" t="s">
        <v>1719</v>
      </c>
      <c r="F5062" s="4"/>
      <c r="G5062" s="9">
        <f>Table5[[#This Row],[Order Quantity]]</f>
        <v>2</v>
      </c>
    </row>
    <row r="5063" spans="1:7" ht="16" hidden="1" x14ac:dyDescent="0.2">
      <c r="A5063" t="s">
        <v>2400</v>
      </c>
      <c r="B5063">
        <v>1</v>
      </c>
      <c r="C5063">
        <v>2</v>
      </c>
      <c r="D5063" t="s">
        <v>2401</v>
      </c>
      <c r="E5063" t="s">
        <v>1428</v>
      </c>
      <c r="F5063" s="4"/>
      <c r="G5063" s="9">
        <f>Table5[[#This Row],[Order Quantity]]</f>
        <v>2</v>
      </c>
    </row>
    <row r="5064" spans="1:7" ht="16" hidden="1" x14ac:dyDescent="0.2">
      <c r="A5064" t="s">
        <v>2415</v>
      </c>
      <c r="B5064">
        <v>1</v>
      </c>
      <c r="C5064" s="6">
        <v>2</v>
      </c>
      <c r="D5064" t="s">
        <v>2416</v>
      </c>
      <c r="E5064" t="s">
        <v>1664</v>
      </c>
      <c r="F5064" s="4"/>
      <c r="G5064" s="9">
        <f>Table5[[#This Row],[Order Quantity]]</f>
        <v>2</v>
      </c>
    </row>
    <row r="5065" spans="1:7" ht="16" hidden="1" x14ac:dyDescent="0.2">
      <c r="A5065" t="s">
        <v>2421</v>
      </c>
      <c r="B5065">
        <v>1</v>
      </c>
      <c r="C5065">
        <v>2</v>
      </c>
      <c r="D5065" t="s">
        <v>2422</v>
      </c>
      <c r="E5065" t="s">
        <v>1331</v>
      </c>
      <c r="F5065" s="4"/>
      <c r="G5065" s="9">
        <f>Table5[[#This Row],[Order Quantity]]</f>
        <v>2</v>
      </c>
    </row>
    <row r="5066" spans="1:7" ht="16" hidden="1" x14ac:dyDescent="0.2">
      <c r="A5066" t="s">
        <v>2451</v>
      </c>
      <c r="B5066">
        <v>1</v>
      </c>
      <c r="C5066">
        <v>2</v>
      </c>
      <c r="D5066" t="s">
        <v>1497</v>
      </c>
      <c r="E5066" t="s">
        <v>2109</v>
      </c>
      <c r="F5066" s="4"/>
      <c r="G5066" s="9">
        <f>Table5[[#This Row],[Order Quantity]]</f>
        <v>2</v>
      </c>
    </row>
    <row r="5067" spans="1:7" ht="16" hidden="1" x14ac:dyDescent="0.2">
      <c r="A5067" t="s">
        <v>2457</v>
      </c>
      <c r="B5067">
        <v>1</v>
      </c>
      <c r="C5067">
        <v>2</v>
      </c>
      <c r="D5067" t="s">
        <v>136</v>
      </c>
      <c r="E5067" t="s">
        <v>2458</v>
      </c>
      <c r="F5067" s="4"/>
      <c r="G5067" s="9">
        <f>Table5[[#This Row],[Order Quantity]]</f>
        <v>2</v>
      </c>
    </row>
    <row r="5068" spans="1:7" ht="16" hidden="1" x14ac:dyDescent="0.2">
      <c r="A5068" t="s">
        <v>2527</v>
      </c>
      <c r="B5068">
        <v>1</v>
      </c>
      <c r="C5068">
        <v>2</v>
      </c>
      <c r="D5068" t="s">
        <v>1363</v>
      </c>
      <c r="E5068" t="s">
        <v>1605</v>
      </c>
      <c r="F5068" s="4"/>
      <c r="G5068" s="9">
        <f>Table5[[#This Row],[Order Quantity]]</f>
        <v>2</v>
      </c>
    </row>
    <row r="5069" spans="1:7" ht="16" hidden="1" x14ac:dyDescent="0.2">
      <c r="A5069" t="s">
        <v>2544</v>
      </c>
      <c r="B5069">
        <v>1</v>
      </c>
      <c r="C5069">
        <v>2</v>
      </c>
      <c r="D5069" t="s">
        <v>2545</v>
      </c>
      <c r="E5069" t="s">
        <v>1547</v>
      </c>
      <c r="F5069" s="4"/>
      <c r="G5069" s="9">
        <f>Table5[[#This Row],[Order Quantity]]</f>
        <v>2</v>
      </c>
    </row>
    <row r="5070" spans="1:7" ht="16" hidden="1" x14ac:dyDescent="0.2">
      <c r="A5070" t="s">
        <v>2547</v>
      </c>
      <c r="B5070">
        <v>1</v>
      </c>
      <c r="C5070">
        <v>2</v>
      </c>
      <c r="D5070" t="s">
        <v>1144</v>
      </c>
      <c r="E5070" t="s">
        <v>1655</v>
      </c>
      <c r="F5070" s="4"/>
      <c r="G5070" s="9">
        <f>Table5[[#This Row],[Order Quantity]]</f>
        <v>2</v>
      </c>
    </row>
    <row r="5071" spans="1:7" ht="16" hidden="1" x14ac:dyDescent="0.2">
      <c r="A5071" t="s">
        <v>2579</v>
      </c>
      <c r="B5071">
        <v>1</v>
      </c>
      <c r="C5071">
        <v>2</v>
      </c>
      <c r="D5071" t="s">
        <v>136</v>
      </c>
      <c r="E5071" t="s">
        <v>1618</v>
      </c>
      <c r="F5071" s="4"/>
      <c r="G5071" s="9">
        <f>Table5[[#This Row],[Order Quantity]]</f>
        <v>2</v>
      </c>
    </row>
    <row r="5072" spans="1:7" ht="16" hidden="1" x14ac:dyDescent="0.2">
      <c r="A5072" t="s">
        <v>2601</v>
      </c>
      <c r="B5072">
        <v>1</v>
      </c>
      <c r="C5072" s="6">
        <v>2</v>
      </c>
      <c r="D5072" t="s">
        <v>216</v>
      </c>
      <c r="E5072" t="s">
        <v>1911</v>
      </c>
      <c r="F5072" s="4"/>
      <c r="G5072" s="9">
        <f>Table5[[#This Row],[Order Quantity]]</f>
        <v>2</v>
      </c>
    </row>
    <row r="5073" spans="1:7" ht="16" hidden="1" x14ac:dyDescent="0.2">
      <c r="A5073" t="s">
        <v>2682</v>
      </c>
      <c r="B5073">
        <v>1</v>
      </c>
      <c r="C5073">
        <v>2</v>
      </c>
      <c r="D5073" t="s">
        <v>2456</v>
      </c>
      <c r="E5073" t="s">
        <v>2683</v>
      </c>
      <c r="F5073" s="4"/>
      <c r="G5073" s="9">
        <f>Table5[[#This Row],[Order Quantity]]</f>
        <v>2</v>
      </c>
    </row>
    <row r="5074" spans="1:7" ht="16" hidden="1" x14ac:dyDescent="0.2">
      <c r="A5074" t="s">
        <v>2703</v>
      </c>
      <c r="B5074">
        <v>1</v>
      </c>
      <c r="C5074" s="6">
        <v>2</v>
      </c>
      <c r="D5074" t="s">
        <v>2695</v>
      </c>
      <c r="E5074" t="s">
        <v>1539</v>
      </c>
      <c r="F5074" s="4"/>
      <c r="G5074" s="9">
        <f>Table5[[#This Row],[Order Quantity]]</f>
        <v>2</v>
      </c>
    </row>
    <row r="5075" spans="1:7" ht="16" hidden="1" x14ac:dyDescent="0.2">
      <c r="A5075" t="s">
        <v>2705</v>
      </c>
      <c r="B5075">
        <v>1</v>
      </c>
      <c r="C5075">
        <v>2</v>
      </c>
      <c r="D5075" t="s">
        <v>968</v>
      </c>
      <c r="E5075" t="s">
        <v>1251</v>
      </c>
      <c r="F5075" s="4"/>
      <c r="G5075" s="9">
        <f>Table5[[#This Row],[Order Quantity]]</f>
        <v>2</v>
      </c>
    </row>
    <row r="5076" spans="1:7" ht="16" hidden="1" x14ac:dyDescent="0.2">
      <c r="A5076" t="s">
        <v>967</v>
      </c>
      <c r="B5076">
        <v>1</v>
      </c>
      <c r="C5076">
        <v>2</v>
      </c>
      <c r="D5076" t="s">
        <v>968</v>
      </c>
      <c r="E5076" t="s">
        <v>1251</v>
      </c>
      <c r="F5076" s="4"/>
      <c r="G5076" s="9">
        <f>Table5[[#This Row],[Order Quantity]]</f>
        <v>2</v>
      </c>
    </row>
    <row r="5077" spans="1:7" ht="16" hidden="1" x14ac:dyDescent="0.2">
      <c r="A5077" t="s">
        <v>660</v>
      </c>
      <c r="B5077">
        <v>1</v>
      </c>
      <c r="C5077">
        <v>2</v>
      </c>
      <c r="D5077" t="s">
        <v>661</v>
      </c>
      <c r="E5077" t="s">
        <v>2683</v>
      </c>
      <c r="F5077" s="4"/>
      <c r="G5077" s="9">
        <f>Table5[[#This Row],[Order Quantity]]</f>
        <v>2</v>
      </c>
    </row>
    <row r="5078" spans="1:7" ht="16" hidden="1" x14ac:dyDescent="0.2">
      <c r="A5078" t="s">
        <v>2749</v>
      </c>
      <c r="B5078">
        <v>1</v>
      </c>
      <c r="C5078" s="6">
        <v>2</v>
      </c>
      <c r="D5078" t="s">
        <v>2652</v>
      </c>
      <c r="E5078" t="s">
        <v>1265</v>
      </c>
      <c r="F5078" s="4"/>
      <c r="G5078" s="9">
        <f>Table5[[#This Row],[Order Quantity]]</f>
        <v>2</v>
      </c>
    </row>
    <row r="5079" spans="1:7" ht="16" hidden="1" x14ac:dyDescent="0.2">
      <c r="A5079" t="s">
        <v>2755</v>
      </c>
      <c r="B5079">
        <v>1</v>
      </c>
      <c r="C5079">
        <v>2</v>
      </c>
      <c r="D5079" t="s">
        <v>2730</v>
      </c>
      <c r="E5079" t="s">
        <v>1261</v>
      </c>
      <c r="F5079" s="4"/>
      <c r="G5079" s="9">
        <f>Table5[[#This Row],[Order Quantity]]</f>
        <v>2</v>
      </c>
    </row>
    <row r="5080" spans="1:7" ht="16" hidden="1" x14ac:dyDescent="0.2">
      <c r="A5080" t="s">
        <v>2762</v>
      </c>
      <c r="B5080">
        <v>1</v>
      </c>
      <c r="C5080">
        <v>2</v>
      </c>
      <c r="D5080" t="s">
        <v>47</v>
      </c>
      <c r="E5080" t="s">
        <v>2763</v>
      </c>
      <c r="F5080" s="4"/>
      <c r="G5080" s="9">
        <f>Table5[[#This Row],[Order Quantity]]</f>
        <v>2</v>
      </c>
    </row>
    <row r="5081" spans="1:7" ht="16" hidden="1" x14ac:dyDescent="0.2">
      <c r="A5081" t="s">
        <v>2764</v>
      </c>
      <c r="B5081">
        <v>1</v>
      </c>
      <c r="C5081">
        <v>2</v>
      </c>
      <c r="D5081" t="s">
        <v>1451</v>
      </c>
      <c r="E5081" t="s">
        <v>2765</v>
      </c>
      <c r="F5081" s="4"/>
      <c r="G5081" s="9">
        <f>Table5[[#This Row],[Order Quantity]]</f>
        <v>2</v>
      </c>
    </row>
    <row r="5082" spans="1:7" ht="16" hidden="1" x14ac:dyDescent="0.2">
      <c r="A5082" t="s">
        <v>2782</v>
      </c>
      <c r="B5082">
        <v>1</v>
      </c>
      <c r="C5082">
        <v>2</v>
      </c>
      <c r="D5082" t="s">
        <v>136</v>
      </c>
      <c r="E5082" t="s">
        <v>2783</v>
      </c>
      <c r="F5082" s="4"/>
      <c r="G5082" s="9">
        <f>Table5[[#This Row],[Order Quantity]]</f>
        <v>2</v>
      </c>
    </row>
    <row r="5083" spans="1:7" ht="16" hidden="1" x14ac:dyDescent="0.2">
      <c r="A5083" t="s">
        <v>2797</v>
      </c>
      <c r="B5083">
        <v>1</v>
      </c>
      <c r="C5083">
        <v>2</v>
      </c>
      <c r="D5083" t="s">
        <v>136</v>
      </c>
      <c r="E5083" t="s">
        <v>2783</v>
      </c>
      <c r="F5083" s="4"/>
      <c r="G5083" s="9">
        <f>Table5[[#This Row],[Order Quantity]]</f>
        <v>2</v>
      </c>
    </row>
    <row r="5084" spans="1:7" ht="16" hidden="1" x14ac:dyDescent="0.2">
      <c r="A5084" t="s">
        <v>2805</v>
      </c>
      <c r="B5084">
        <v>1</v>
      </c>
      <c r="C5084" s="6">
        <v>2</v>
      </c>
      <c r="D5084" t="s">
        <v>2806</v>
      </c>
      <c r="E5084" t="s">
        <v>2807</v>
      </c>
      <c r="F5084" s="4"/>
      <c r="G5084" s="9">
        <f>Table5[[#This Row],[Order Quantity]]</f>
        <v>2</v>
      </c>
    </row>
    <row r="5085" spans="1:7" ht="16" hidden="1" x14ac:dyDescent="0.2">
      <c r="A5085" t="s">
        <v>2864</v>
      </c>
      <c r="B5085">
        <v>1</v>
      </c>
      <c r="C5085" s="6">
        <v>2</v>
      </c>
      <c r="D5085" t="s">
        <v>2456</v>
      </c>
      <c r="E5085" t="s">
        <v>1326</v>
      </c>
      <c r="F5085" s="4"/>
      <c r="G5085" s="9">
        <f>Table5[[#This Row],[Order Quantity]]</f>
        <v>2</v>
      </c>
    </row>
    <row r="5086" spans="1:7" ht="16" hidden="1" x14ac:dyDescent="0.2">
      <c r="A5086" t="s">
        <v>2899</v>
      </c>
      <c r="B5086">
        <v>1</v>
      </c>
      <c r="C5086">
        <v>2</v>
      </c>
      <c r="D5086" t="s">
        <v>2900</v>
      </c>
      <c r="E5086" t="s">
        <v>1719</v>
      </c>
      <c r="F5086" s="4"/>
      <c r="G5086" s="9">
        <f>Table5[[#This Row],[Order Quantity]]</f>
        <v>2</v>
      </c>
    </row>
    <row r="5087" spans="1:7" ht="16" hidden="1" x14ac:dyDescent="0.2">
      <c r="A5087" t="s">
        <v>2912</v>
      </c>
      <c r="B5087">
        <v>1</v>
      </c>
      <c r="C5087">
        <v>2</v>
      </c>
      <c r="D5087" t="s">
        <v>28</v>
      </c>
      <c r="E5087" t="s">
        <v>2913</v>
      </c>
      <c r="F5087" s="4"/>
      <c r="G5087" s="9">
        <f>Table5[[#This Row],[Order Quantity]]</f>
        <v>2</v>
      </c>
    </row>
    <row r="5088" spans="1:7" ht="16" hidden="1" x14ac:dyDescent="0.2">
      <c r="A5088" t="s">
        <v>2933</v>
      </c>
      <c r="B5088">
        <v>1</v>
      </c>
      <c r="C5088">
        <v>2</v>
      </c>
      <c r="D5088" t="s">
        <v>129</v>
      </c>
      <c r="E5088" t="s">
        <v>2237</v>
      </c>
      <c r="F5088" s="4"/>
      <c r="G5088" s="9">
        <f>Table5[[#This Row],[Order Quantity]]</f>
        <v>2</v>
      </c>
    </row>
    <row r="5089" spans="1:7" ht="16" hidden="1" x14ac:dyDescent="0.2">
      <c r="A5089" t="s">
        <v>1203</v>
      </c>
      <c r="B5089">
        <v>1</v>
      </c>
      <c r="C5089">
        <v>2</v>
      </c>
      <c r="D5089" t="s">
        <v>2984</v>
      </c>
      <c r="E5089" t="s">
        <v>2683</v>
      </c>
      <c r="F5089" s="4"/>
      <c r="G5089" s="9">
        <f>Table5[[#This Row],[Order Quantity]]</f>
        <v>2</v>
      </c>
    </row>
    <row r="5090" spans="1:7" ht="16" hidden="1" x14ac:dyDescent="0.2">
      <c r="A5090" t="s">
        <v>3001</v>
      </c>
      <c r="B5090">
        <v>1</v>
      </c>
      <c r="C5090">
        <v>2</v>
      </c>
      <c r="D5090" t="s">
        <v>103</v>
      </c>
      <c r="E5090" t="s">
        <v>1302</v>
      </c>
      <c r="F5090" s="4"/>
      <c r="G5090" s="9">
        <f>Table5[[#This Row],[Order Quantity]]</f>
        <v>2</v>
      </c>
    </row>
    <row r="5091" spans="1:7" ht="16" hidden="1" x14ac:dyDescent="0.2">
      <c r="A5091" t="s">
        <v>3002</v>
      </c>
      <c r="B5091">
        <v>1</v>
      </c>
      <c r="C5091">
        <v>2</v>
      </c>
      <c r="D5091" t="s">
        <v>103</v>
      </c>
      <c r="E5091" t="s">
        <v>3003</v>
      </c>
      <c r="F5091" s="4"/>
      <c r="G5091" s="9">
        <f>Table5[[#This Row],[Order Quantity]]</f>
        <v>2</v>
      </c>
    </row>
    <row r="5092" spans="1:7" ht="16" hidden="1" x14ac:dyDescent="0.2">
      <c r="A5092" t="s">
        <v>3009</v>
      </c>
      <c r="B5092">
        <v>1</v>
      </c>
      <c r="C5092">
        <v>2</v>
      </c>
      <c r="D5092" t="s">
        <v>1174</v>
      </c>
      <c r="E5092" t="s">
        <v>287</v>
      </c>
      <c r="F5092" s="4"/>
      <c r="G5092" s="9">
        <f>Table5[[#This Row],[Order Quantity]]</f>
        <v>2</v>
      </c>
    </row>
    <row r="5093" spans="1:7" ht="16" hidden="1" x14ac:dyDescent="0.2">
      <c r="A5093" t="s">
        <v>3011</v>
      </c>
      <c r="B5093">
        <v>1</v>
      </c>
      <c r="C5093">
        <v>2</v>
      </c>
      <c r="D5093" t="s">
        <v>464</v>
      </c>
      <c r="E5093" t="s">
        <v>1302</v>
      </c>
      <c r="F5093" s="4"/>
      <c r="G5093" s="9">
        <f>Table5[[#This Row],[Order Quantity]]</f>
        <v>2</v>
      </c>
    </row>
    <row r="5094" spans="1:7" ht="16" hidden="1" x14ac:dyDescent="0.2">
      <c r="A5094" t="s">
        <v>1157</v>
      </c>
      <c r="B5094">
        <v>1</v>
      </c>
      <c r="C5094">
        <v>2</v>
      </c>
      <c r="D5094" t="s">
        <v>2880</v>
      </c>
      <c r="E5094" t="s">
        <v>1302</v>
      </c>
      <c r="F5094" s="4"/>
      <c r="G5094" s="9">
        <f>Table5[[#This Row],[Order Quantity]]</f>
        <v>2</v>
      </c>
    </row>
    <row r="5095" spans="1:7" ht="16" hidden="1" x14ac:dyDescent="0.2">
      <c r="A5095" t="s">
        <v>3037</v>
      </c>
      <c r="B5095">
        <v>1</v>
      </c>
      <c r="C5095">
        <v>2</v>
      </c>
      <c r="D5095" t="s">
        <v>3038</v>
      </c>
      <c r="E5095" t="s">
        <v>3037</v>
      </c>
      <c r="F5095" s="4"/>
      <c r="G5095" s="9">
        <f>Table5[[#This Row],[Order Quantity]]</f>
        <v>2</v>
      </c>
    </row>
    <row r="5096" spans="1:7" ht="16" hidden="1" x14ac:dyDescent="0.2">
      <c r="A5096" t="s">
        <v>3062</v>
      </c>
      <c r="B5096">
        <v>1</v>
      </c>
      <c r="C5096">
        <v>2</v>
      </c>
      <c r="D5096" t="s">
        <v>3063</v>
      </c>
      <c r="E5096" t="s">
        <v>1084</v>
      </c>
      <c r="F5096" s="4"/>
      <c r="G5096" s="9">
        <f>Table5[[#This Row],[Order Quantity]]</f>
        <v>2</v>
      </c>
    </row>
    <row r="5097" spans="1:7" ht="16" hidden="1" x14ac:dyDescent="0.2">
      <c r="A5097" t="s">
        <v>3149</v>
      </c>
      <c r="B5097">
        <v>1</v>
      </c>
      <c r="C5097" s="6">
        <v>2</v>
      </c>
      <c r="D5097" t="s">
        <v>97</v>
      </c>
      <c r="E5097" t="s">
        <v>2005</v>
      </c>
      <c r="F5097" s="4"/>
      <c r="G5097" s="9">
        <f>Table5[[#This Row],[Order Quantity]]</f>
        <v>2</v>
      </c>
    </row>
    <row r="5098" spans="1:7" ht="16" hidden="1" x14ac:dyDescent="0.2">
      <c r="A5098" t="s">
        <v>3165</v>
      </c>
      <c r="B5098">
        <v>1</v>
      </c>
      <c r="C5098">
        <v>2</v>
      </c>
      <c r="D5098" t="s">
        <v>2523</v>
      </c>
      <c r="E5098" t="s">
        <v>1467</v>
      </c>
      <c r="F5098" s="4"/>
      <c r="G5098" s="9">
        <f>Table5[[#This Row],[Order Quantity]]</f>
        <v>2</v>
      </c>
    </row>
    <row r="5099" spans="1:7" ht="16" hidden="1" x14ac:dyDescent="0.2">
      <c r="A5099" t="s">
        <v>3176</v>
      </c>
      <c r="B5099">
        <v>1</v>
      </c>
      <c r="C5099" s="6">
        <v>2</v>
      </c>
      <c r="D5099" t="s">
        <v>3177</v>
      </c>
      <c r="E5099" t="s">
        <v>3178</v>
      </c>
      <c r="F5099" s="4"/>
      <c r="G5099" s="9">
        <f>Table5[[#This Row],[Order Quantity]]</f>
        <v>2</v>
      </c>
    </row>
    <row r="5100" spans="1:7" ht="16" hidden="1" x14ac:dyDescent="0.2">
      <c r="A5100" t="s">
        <v>3186</v>
      </c>
      <c r="B5100">
        <v>1</v>
      </c>
      <c r="C5100">
        <v>2</v>
      </c>
      <c r="D5100" t="s">
        <v>3187</v>
      </c>
      <c r="E5100" t="s">
        <v>3188</v>
      </c>
      <c r="F5100" s="4"/>
      <c r="G5100" s="9">
        <f>Table5[[#This Row],[Order Quantity]]</f>
        <v>2</v>
      </c>
    </row>
    <row r="5101" spans="1:7" ht="16" hidden="1" x14ac:dyDescent="0.2">
      <c r="A5101" t="s">
        <v>3190</v>
      </c>
      <c r="B5101">
        <v>1</v>
      </c>
      <c r="C5101">
        <v>2</v>
      </c>
      <c r="D5101" t="s">
        <v>2086</v>
      </c>
      <c r="E5101" t="s">
        <v>3151</v>
      </c>
      <c r="F5101" s="4"/>
      <c r="G5101" s="9">
        <f>Table5[[#This Row],[Order Quantity]]</f>
        <v>2</v>
      </c>
    </row>
    <row r="5102" spans="1:7" ht="16" hidden="1" x14ac:dyDescent="0.2">
      <c r="A5102" t="s">
        <v>3213</v>
      </c>
      <c r="B5102">
        <v>1</v>
      </c>
      <c r="C5102">
        <v>2</v>
      </c>
      <c r="D5102" t="s">
        <v>300</v>
      </c>
      <c r="E5102" t="s">
        <v>1714</v>
      </c>
      <c r="F5102" s="4"/>
      <c r="G5102" s="9">
        <f>Table5[[#This Row],[Order Quantity]]</f>
        <v>2</v>
      </c>
    </row>
    <row r="5103" spans="1:7" ht="16" hidden="1" x14ac:dyDescent="0.2">
      <c r="A5103" t="s">
        <v>3243</v>
      </c>
      <c r="B5103">
        <v>1</v>
      </c>
      <c r="C5103" s="6">
        <v>2</v>
      </c>
      <c r="D5103" t="s">
        <v>113</v>
      </c>
      <c r="E5103" t="s">
        <v>3178</v>
      </c>
      <c r="F5103" s="4"/>
      <c r="G5103" s="9">
        <f>Table5[[#This Row],[Order Quantity]]</f>
        <v>2</v>
      </c>
    </row>
    <row r="5104" spans="1:7" ht="16" hidden="1" x14ac:dyDescent="0.2">
      <c r="A5104" t="s">
        <v>3246</v>
      </c>
      <c r="B5104">
        <v>1</v>
      </c>
      <c r="C5104">
        <v>2</v>
      </c>
      <c r="D5104" t="s">
        <v>136</v>
      </c>
      <c r="E5104" t="s">
        <v>2625</v>
      </c>
      <c r="F5104" s="4"/>
      <c r="G5104" s="9">
        <f>Table5[[#This Row],[Order Quantity]]</f>
        <v>2</v>
      </c>
    </row>
    <row r="5105" spans="1:7" ht="16" hidden="1" x14ac:dyDescent="0.2">
      <c r="A5105" t="s">
        <v>3264</v>
      </c>
      <c r="B5105">
        <v>1</v>
      </c>
      <c r="C5105">
        <v>2</v>
      </c>
      <c r="D5105" t="s">
        <v>65</v>
      </c>
      <c r="E5105" t="s">
        <v>3265</v>
      </c>
      <c r="F5105" s="4"/>
      <c r="G5105" s="9">
        <f>Table5[[#This Row],[Order Quantity]]</f>
        <v>2</v>
      </c>
    </row>
    <row r="5106" spans="1:7" ht="16" hidden="1" x14ac:dyDescent="0.2">
      <c r="A5106" t="s">
        <v>3290</v>
      </c>
      <c r="B5106">
        <v>1</v>
      </c>
      <c r="C5106">
        <v>2</v>
      </c>
      <c r="D5106" t="s">
        <v>430</v>
      </c>
      <c r="E5106" t="s">
        <v>3020</v>
      </c>
      <c r="F5106" s="4"/>
      <c r="G5106" s="9">
        <f>Table5[[#This Row],[Order Quantity]]</f>
        <v>2</v>
      </c>
    </row>
    <row r="5107" spans="1:7" ht="16" hidden="1" x14ac:dyDescent="0.2">
      <c r="A5107" t="s">
        <v>3305</v>
      </c>
      <c r="B5107">
        <v>1</v>
      </c>
      <c r="C5107" s="6">
        <v>2</v>
      </c>
      <c r="D5107" t="s">
        <v>3306</v>
      </c>
      <c r="E5107" t="s">
        <v>2078</v>
      </c>
      <c r="F5107" s="4"/>
      <c r="G5107" s="9">
        <f>Table5[[#This Row],[Order Quantity]]</f>
        <v>2</v>
      </c>
    </row>
    <row r="5108" spans="1:7" ht="16" hidden="1" x14ac:dyDescent="0.2">
      <c r="A5108" t="s">
        <v>3336</v>
      </c>
      <c r="B5108">
        <v>1</v>
      </c>
      <c r="C5108">
        <v>2</v>
      </c>
      <c r="D5108" t="s">
        <v>3337</v>
      </c>
      <c r="E5108" t="s">
        <v>1359</v>
      </c>
      <c r="F5108" s="4"/>
      <c r="G5108" s="9">
        <f>Table5[[#This Row],[Order Quantity]]</f>
        <v>2</v>
      </c>
    </row>
    <row r="5109" spans="1:7" ht="16" hidden="1" x14ac:dyDescent="0.2">
      <c r="A5109" t="s">
        <v>3352</v>
      </c>
      <c r="B5109">
        <v>1</v>
      </c>
      <c r="C5109">
        <v>2</v>
      </c>
      <c r="D5109" t="s">
        <v>3353</v>
      </c>
      <c r="E5109" t="s">
        <v>2646</v>
      </c>
      <c r="F5109" s="4"/>
      <c r="G5109" s="9">
        <f>Table5[[#This Row],[Order Quantity]]</f>
        <v>2</v>
      </c>
    </row>
    <row r="5110" spans="1:7" ht="16" hidden="1" x14ac:dyDescent="0.2">
      <c r="A5110" t="s">
        <v>3365</v>
      </c>
      <c r="B5110">
        <v>1</v>
      </c>
      <c r="C5110" s="6">
        <v>2</v>
      </c>
      <c r="D5110" t="s">
        <v>97</v>
      </c>
      <c r="E5110" t="s">
        <v>2005</v>
      </c>
      <c r="F5110" s="4"/>
      <c r="G5110" s="9">
        <f>Table5[[#This Row],[Order Quantity]]</f>
        <v>2</v>
      </c>
    </row>
    <row r="5111" spans="1:7" ht="16" hidden="1" x14ac:dyDescent="0.2">
      <c r="A5111" t="s">
        <v>3373</v>
      </c>
      <c r="B5111">
        <v>1</v>
      </c>
      <c r="C5111">
        <v>2</v>
      </c>
      <c r="D5111" t="s">
        <v>422</v>
      </c>
      <c r="E5111" t="s">
        <v>1773</v>
      </c>
      <c r="F5111" s="4"/>
      <c r="G5111" s="9">
        <f>Table5[[#This Row],[Order Quantity]]</f>
        <v>2</v>
      </c>
    </row>
    <row r="5112" spans="1:7" ht="16" hidden="1" x14ac:dyDescent="0.2">
      <c r="A5112" t="s">
        <v>3377</v>
      </c>
      <c r="B5112">
        <v>1</v>
      </c>
      <c r="C5112">
        <v>2</v>
      </c>
      <c r="D5112" t="s">
        <v>136</v>
      </c>
      <c r="E5112" t="s">
        <v>2907</v>
      </c>
      <c r="F5112" s="4"/>
      <c r="G5112" s="9">
        <f>Table5[[#This Row],[Order Quantity]]</f>
        <v>2</v>
      </c>
    </row>
    <row r="5113" spans="1:7" ht="16" hidden="1" x14ac:dyDescent="0.2">
      <c r="A5113" t="s">
        <v>3381</v>
      </c>
      <c r="B5113">
        <v>1</v>
      </c>
      <c r="C5113">
        <v>2</v>
      </c>
      <c r="D5113" t="s">
        <v>3300</v>
      </c>
      <c r="E5113" t="s">
        <v>1956</v>
      </c>
      <c r="F5113" s="4"/>
      <c r="G5113" s="9">
        <f>Table5[[#This Row],[Order Quantity]]</f>
        <v>2</v>
      </c>
    </row>
    <row r="5114" spans="1:7" ht="16" hidden="1" x14ac:dyDescent="0.2">
      <c r="A5114" t="s">
        <v>3401</v>
      </c>
      <c r="B5114">
        <v>1</v>
      </c>
      <c r="C5114">
        <v>2</v>
      </c>
      <c r="D5114" t="s">
        <v>1870</v>
      </c>
      <c r="E5114" t="s">
        <v>1812</v>
      </c>
      <c r="F5114" s="4"/>
      <c r="G5114" s="9">
        <f>Table5[[#This Row],[Order Quantity]]</f>
        <v>2</v>
      </c>
    </row>
    <row r="5115" spans="1:7" ht="16" hidden="1" x14ac:dyDescent="0.2">
      <c r="A5115" t="s">
        <v>3415</v>
      </c>
      <c r="B5115">
        <v>1</v>
      </c>
      <c r="C5115">
        <v>2</v>
      </c>
      <c r="D5115" t="s">
        <v>3416</v>
      </c>
      <c r="E5115" t="s">
        <v>1812</v>
      </c>
      <c r="F5115" s="4"/>
      <c r="G5115" s="9">
        <f>Table5[[#This Row],[Order Quantity]]</f>
        <v>2</v>
      </c>
    </row>
    <row r="5116" spans="1:7" ht="16" hidden="1" x14ac:dyDescent="0.2">
      <c r="A5116" t="s">
        <v>3427</v>
      </c>
      <c r="B5116">
        <v>1</v>
      </c>
      <c r="C5116">
        <v>2</v>
      </c>
      <c r="D5116" t="s">
        <v>97</v>
      </c>
      <c r="E5116" t="s">
        <v>2967</v>
      </c>
      <c r="F5116" s="4"/>
      <c r="G5116" s="9">
        <f>Table5[[#This Row],[Order Quantity]]</f>
        <v>2</v>
      </c>
    </row>
    <row r="5117" spans="1:7" ht="16" hidden="1" x14ac:dyDescent="0.2">
      <c r="A5117" t="s">
        <v>3442</v>
      </c>
      <c r="B5117">
        <v>1</v>
      </c>
      <c r="C5117">
        <v>2</v>
      </c>
      <c r="D5117" t="s">
        <v>136</v>
      </c>
      <c r="E5117" t="s">
        <v>1240</v>
      </c>
      <c r="F5117" s="4"/>
      <c r="G5117" s="9">
        <f>Table5[[#This Row],[Order Quantity]]</f>
        <v>2</v>
      </c>
    </row>
    <row r="5118" spans="1:7" ht="16" hidden="1" x14ac:dyDescent="0.2">
      <c r="A5118" t="s">
        <v>3448</v>
      </c>
      <c r="B5118">
        <v>1</v>
      </c>
      <c r="C5118">
        <v>2</v>
      </c>
      <c r="D5118" t="s">
        <v>1186</v>
      </c>
      <c r="E5118" t="s">
        <v>2494</v>
      </c>
      <c r="F5118" s="4"/>
      <c r="G5118" s="9">
        <f>Table5[[#This Row],[Order Quantity]]</f>
        <v>2</v>
      </c>
    </row>
    <row r="5119" spans="1:7" ht="16" hidden="1" x14ac:dyDescent="0.2">
      <c r="A5119" t="s">
        <v>3453</v>
      </c>
      <c r="B5119">
        <v>1</v>
      </c>
      <c r="C5119">
        <v>2</v>
      </c>
      <c r="D5119" t="s">
        <v>103</v>
      </c>
      <c r="E5119" t="s">
        <v>1302</v>
      </c>
      <c r="F5119" s="4"/>
      <c r="G5119" s="9">
        <f>Table5[[#This Row],[Order Quantity]]</f>
        <v>2</v>
      </c>
    </row>
    <row r="5120" spans="1:7" ht="16" hidden="1" x14ac:dyDescent="0.2">
      <c r="A5120" t="s">
        <v>3455</v>
      </c>
      <c r="B5120">
        <v>1</v>
      </c>
      <c r="C5120">
        <v>2</v>
      </c>
      <c r="D5120" t="s">
        <v>129</v>
      </c>
      <c r="E5120" t="s">
        <v>1244</v>
      </c>
      <c r="F5120" s="4"/>
      <c r="G5120" s="9">
        <f>Table5[[#This Row],[Order Quantity]]</f>
        <v>2</v>
      </c>
    </row>
    <row r="5121" spans="1:7" ht="16" hidden="1" x14ac:dyDescent="0.2">
      <c r="A5121" t="s">
        <v>3501</v>
      </c>
      <c r="B5121">
        <v>1</v>
      </c>
      <c r="C5121">
        <v>2</v>
      </c>
      <c r="D5121" t="s">
        <v>531</v>
      </c>
      <c r="E5121" t="s">
        <v>287</v>
      </c>
      <c r="F5121" s="4"/>
      <c r="G5121" s="9">
        <f>Table5[[#This Row],[Order Quantity]]</f>
        <v>2</v>
      </c>
    </row>
    <row r="5122" spans="1:7" ht="16" hidden="1" x14ac:dyDescent="0.2">
      <c r="A5122" t="s">
        <v>3516</v>
      </c>
      <c r="B5122">
        <v>1</v>
      </c>
      <c r="C5122">
        <v>2</v>
      </c>
      <c r="D5122" t="s">
        <v>1795</v>
      </c>
      <c r="E5122" t="s">
        <v>2495</v>
      </c>
      <c r="F5122" s="4"/>
      <c r="G5122" s="9">
        <f>Table5[[#This Row],[Order Quantity]]</f>
        <v>2</v>
      </c>
    </row>
    <row r="5123" spans="1:7" ht="16" hidden="1" x14ac:dyDescent="0.2">
      <c r="A5123" t="s">
        <v>3517</v>
      </c>
      <c r="B5123">
        <v>1</v>
      </c>
      <c r="C5123">
        <v>2</v>
      </c>
      <c r="D5123" t="s">
        <v>136</v>
      </c>
      <c r="E5123" t="s">
        <v>1240</v>
      </c>
      <c r="F5123" s="4"/>
      <c r="G5123" s="9">
        <f>Table5[[#This Row],[Order Quantity]]</f>
        <v>2</v>
      </c>
    </row>
    <row r="5124" spans="1:7" ht="16" hidden="1" x14ac:dyDescent="0.2">
      <c r="A5124" t="s">
        <v>3577</v>
      </c>
      <c r="B5124">
        <v>1</v>
      </c>
      <c r="C5124">
        <v>2</v>
      </c>
      <c r="D5124" t="s">
        <v>187</v>
      </c>
      <c r="E5124" t="s">
        <v>1788</v>
      </c>
      <c r="F5124" s="4"/>
      <c r="G5124" s="9">
        <f>Table5[[#This Row],[Order Quantity]]</f>
        <v>2</v>
      </c>
    </row>
    <row r="5125" spans="1:7" ht="16" hidden="1" x14ac:dyDescent="0.2">
      <c r="A5125" t="s">
        <v>3596</v>
      </c>
      <c r="B5125">
        <v>1</v>
      </c>
      <c r="C5125">
        <v>2</v>
      </c>
      <c r="D5125" t="s">
        <v>3597</v>
      </c>
      <c r="E5125" t="s">
        <v>2112</v>
      </c>
      <c r="F5125" s="4"/>
      <c r="G5125" s="9">
        <f>Table5[[#This Row],[Order Quantity]]</f>
        <v>2</v>
      </c>
    </row>
    <row r="5126" spans="1:7" ht="16" hidden="1" x14ac:dyDescent="0.2">
      <c r="A5126" t="s">
        <v>3618</v>
      </c>
      <c r="B5126">
        <v>1</v>
      </c>
      <c r="C5126">
        <v>2</v>
      </c>
      <c r="D5126" t="s">
        <v>113</v>
      </c>
      <c r="E5126" t="s">
        <v>1927</v>
      </c>
      <c r="F5126" s="4"/>
      <c r="G5126" s="9">
        <f>Table5[[#This Row],[Order Quantity]]</f>
        <v>2</v>
      </c>
    </row>
    <row r="5127" spans="1:7" ht="16" hidden="1" x14ac:dyDescent="0.2">
      <c r="A5127" t="s">
        <v>3628</v>
      </c>
      <c r="B5127">
        <v>1</v>
      </c>
      <c r="C5127" s="6">
        <v>2</v>
      </c>
      <c r="D5127" t="s">
        <v>3629</v>
      </c>
      <c r="E5127" t="s">
        <v>2078</v>
      </c>
      <c r="F5127" s="4"/>
      <c r="G5127" s="9">
        <f>Table5[[#This Row],[Order Quantity]]</f>
        <v>2</v>
      </c>
    </row>
    <row r="5128" spans="1:7" ht="16" hidden="1" x14ac:dyDescent="0.2">
      <c r="A5128" t="s">
        <v>3637</v>
      </c>
      <c r="B5128">
        <v>1</v>
      </c>
      <c r="C5128">
        <v>2</v>
      </c>
      <c r="D5128" t="s">
        <v>3392</v>
      </c>
      <c r="E5128" t="s">
        <v>1361</v>
      </c>
      <c r="F5128" s="4"/>
      <c r="G5128" s="9">
        <f>Table5[[#This Row],[Order Quantity]]</f>
        <v>2</v>
      </c>
    </row>
    <row r="5129" spans="1:7" ht="16" hidden="1" x14ac:dyDescent="0.2">
      <c r="A5129" t="s">
        <v>3648</v>
      </c>
      <c r="B5129">
        <v>1</v>
      </c>
      <c r="C5129">
        <v>2</v>
      </c>
      <c r="D5129" t="s">
        <v>103</v>
      </c>
      <c r="E5129" t="s">
        <v>3003</v>
      </c>
      <c r="F5129" s="4"/>
      <c r="G5129" s="9">
        <f>Table5[[#This Row],[Order Quantity]]</f>
        <v>2</v>
      </c>
    </row>
    <row r="5130" spans="1:7" ht="16" hidden="1" x14ac:dyDescent="0.2">
      <c r="A5130" t="s">
        <v>3654</v>
      </c>
      <c r="B5130">
        <v>1</v>
      </c>
      <c r="C5130">
        <v>2</v>
      </c>
      <c r="D5130" t="s">
        <v>1804</v>
      </c>
      <c r="E5130" t="s">
        <v>2235</v>
      </c>
      <c r="F5130" s="4"/>
      <c r="G5130" s="9">
        <f>Table5[[#This Row],[Order Quantity]]</f>
        <v>2</v>
      </c>
    </row>
    <row r="5131" spans="1:7" ht="16" hidden="1" x14ac:dyDescent="0.2">
      <c r="A5131" t="s">
        <v>3655</v>
      </c>
      <c r="B5131">
        <v>1</v>
      </c>
      <c r="C5131">
        <v>2</v>
      </c>
      <c r="D5131" t="s">
        <v>129</v>
      </c>
      <c r="E5131" t="s">
        <v>2235</v>
      </c>
      <c r="F5131" s="4"/>
      <c r="G5131" s="9">
        <f>Table5[[#This Row],[Order Quantity]]</f>
        <v>2</v>
      </c>
    </row>
    <row r="5132" spans="1:7" ht="16" hidden="1" x14ac:dyDescent="0.2">
      <c r="A5132" t="s">
        <v>3709</v>
      </c>
      <c r="B5132">
        <v>1</v>
      </c>
      <c r="C5132">
        <v>2</v>
      </c>
      <c r="D5132" t="s">
        <v>280</v>
      </c>
      <c r="E5132" t="s">
        <v>1257</v>
      </c>
      <c r="F5132" s="4"/>
      <c r="G5132" s="9">
        <f>Table5[[#This Row],[Order Quantity]]</f>
        <v>2</v>
      </c>
    </row>
    <row r="5133" spans="1:7" ht="16" hidden="1" x14ac:dyDescent="0.2">
      <c r="A5133" t="s">
        <v>3748</v>
      </c>
      <c r="B5133">
        <v>1</v>
      </c>
      <c r="C5133">
        <v>2</v>
      </c>
      <c r="D5133" t="s">
        <v>136</v>
      </c>
      <c r="E5133" t="s">
        <v>1655</v>
      </c>
      <c r="F5133" s="4"/>
      <c r="G5133" s="9">
        <f>Table5[[#This Row],[Order Quantity]]</f>
        <v>2</v>
      </c>
    </row>
    <row r="5134" spans="1:7" ht="16" hidden="1" x14ac:dyDescent="0.2">
      <c r="A5134" t="s">
        <v>3752</v>
      </c>
      <c r="B5134">
        <v>1</v>
      </c>
      <c r="C5134">
        <v>2</v>
      </c>
      <c r="D5134" t="s">
        <v>442</v>
      </c>
      <c r="E5134" t="s">
        <v>165</v>
      </c>
      <c r="F5134" s="4"/>
      <c r="G5134" s="9">
        <f>Table5[[#This Row],[Order Quantity]]</f>
        <v>2</v>
      </c>
    </row>
    <row r="5135" spans="1:7" ht="16" hidden="1" x14ac:dyDescent="0.2">
      <c r="A5135" t="s">
        <v>3753</v>
      </c>
      <c r="B5135">
        <v>1</v>
      </c>
      <c r="C5135">
        <v>2</v>
      </c>
      <c r="D5135" t="s">
        <v>3754</v>
      </c>
      <c r="E5135" t="s">
        <v>3126</v>
      </c>
      <c r="F5135" s="4"/>
      <c r="G5135" s="9">
        <f>Table5[[#This Row],[Order Quantity]]</f>
        <v>2</v>
      </c>
    </row>
    <row r="5136" spans="1:7" ht="16" hidden="1" x14ac:dyDescent="0.2">
      <c r="A5136" t="s">
        <v>3762</v>
      </c>
      <c r="B5136">
        <v>1</v>
      </c>
      <c r="C5136">
        <v>2</v>
      </c>
      <c r="D5136" t="s">
        <v>902</v>
      </c>
      <c r="E5136" t="s">
        <v>3763</v>
      </c>
      <c r="F5136" s="4"/>
      <c r="G5136" s="9">
        <f>Table5[[#This Row],[Order Quantity]]</f>
        <v>2</v>
      </c>
    </row>
    <row r="5137" spans="1:7" ht="16" hidden="1" x14ac:dyDescent="0.2">
      <c r="A5137" t="s">
        <v>3779</v>
      </c>
      <c r="B5137">
        <v>1</v>
      </c>
      <c r="C5137">
        <v>2</v>
      </c>
      <c r="D5137" t="s">
        <v>160</v>
      </c>
      <c r="E5137" t="s">
        <v>3151</v>
      </c>
      <c r="F5137" s="4"/>
      <c r="G5137" s="9">
        <f>Table5[[#This Row],[Order Quantity]]</f>
        <v>2</v>
      </c>
    </row>
    <row r="5138" spans="1:7" ht="16" hidden="1" x14ac:dyDescent="0.2">
      <c r="A5138" t="s">
        <v>3780</v>
      </c>
      <c r="B5138">
        <v>1</v>
      </c>
      <c r="C5138">
        <v>2</v>
      </c>
      <c r="D5138" t="s">
        <v>3781</v>
      </c>
      <c r="E5138" t="s">
        <v>3003</v>
      </c>
      <c r="F5138" s="4"/>
      <c r="G5138" s="9">
        <f>Table5[[#This Row],[Order Quantity]]</f>
        <v>2</v>
      </c>
    </row>
    <row r="5139" spans="1:7" ht="16" hidden="1" x14ac:dyDescent="0.2">
      <c r="A5139" t="s">
        <v>3797</v>
      </c>
      <c r="B5139">
        <v>1</v>
      </c>
      <c r="C5139">
        <v>2</v>
      </c>
      <c r="D5139" t="s">
        <v>1515</v>
      </c>
      <c r="E5139" t="s">
        <v>3797</v>
      </c>
      <c r="F5139" s="4"/>
      <c r="G5139" s="9">
        <f>Table5[[#This Row],[Order Quantity]]</f>
        <v>2</v>
      </c>
    </row>
    <row r="5140" spans="1:7" ht="16" hidden="1" x14ac:dyDescent="0.2">
      <c r="A5140" t="s">
        <v>3812</v>
      </c>
      <c r="B5140">
        <v>1</v>
      </c>
      <c r="C5140">
        <v>2</v>
      </c>
      <c r="D5140" t="s">
        <v>113</v>
      </c>
      <c r="E5140" t="s">
        <v>1477</v>
      </c>
      <c r="F5140" s="4"/>
      <c r="G5140" s="9">
        <f>Table5[[#This Row],[Order Quantity]]</f>
        <v>2</v>
      </c>
    </row>
    <row r="5141" spans="1:7" ht="16" hidden="1" x14ac:dyDescent="0.2">
      <c r="A5141" t="s">
        <v>3818</v>
      </c>
      <c r="B5141">
        <v>1</v>
      </c>
      <c r="C5141">
        <v>2</v>
      </c>
      <c r="D5141" t="s">
        <v>555</v>
      </c>
      <c r="E5141" t="s">
        <v>1273</v>
      </c>
      <c r="F5141" s="4"/>
      <c r="G5141" s="9">
        <f>Table5[[#This Row],[Order Quantity]]</f>
        <v>2</v>
      </c>
    </row>
    <row r="5142" spans="1:7" ht="16" hidden="1" x14ac:dyDescent="0.2">
      <c r="A5142" t="s">
        <v>3865</v>
      </c>
      <c r="B5142">
        <v>1</v>
      </c>
      <c r="C5142">
        <v>2</v>
      </c>
      <c r="D5142" t="s">
        <v>3866</v>
      </c>
      <c r="E5142" t="s">
        <v>1357</v>
      </c>
      <c r="F5142" s="4"/>
      <c r="G5142" s="9">
        <f>Table5[[#This Row],[Order Quantity]]</f>
        <v>2</v>
      </c>
    </row>
    <row r="5143" spans="1:7" ht="16" hidden="1" x14ac:dyDescent="0.2">
      <c r="A5143" t="s">
        <v>3868</v>
      </c>
      <c r="B5143">
        <v>1</v>
      </c>
      <c r="C5143">
        <v>2</v>
      </c>
      <c r="D5143" t="s">
        <v>506</v>
      </c>
      <c r="E5143" t="s">
        <v>3869</v>
      </c>
      <c r="F5143" s="4"/>
      <c r="G5143" s="9">
        <f>Table5[[#This Row],[Order Quantity]]</f>
        <v>2</v>
      </c>
    </row>
    <row r="5144" spans="1:7" ht="16" hidden="1" x14ac:dyDescent="0.2">
      <c r="A5144" t="s">
        <v>1179</v>
      </c>
      <c r="B5144">
        <v>1</v>
      </c>
      <c r="C5144">
        <v>2</v>
      </c>
      <c r="D5144" t="s">
        <v>1989</v>
      </c>
      <c r="E5144" t="s">
        <v>1179</v>
      </c>
      <c r="F5144" s="4"/>
      <c r="G5144" s="9">
        <f>Table5[[#This Row],[Order Quantity]]</f>
        <v>2</v>
      </c>
    </row>
    <row r="5145" spans="1:7" ht="16" hidden="1" x14ac:dyDescent="0.2">
      <c r="A5145" t="s">
        <v>3886</v>
      </c>
      <c r="B5145">
        <v>1</v>
      </c>
      <c r="C5145">
        <v>2</v>
      </c>
      <c r="D5145" t="s">
        <v>65</v>
      </c>
      <c r="E5145" t="s">
        <v>1336</v>
      </c>
      <c r="F5145" s="4"/>
      <c r="G5145" s="9">
        <f>Table5[[#This Row],[Order Quantity]]</f>
        <v>2</v>
      </c>
    </row>
    <row r="5146" spans="1:7" ht="16" hidden="1" x14ac:dyDescent="0.2">
      <c r="A5146" t="s">
        <v>408</v>
      </c>
      <c r="B5146">
        <v>1</v>
      </c>
      <c r="C5146" s="6">
        <v>2</v>
      </c>
      <c r="D5146" t="s">
        <v>1461</v>
      </c>
      <c r="E5146" t="s">
        <v>1462</v>
      </c>
      <c r="F5146" s="4"/>
      <c r="G5146" s="9">
        <f>Table5[[#This Row],[Order Quantity]]</f>
        <v>2</v>
      </c>
    </row>
    <row r="5147" spans="1:7" ht="16" hidden="1" x14ac:dyDescent="0.2">
      <c r="A5147" t="s">
        <v>3937</v>
      </c>
      <c r="B5147">
        <v>1</v>
      </c>
      <c r="C5147">
        <v>2</v>
      </c>
      <c r="D5147" t="s">
        <v>28</v>
      </c>
      <c r="E5147" t="s">
        <v>3938</v>
      </c>
      <c r="F5147" s="4"/>
      <c r="G5147" s="9">
        <f>Table5[[#This Row],[Order Quantity]]</f>
        <v>2</v>
      </c>
    </row>
    <row r="5148" spans="1:7" ht="16" hidden="1" x14ac:dyDescent="0.2">
      <c r="A5148" t="s">
        <v>3963</v>
      </c>
      <c r="B5148">
        <v>1</v>
      </c>
      <c r="C5148">
        <v>2</v>
      </c>
      <c r="D5148" t="s">
        <v>1977</v>
      </c>
      <c r="E5148" t="s">
        <v>2237</v>
      </c>
      <c r="F5148" s="4"/>
      <c r="G5148" s="9">
        <f>Table5[[#This Row],[Order Quantity]]</f>
        <v>2</v>
      </c>
    </row>
    <row r="5149" spans="1:7" ht="16" hidden="1" x14ac:dyDescent="0.2">
      <c r="A5149" t="s">
        <v>3966</v>
      </c>
      <c r="B5149">
        <v>1</v>
      </c>
      <c r="C5149">
        <v>2</v>
      </c>
      <c r="D5149" t="s">
        <v>684</v>
      </c>
      <c r="E5149" t="s">
        <v>1383</v>
      </c>
      <c r="F5149" s="4"/>
      <c r="G5149" s="9">
        <f>Table5[[#This Row],[Order Quantity]]</f>
        <v>2</v>
      </c>
    </row>
    <row r="5150" spans="1:7" ht="16" x14ac:dyDescent="0.2">
      <c r="A5150" s="1" t="s">
        <v>4124</v>
      </c>
      <c r="B5150" s="1">
        <v>1</v>
      </c>
      <c r="C5150" s="5">
        <v>2</v>
      </c>
      <c r="D5150" s="1" t="s">
        <v>201</v>
      </c>
      <c r="E5150" s="1" t="s">
        <v>3945</v>
      </c>
      <c r="F5150" s="13" t="s">
        <v>7669</v>
      </c>
      <c r="G5150" s="9">
        <f>Table5[[#This Row],[Order Quantity]]</f>
        <v>2</v>
      </c>
    </row>
    <row r="5151" spans="1:7" ht="16" hidden="1" x14ac:dyDescent="0.2">
      <c r="A5151" s="1" t="s">
        <v>4125</v>
      </c>
      <c r="B5151" s="1">
        <v>1</v>
      </c>
      <c r="C5151" s="1">
        <v>2</v>
      </c>
      <c r="D5151" s="1" t="s">
        <v>2886</v>
      </c>
      <c r="E5151" s="1" t="s">
        <v>1263</v>
      </c>
      <c r="F5151" s="4"/>
      <c r="G5151" s="9">
        <f>Table5[[#This Row],[Order Quantity]]</f>
        <v>2</v>
      </c>
    </row>
    <row r="5152" spans="1:7" ht="16" hidden="1" x14ac:dyDescent="0.2">
      <c r="A5152" t="s">
        <v>4286</v>
      </c>
      <c r="B5152">
        <v>1</v>
      </c>
      <c r="C5152">
        <v>2</v>
      </c>
      <c r="D5152" t="s">
        <v>4287</v>
      </c>
      <c r="E5152" t="s">
        <v>4144</v>
      </c>
      <c r="F5152" s="4"/>
      <c r="G5152" s="9">
        <f>Table5[[#This Row],[Order Quantity]]</f>
        <v>2</v>
      </c>
    </row>
    <row r="5153" spans="1:7" ht="16" hidden="1" x14ac:dyDescent="0.2">
      <c r="A5153" t="s">
        <v>4288</v>
      </c>
      <c r="B5153">
        <v>1</v>
      </c>
      <c r="C5153">
        <v>2</v>
      </c>
      <c r="D5153" t="s">
        <v>4287</v>
      </c>
      <c r="E5153" t="s">
        <v>4144</v>
      </c>
      <c r="F5153" s="4"/>
      <c r="G5153" s="9">
        <f>Table5[[#This Row],[Order Quantity]]</f>
        <v>2</v>
      </c>
    </row>
    <row r="5154" spans="1:7" ht="16" hidden="1" x14ac:dyDescent="0.2">
      <c r="A5154" t="s">
        <v>4289</v>
      </c>
      <c r="B5154">
        <v>1</v>
      </c>
      <c r="C5154">
        <v>2</v>
      </c>
      <c r="D5154" t="s">
        <v>4287</v>
      </c>
      <c r="E5154" t="s">
        <v>4144</v>
      </c>
      <c r="F5154" s="4"/>
      <c r="G5154" s="9">
        <f>Table5[[#This Row],[Order Quantity]]</f>
        <v>2</v>
      </c>
    </row>
    <row r="5155" spans="1:7" ht="16" hidden="1" x14ac:dyDescent="0.2">
      <c r="A5155" t="s">
        <v>4290</v>
      </c>
      <c r="B5155">
        <v>1</v>
      </c>
      <c r="C5155">
        <v>2</v>
      </c>
      <c r="D5155" t="s">
        <v>4287</v>
      </c>
      <c r="E5155" t="s">
        <v>4144</v>
      </c>
      <c r="F5155" s="4"/>
      <c r="G5155" s="9">
        <f>Table5[[#This Row],[Order Quantity]]</f>
        <v>2</v>
      </c>
    </row>
    <row r="5156" spans="1:7" ht="16" hidden="1" x14ac:dyDescent="0.2">
      <c r="A5156" t="s">
        <v>4291</v>
      </c>
      <c r="B5156">
        <v>1</v>
      </c>
      <c r="C5156">
        <v>2</v>
      </c>
      <c r="D5156" t="s">
        <v>4287</v>
      </c>
      <c r="E5156" t="s">
        <v>4144</v>
      </c>
      <c r="F5156" s="4"/>
      <c r="G5156" s="9">
        <f>Table5[[#This Row],[Order Quantity]]</f>
        <v>2</v>
      </c>
    </row>
    <row r="5157" spans="1:7" ht="16" hidden="1" x14ac:dyDescent="0.2">
      <c r="A5157" t="s">
        <v>1250</v>
      </c>
      <c r="B5157">
        <v>1</v>
      </c>
      <c r="C5157">
        <v>2</v>
      </c>
      <c r="D5157" t="s">
        <v>4296</v>
      </c>
      <c r="E5157" t="s">
        <v>4144</v>
      </c>
      <c r="F5157" s="4"/>
      <c r="G5157" s="9">
        <f>Table5[[#This Row],[Order Quantity]]</f>
        <v>2</v>
      </c>
    </row>
    <row r="5158" spans="1:7" ht="16" hidden="1" x14ac:dyDescent="0.2">
      <c r="A5158" t="s">
        <v>4341</v>
      </c>
      <c r="B5158">
        <v>1</v>
      </c>
      <c r="C5158">
        <v>2</v>
      </c>
      <c r="D5158" t="s">
        <v>4342</v>
      </c>
      <c r="E5158" t="s">
        <v>1439</v>
      </c>
      <c r="F5158" s="4"/>
      <c r="G5158" s="9">
        <f>Table5[[#This Row],[Order Quantity]]</f>
        <v>2</v>
      </c>
    </row>
    <row r="5159" spans="1:7" ht="16" hidden="1" x14ac:dyDescent="0.2">
      <c r="A5159" t="s">
        <v>4349</v>
      </c>
      <c r="B5159">
        <v>1</v>
      </c>
      <c r="C5159">
        <v>2</v>
      </c>
      <c r="D5159" t="s">
        <v>697</v>
      </c>
      <c r="E5159" t="s">
        <v>2185</v>
      </c>
      <c r="F5159" s="4"/>
      <c r="G5159" s="9">
        <f>Table5[[#This Row],[Order Quantity]]</f>
        <v>2</v>
      </c>
    </row>
    <row r="5160" spans="1:7" ht="16" hidden="1" x14ac:dyDescent="0.2">
      <c r="A5160" t="s">
        <v>4357</v>
      </c>
      <c r="B5160">
        <v>1</v>
      </c>
      <c r="C5160">
        <v>2</v>
      </c>
      <c r="D5160" t="s">
        <v>1321</v>
      </c>
      <c r="E5160" t="s">
        <v>1456</v>
      </c>
      <c r="F5160" s="4"/>
      <c r="G5160" s="9">
        <f>Table5[[#This Row],[Order Quantity]]</f>
        <v>2</v>
      </c>
    </row>
    <row r="5161" spans="1:7" ht="16" hidden="1" x14ac:dyDescent="0.2">
      <c r="A5161" t="s">
        <v>4360</v>
      </c>
      <c r="B5161">
        <v>1</v>
      </c>
      <c r="C5161">
        <v>2</v>
      </c>
      <c r="D5161" t="s">
        <v>171</v>
      </c>
      <c r="E5161" t="s">
        <v>1433</v>
      </c>
      <c r="F5161" s="4"/>
      <c r="G5161" s="9">
        <f>Table5[[#This Row],[Order Quantity]]</f>
        <v>2</v>
      </c>
    </row>
    <row r="5162" spans="1:7" ht="16" hidden="1" x14ac:dyDescent="0.2">
      <c r="A5162" t="s">
        <v>4363</v>
      </c>
      <c r="B5162">
        <v>1</v>
      </c>
      <c r="C5162">
        <v>2</v>
      </c>
      <c r="D5162" t="s">
        <v>1937</v>
      </c>
      <c r="E5162" t="s">
        <v>1547</v>
      </c>
      <c r="F5162" s="4"/>
      <c r="G5162" s="9">
        <f>Table5[[#This Row],[Order Quantity]]</f>
        <v>2</v>
      </c>
    </row>
    <row r="5163" spans="1:7" ht="16" hidden="1" x14ac:dyDescent="0.2">
      <c r="A5163" t="s">
        <v>4368</v>
      </c>
      <c r="B5163">
        <v>1</v>
      </c>
      <c r="C5163">
        <v>2</v>
      </c>
      <c r="D5163" t="s">
        <v>559</v>
      </c>
      <c r="E5163" t="s">
        <v>1236</v>
      </c>
      <c r="F5163" s="4"/>
      <c r="G5163" s="9">
        <f>Table5[[#This Row],[Order Quantity]]</f>
        <v>2</v>
      </c>
    </row>
    <row r="5164" spans="1:7" ht="16" hidden="1" x14ac:dyDescent="0.2">
      <c r="A5164" t="s">
        <v>4380</v>
      </c>
      <c r="B5164">
        <v>1</v>
      </c>
      <c r="C5164">
        <v>2</v>
      </c>
      <c r="D5164" t="s">
        <v>890</v>
      </c>
      <c r="E5164" t="s">
        <v>2967</v>
      </c>
      <c r="F5164" s="4"/>
      <c r="G5164" s="9">
        <f>Table5[[#This Row],[Order Quantity]]</f>
        <v>2</v>
      </c>
    </row>
    <row r="5165" spans="1:7" ht="16" hidden="1" x14ac:dyDescent="0.2">
      <c r="A5165" t="s">
        <v>4382</v>
      </c>
      <c r="B5165">
        <v>1</v>
      </c>
      <c r="C5165">
        <v>2</v>
      </c>
      <c r="D5165" t="s">
        <v>65</v>
      </c>
      <c r="E5165" t="s">
        <v>1594</v>
      </c>
      <c r="F5165" s="4"/>
      <c r="G5165" s="9">
        <f>Table5[[#This Row],[Order Quantity]]</f>
        <v>2</v>
      </c>
    </row>
    <row r="5166" spans="1:7" ht="16" hidden="1" x14ac:dyDescent="0.2">
      <c r="A5166" t="s">
        <v>4390</v>
      </c>
      <c r="B5166">
        <v>1</v>
      </c>
      <c r="C5166">
        <v>2</v>
      </c>
      <c r="D5166" t="s">
        <v>136</v>
      </c>
      <c r="E5166" t="s">
        <v>1594</v>
      </c>
      <c r="F5166" s="4"/>
      <c r="G5166" s="9">
        <f>Table5[[#This Row],[Order Quantity]]</f>
        <v>2</v>
      </c>
    </row>
    <row r="5167" spans="1:7" ht="16" hidden="1" x14ac:dyDescent="0.2">
      <c r="A5167" t="s">
        <v>4395</v>
      </c>
      <c r="B5167">
        <v>1</v>
      </c>
      <c r="C5167">
        <v>2</v>
      </c>
      <c r="D5167" t="s">
        <v>129</v>
      </c>
      <c r="E5167" t="s">
        <v>2341</v>
      </c>
      <c r="F5167" s="4"/>
      <c r="G5167" s="9">
        <f>Table5[[#This Row],[Order Quantity]]</f>
        <v>2</v>
      </c>
    </row>
    <row r="5168" spans="1:7" ht="16" hidden="1" x14ac:dyDescent="0.2">
      <c r="A5168" t="s">
        <v>4406</v>
      </c>
      <c r="B5168">
        <v>1</v>
      </c>
      <c r="C5168">
        <v>2</v>
      </c>
      <c r="D5168" t="s">
        <v>3038</v>
      </c>
      <c r="E5168" t="s">
        <v>1250</v>
      </c>
      <c r="F5168" s="4"/>
      <c r="G5168" s="9">
        <f>Table5[[#This Row],[Order Quantity]]</f>
        <v>2</v>
      </c>
    </row>
    <row r="5169" spans="1:7" ht="16" hidden="1" x14ac:dyDescent="0.2">
      <c r="A5169" t="s">
        <v>4409</v>
      </c>
      <c r="B5169">
        <v>1</v>
      </c>
      <c r="C5169" s="6">
        <v>2</v>
      </c>
      <c r="D5169" t="s">
        <v>201</v>
      </c>
      <c r="E5169" t="s">
        <v>1265</v>
      </c>
      <c r="F5169" s="4"/>
      <c r="G5169" s="9">
        <f>Table5[[#This Row],[Order Quantity]]</f>
        <v>2</v>
      </c>
    </row>
    <row r="5170" spans="1:7" ht="16" hidden="1" x14ac:dyDescent="0.2">
      <c r="A5170" t="s">
        <v>4453</v>
      </c>
      <c r="B5170">
        <v>1</v>
      </c>
      <c r="C5170">
        <v>2</v>
      </c>
      <c r="D5170" t="s">
        <v>136</v>
      </c>
      <c r="E5170" t="s">
        <v>1677</v>
      </c>
      <c r="F5170" s="4"/>
      <c r="G5170" s="9">
        <f>Table5[[#This Row],[Order Quantity]]</f>
        <v>2</v>
      </c>
    </row>
    <row r="5171" spans="1:7" ht="16" hidden="1" x14ac:dyDescent="0.2">
      <c r="A5171" t="s">
        <v>4464</v>
      </c>
      <c r="B5171">
        <v>1</v>
      </c>
      <c r="C5171">
        <v>2</v>
      </c>
      <c r="D5171" t="s">
        <v>697</v>
      </c>
      <c r="E5171" t="s">
        <v>1927</v>
      </c>
      <c r="F5171" s="4"/>
      <c r="G5171" s="9">
        <f>Table5[[#This Row],[Order Quantity]]</f>
        <v>2</v>
      </c>
    </row>
    <row r="5172" spans="1:7" ht="16" hidden="1" x14ac:dyDescent="0.2">
      <c r="A5172" t="s">
        <v>4469</v>
      </c>
      <c r="B5172">
        <v>1</v>
      </c>
      <c r="C5172">
        <v>2</v>
      </c>
      <c r="D5172" t="s">
        <v>2673</v>
      </c>
      <c r="E5172" t="s">
        <v>2625</v>
      </c>
      <c r="F5172" s="4"/>
      <c r="G5172" s="9">
        <f>Table5[[#This Row],[Order Quantity]]</f>
        <v>2</v>
      </c>
    </row>
    <row r="5173" spans="1:7" ht="16" hidden="1" x14ac:dyDescent="0.2">
      <c r="A5173" t="s">
        <v>3843</v>
      </c>
      <c r="B5173">
        <v>1</v>
      </c>
      <c r="C5173">
        <v>2</v>
      </c>
      <c r="D5173" t="s">
        <v>136</v>
      </c>
      <c r="E5173" t="s">
        <v>1521</v>
      </c>
      <c r="F5173" s="4"/>
      <c r="G5173" s="9">
        <f>Table5[[#This Row],[Order Quantity]]</f>
        <v>2</v>
      </c>
    </row>
    <row r="5174" spans="1:7" ht="16" hidden="1" x14ac:dyDescent="0.2">
      <c r="A5174" t="s">
        <v>4492</v>
      </c>
      <c r="B5174">
        <v>1</v>
      </c>
      <c r="C5174">
        <v>2</v>
      </c>
      <c r="D5174" t="s">
        <v>136</v>
      </c>
      <c r="E5174" t="s">
        <v>1521</v>
      </c>
      <c r="F5174" s="4"/>
      <c r="G5174" s="9">
        <f>Table5[[#This Row],[Order Quantity]]</f>
        <v>2</v>
      </c>
    </row>
    <row r="5175" spans="1:7" ht="16" hidden="1" x14ac:dyDescent="0.2">
      <c r="A5175" t="s">
        <v>4501</v>
      </c>
      <c r="B5175">
        <v>1</v>
      </c>
      <c r="C5175">
        <v>2</v>
      </c>
      <c r="D5175" t="s">
        <v>4502</v>
      </c>
      <c r="E5175" t="s">
        <v>1805</v>
      </c>
      <c r="F5175" s="4"/>
      <c r="G5175" s="9">
        <f>Table5[[#This Row],[Order Quantity]]</f>
        <v>2</v>
      </c>
    </row>
    <row r="5176" spans="1:7" ht="16" hidden="1" x14ac:dyDescent="0.2">
      <c r="A5176" t="s">
        <v>4503</v>
      </c>
      <c r="B5176">
        <v>1</v>
      </c>
      <c r="C5176">
        <v>2</v>
      </c>
      <c r="D5176" t="s">
        <v>422</v>
      </c>
      <c r="E5176" t="s">
        <v>1618</v>
      </c>
      <c r="F5176" s="4"/>
      <c r="G5176" s="9">
        <f>Table5[[#This Row],[Order Quantity]]</f>
        <v>2</v>
      </c>
    </row>
    <row r="5177" spans="1:7" ht="16" hidden="1" x14ac:dyDescent="0.2">
      <c r="A5177" t="s">
        <v>4515</v>
      </c>
      <c r="B5177">
        <v>1</v>
      </c>
      <c r="C5177">
        <v>2</v>
      </c>
      <c r="D5177" t="s">
        <v>4516</v>
      </c>
      <c r="E5177" t="s">
        <v>1242</v>
      </c>
      <c r="F5177" s="4"/>
      <c r="G5177" s="9">
        <f>Table5[[#This Row],[Order Quantity]]</f>
        <v>2</v>
      </c>
    </row>
    <row r="5178" spans="1:7" ht="16" hidden="1" x14ac:dyDescent="0.2">
      <c r="A5178" t="s">
        <v>4517</v>
      </c>
      <c r="B5178">
        <v>1</v>
      </c>
      <c r="C5178">
        <v>2</v>
      </c>
      <c r="D5178" t="s">
        <v>4463</v>
      </c>
      <c r="E5178" t="s">
        <v>1605</v>
      </c>
      <c r="F5178" s="4"/>
      <c r="G5178" s="9">
        <f>Table5[[#This Row],[Order Quantity]]</f>
        <v>2</v>
      </c>
    </row>
    <row r="5179" spans="1:7" ht="16" hidden="1" x14ac:dyDescent="0.2">
      <c r="A5179" t="s">
        <v>4519</v>
      </c>
      <c r="B5179">
        <v>1</v>
      </c>
      <c r="C5179">
        <v>2</v>
      </c>
      <c r="D5179" t="s">
        <v>1176</v>
      </c>
      <c r="E5179" t="s">
        <v>1618</v>
      </c>
      <c r="F5179" s="4"/>
      <c r="G5179" s="9">
        <f>Table5[[#This Row],[Order Quantity]]</f>
        <v>2</v>
      </c>
    </row>
    <row r="5180" spans="1:7" ht="16" hidden="1" x14ac:dyDescent="0.2">
      <c r="A5180" t="s">
        <v>4525</v>
      </c>
      <c r="B5180">
        <v>1</v>
      </c>
      <c r="C5180">
        <v>2</v>
      </c>
      <c r="D5180" t="s">
        <v>4526</v>
      </c>
      <c r="E5180" t="s">
        <v>1498</v>
      </c>
      <c r="F5180" s="4"/>
      <c r="G5180" s="9">
        <f>Table5[[#This Row],[Order Quantity]]</f>
        <v>2</v>
      </c>
    </row>
    <row r="5181" spans="1:7" ht="16" hidden="1" x14ac:dyDescent="0.2">
      <c r="A5181" s="1" t="s">
        <v>4544</v>
      </c>
      <c r="B5181" s="1">
        <v>1</v>
      </c>
      <c r="C5181" s="1">
        <v>2</v>
      </c>
      <c r="D5181" s="1" t="s">
        <v>391</v>
      </c>
      <c r="E5181" s="1" t="s">
        <v>3238</v>
      </c>
      <c r="F5181" s="4"/>
      <c r="G5181" s="9">
        <f>Table5[[#This Row],[Order Quantity]]</f>
        <v>2</v>
      </c>
    </row>
    <row r="5182" spans="1:7" ht="16" hidden="1" x14ac:dyDescent="0.2">
      <c r="A5182" s="1" t="s">
        <v>4556</v>
      </c>
      <c r="B5182" s="1">
        <v>1</v>
      </c>
      <c r="C5182" s="1">
        <v>2</v>
      </c>
      <c r="D5182" s="1" t="s">
        <v>2080</v>
      </c>
      <c r="E5182" s="1" t="s">
        <v>3936</v>
      </c>
      <c r="F5182" s="4"/>
      <c r="G5182" s="9">
        <f>Table5[[#This Row],[Order Quantity]]</f>
        <v>2</v>
      </c>
    </row>
    <row r="5183" spans="1:7" ht="16" hidden="1" x14ac:dyDescent="0.2">
      <c r="A5183" s="1" t="s">
        <v>4557</v>
      </c>
      <c r="B5183" s="1">
        <v>1</v>
      </c>
      <c r="C5183" s="5">
        <v>2</v>
      </c>
      <c r="D5183" s="1" t="s">
        <v>2080</v>
      </c>
      <c r="E5183" s="1" t="s">
        <v>1911</v>
      </c>
      <c r="F5183" s="4"/>
      <c r="G5183" s="9">
        <f>Table5[[#This Row],[Order Quantity]]</f>
        <v>2</v>
      </c>
    </row>
    <row r="5184" spans="1:7" ht="16" hidden="1" x14ac:dyDescent="0.2">
      <c r="A5184" s="1" t="s">
        <v>4558</v>
      </c>
      <c r="B5184" s="1">
        <v>1</v>
      </c>
      <c r="C5184" s="1">
        <v>2</v>
      </c>
      <c r="D5184" s="1" t="s">
        <v>2080</v>
      </c>
      <c r="E5184" s="1" t="s">
        <v>3825</v>
      </c>
      <c r="F5184" s="4"/>
      <c r="G5184" s="9">
        <f>Table5[[#This Row],[Order Quantity]]</f>
        <v>2</v>
      </c>
    </row>
    <row r="5185" spans="1:7" ht="16" hidden="1" x14ac:dyDescent="0.2">
      <c r="A5185" s="1" t="s">
        <v>4559</v>
      </c>
      <c r="B5185" s="1">
        <v>1</v>
      </c>
      <c r="C5185" s="1">
        <v>2</v>
      </c>
      <c r="D5185" s="1" t="s">
        <v>2080</v>
      </c>
      <c r="E5185" s="1" t="s">
        <v>2013</v>
      </c>
      <c r="F5185" s="4"/>
      <c r="G5185" s="9">
        <f>Table5[[#This Row],[Order Quantity]]</f>
        <v>2</v>
      </c>
    </row>
    <row r="5186" spans="1:7" ht="16" hidden="1" x14ac:dyDescent="0.2">
      <c r="A5186" s="1" t="s">
        <v>4560</v>
      </c>
      <c r="B5186" s="1">
        <v>1</v>
      </c>
      <c r="C5186" s="1">
        <v>2</v>
      </c>
      <c r="D5186" s="1" t="s">
        <v>2080</v>
      </c>
      <c r="E5186" s="1" t="s">
        <v>2013</v>
      </c>
      <c r="F5186" s="4"/>
      <c r="G5186" s="9">
        <f>Table5[[#This Row],[Order Quantity]]</f>
        <v>2</v>
      </c>
    </row>
    <row r="5187" spans="1:7" ht="16" hidden="1" x14ac:dyDescent="0.2">
      <c r="A5187" t="s">
        <v>4565</v>
      </c>
      <c r="B5187">
        <v>1</v>
      </c>
      <c r="C5187">
        <v>2</v>
      </c>
      <c r="D5187" t="s">
        <v>65</v>
      </c>
      <c r="E5187" t="s">
        <v>4562</v>
      </c>
      <c r="F5187" s="4"/>
      <c r="G5187" s="9">
        <f>Table5[[#This Row],[Order Quantity]]</f>
        <v>2</v>
      </c>
    </row>
    <row r="5188" spans="1:7" ht="16" hidden="1" x14ac:dyDescent="0.2">
      <c r="A5188" t="s">
        <v>4566</v>
      </c>
      <c r="B5188">
        <v>1</v>
      </c>
      <c r="C5188">
        <v>2</v>
      </c>
      <c r="D5188" t="s">
        <v>65</v>
      </c>
      <c r="E5188" t="s">
        <v>4562</v>
      </c>
      <c r="F5188" s="4"/>
      <c r="G5188" s="9">
        <f>Table5[[#This Row],[Order Quantity]]</f>
        <v>2</v>
      </c>
    </row>
    <row r="5189" spans="1:7" ht="16" hidden="1" x14ac:dyDescent="0.2">
      <c r="A5189" t="s">
        <v>4614</v>
      </c>
      <c r="B5189">
        <v>1</v>
      </c>
      <c r="C5189">
        <v>2</v>
      </c>
      <c r="D5189" t="s">
        <v>65</v>
      </c>
      <c r="E5189" t="s">
        <v>4562</v>
      </c>
      <c r="F5189" s="4"/>
      <c r="G5189" s="9">
        <f>Table5[[#This Row],[Order Quantity]]</f>
        <v>2</v>
      </c>
    </row>
    <row r="5190" spans="1:7" ht="16" hidden="1" x14ac:dyDescent="0.2">
      <c r="A5190" t="s">
        <v>4615</v>
      </c>
      <c r="B5190">
        <v>1</v>
      </c>
      <c r="C5190">
        <v>2</v>
      </c>
      <c r="D5190" t="s">
        <v>4613</v>
      </c>
      <c r="E5190" t="s">
        <v>2180</v>
      </c>
      <c r="F5190" s="4"/>
      <c r="G5190" s="9">
        <f>Table5[[#This Row],[Order Quantity]]</f>
        <v>2</v>
      </c>
    </row>
    <row r="5191" spans="1:7" ht="16" hidden="1" x14ac:dyDescent="0.2">
      <c r="A5191" t="s">
        <v>4616</v>
      </c>
      <c r="B5191">
        <v>1</v>
      </c>
      <c r="C5191">
        <v>2</v>
      </c>
      <c r="D5191" t="s">
        <v>4228</v>
      </c>
      <c r="E5191" t="s">
        <v>2128</v>
      </c>
      <c r="F5191" s="4"/>
      <c r="G5191" s="9">
        <f>Table5[[#This Row],[Order Quantity]]</f>
        <v>2</v>
      </c>
    </row>
    <row r="5192" spans="1:7" ht="16" hidden="1" x14ac:dyDescent="0.2">
      <c r="A5192" t="s">
        <v>4640</v>
      </c>
      <c r="B5192">
        <v>1</v>
      </c>
      <c r="C5192">
        <v>2</v>
      </c>
      <c r="D5192" t="s">
        <v>4641</v>
      </c>
      <c r="E5192" t="s">
        <v>3985</v>
      </c>
      <c r="F5192" s="4"/>
      <c r="G5192" s="9">
        <f>Table5[[#This Row],[Order Quantity]]</f>
        <v>2</v>
      </c>
    </row>
    <row r="5193" spans="1:7" ht="16" hidden="1" x14ac:dyDescent="0.2">
      <c r="A5193" t="s">
        <v>4651</v>
      </c>
      <c r="B5193">
        <v>1</v>
      </c>
      <c r="C5193">
        <v>2</v>
      </c>
      <c r="D5193" t="s">
        <v>4652</v>
      </c>
      <c r="E5193" t="s">
        <v>1927</v>
      </c>
      <c r="F5193" s="4"/>
      <c r="G5193" s="9">
        <f>Table5[[#This Row],[Order Quantity]]</f>
        <v>2</v>
      </c>
    </row>
    <row r="5194" spans="1:7" ht="16" hidden="1" x14ac:dyDescent="0.2">
      <c r="A5194" t="s">
        <v>4663</v>
      </c>
      <c r="B5194">
        <v>1</v>
      </c>
      <c r="C5194">
        <v>2</v>
      </c>
      <c r="D5194" t="s">
        <v>4641</v>
      </c>
      <c r="E5194" t="s">
        <v>1618</v>
      </c>
      <c r="F5194" s="4"/>
      <c r="G5194" s="9">
        <f>Table5[[#This Row],[Order Quantity]]</f>
        <v>2</v>
      </c>
    </row>
    <row r="5195" spans="1:7" ht="16" hidden="1" x14ac:dyDescent="0.2">
      <c r="A5195" t="s">
        <v>4695</v>
      </c>
      <c r="B5195">
        <v>1</v>
      </c>
      <c r="C5195">
        <v>2</v>
      </c>
      <c r="D5195" t="s">
        <v>1053</v>
      </c>
      <c r="E5195" t="s">
        <v>1553</v>
      </c>
      <c r="F5195" s="4"/>
      <c r="G5195" s="9">
        <f>Table5[[#This Row],[Order Quantity]]</f>
        <v>2</v>
      </c>
    </row>
    <row r="5196" spans="1:7" ht="16" hidden="1" x14ac:dyDescent="0.2">
      <c r="A5196" t="s">
        <v>821</v>
      </c>
      <c r="B5196">
        <v>1</v>
      </c>
      <c r="C5196">
        <v>2</v>
      </c>
      <c r="D5196" t="s">
        <v>822</v>
      </c>
      <c r="E5196" t="s">
        <v>2341</v>
      </c>
      <c r="F5196" s="4"/>
      <c r="G5196" s="9">
        <f>Table5[[#This Row],[Order Quantity]]</f>
        <v>2</v>
      </c>
    </row>
    <row r="5197" spans="1:7" ht="16" hidden="1" x14ac:dyDescent="0.2">
      <c r="A5197" t="s">
        <v>4721</v>
      </c>
      <c r="B5197">
        <v>1</v>
      </c>
      <c r="C5197">
        <v>2</v>
      </c>
      <c r="D5197" t="s">
        <v>4700</v>
      </c>
      <c r="E5197" t="s">
        <v>3985</v>
      </c>
      <c r="F5197" s="4"/>
      <c r="G5197" s="9">
        <f>Table5[[#This Row],[Order Quantity]]</f>
        <v>2</v>
      </c>
    </row>
    <row r="5198" spans="1:7" ht="16" hidden="1" x14ac:dyDescent="0.2">
      <c r="A5198" t="s">
        <v>4733</v>
      </c>
      <c r="B5198">
        <v>1</v>
      </c>
      <c r="C5198">
        <v>2</v>
      </c>
      <c r="D5198" t="s">
        <v>2483</v>
      </c>
      <c r="E5198" t="s">
        <v>3145</v>
      </c>
      <c r="F5198" s="4"/>
      <c r="G5198" s="9">
        <f>Table5[[#This Row],[Order Quantity]]</f>
        <v>2</v>
      </c>
    </row>
    <row r="5199" spans="1:7" ht="16" hidden="1" x14ac:dyDescent="0.2">
      <c r="A5199" t="s">
        <v>1632</v>
      </c>
      <c r="B5199">
        <v>1</v>
      </c>
      <c r="C5199">
        <v>2</v>
      </c>
      <c r="D5199" t="s">
        <v>442</v>
      </c>
      <c r="E5199" t="s">
        <v>1336</v>
      </c>
      <c r="F5199" s="4"/>
      <c r="G5199" s="9">
        <f>Table5[[#This Row],[Order Quantity]]</f>
        <v>2</v>
      </c>
    </row>
    <row r="5200" spans="1:7" ht="16" hidden="1" x14ac:dyDescent="0.2">
      <c r="A5200" t="s">
        <v>1494</v>
      </c>
      <c r="B5200">
        <v>1</v>
      </c>
      <c r="C5200">
        <v>2</v>
      </c>
      <c r="D5200" t="s">
        <v>609</v>
      </c>
      <c r="E5200" t="s">
        <v>1494</v>
      </c>
      <c r="F5200" s="4"/>
      <c r="G5200" s="9">
        <f>Table5[[#This Row],[Order Quantity]]</f>
        <v>2</v>
      </c>
    </row>
    <row r="5201" spans="1:7" ht="16" hidden="1" x14ac:dyDescent="0.2">
      <c r="A5201" t="s">
        <v>4746</v>
      </c>
      <c r="B5201">
        <v>1</v>
      </c>
      <c r="C5201">
        <v>2</v>
      </c>
      <c r="D5201" t="s">
        <v>65</v>
      </c>
      <c r="E5201" t="s">
        <v>2397</v>
      </c>
      <c r="F5201" s="4"/>
      <c r="G5201" s="9">
        <f>Table5[[#This Row],[Order Quantity]]</f>
        <v>2</v>
      </c>
    </row>
    <row r="5202" spans="1:7" ht="16" hidden="1" x14ac:dyDescent="0.2">
      <c r="A5202" t="s">
        <v>1398</v>
      </c>
      <c r="B5202">
        <v>1</v>
      </c>
      <c r="C5202">
        <v>2</v>
      </c>
      <c r="D5202" t="s">
        <v>65</v>
      </c>
      <c r="E5202" t="s">
        <v>1399</v>
      </c>
      <c r="F5202" s="4"/>
      <c r="G5202" s="9">
        <f>Table5[[#This Row],[Order Quantity]]</f>
        <v>2</v>
      </c>
    </row>
    <row r="5203" spans="1:7" ht="16" hidden="1" x14ac:dyDescent="0.2">
      <c r="A5203" t="s">
        <v>4756</v>
      </c>
      <c r="B5203">
        <v>1</v>
      </c>
      <c r="C5203">
        <v>2</v>
      </c>
      <c r="D5203" t="s">
        <v>65</v>
      </c>
      <c r="E5203" t="s">
        <v>1336</v>
      </c>
      <c r="F5203" s="4"/>
      <c r="G5203" s="9">
        <f>Table5[[#This Row],[Order Quantity]]</f>
        <v>2</v>
      </c>
    </row>
    <row r="5204" spans="1:7" ht="16" hidden="1" x14ac:dyDescent="0.2">
      <c r="A5204" t="s">
        <v>3050</v>
      </c>
      <c r="B5204">
        <v>1</v>
      </c>
      <c r="C5204">
        <v>2</v>
      </c>
      <c r="D5204" t="s">
        <v>888</v>
      </c>
      <c r="E5204" t="s">
        <v>3050</v>
      </c>
      <c r="F5204" s="4"/>
      <c r="G5204" s="9">
        <f>Table5[[#This Row],[Order Quantity]]</f>
        <v>2</v>
      </c>
    </row>
    <row r="5205" spans="1:7" ht="16" hidden="1" x14ac:dyDescent="0.2">
      <c r="A5205" t="s">
        <v>4778</v>
      </c>
      <c r="B5205">
        <v>1</v>
      </c>
      <c r="C5205">
        <v>2</v>
      </c>
      <c r="D5205" t="s">
        <v>113</v>
      </c>
      <c r="E5205" t="s">
        <v>3569</v>
      </c>
      <c r="F5205" s="4"/>
      <c r="G5205" s="9">
        <f>Table5[[#This Row],[Order Quantity]]</f>
        <v>2</v>
      </c>
    </row>
    <row r="5206" spans="1:7" ht="16" hidden="1" x14ac:dyDescent="0.2">
      <c r="A5206" t="s">
        <v>1548</v>
      </c>
      <c r="B5206">
        <v>1</v>
      </c>
      <c r="C5206">
        <v>2</v>
      </c>
      <c r="D5206" t="s">
        <v>697</v>
      </c>
      <c r="E5206" t="s">
        <v>1549</v>
      </c>
      <c r="F5206" s="4"/>
      <c r="G5206" s="9">
        <f>Table5[[#This Row],[Order Quantity]]</f>
        <v>2</v>
      </c>
    </row>
    <row r="5207" spans="1:7" ht="16" hidden="1" x14ac:dyDescent="0.2">
      <c r="A5207" t="s">
        <v>2280</v>
      </c>
      <c r="B5207">
        <v>1</v>
      </c>
      <c r="C5207">
        <v>2</v>
      </c>
      <c r="D5207" t="s">
        <v>262</v>
      </c>
      <c r="E5207" t="s">
        <v>2281</v>
      </c>
      <c r="F5207" s="4"/>
      <c r="G5207" s="9">
        <f>Table5[[#This Row],[Order Quantity]]</f>
        <v>2</v>
      </c>
    </row>
    <row r="5208" spans="1:7" ht="16" hidden="1" x14ac:dyDescent="0.2">
      <c r="A5208" t="s">
        <v>2043</v>
      </c>
      <c r="B5208">
        <v>1</v>
      </c>
      <c r="C5208">
        <v>2</v>
      </c>
      <c r="D5208" t="s">
        <v>697</v>
      </c>
      <c r="E5208" t="s">
        <v>1549</v>
      </c>
      <c r="F5208" s="4"/>
      <c r="G5208" s="9">
        <f>Table5[[#This Row],[Order Quantity]]</f>
        <v>2</v>
      </c>
    </row>
    <row r="5209" spans="1:7" ht="16" hidden="1" x14ac:dyDescent="0.2">
      <c r="A5209" t="s">
        <v>4994</v>
      </c>
      <c r="B5209">
        <v>1</v>
      </c>
      <c r="C5209">
        <v>2</v>
      </c>
      <c r="D5209" t="s">
        <v>65</v>
      </c>
      <c r="E5209" t="s">
        <v>4572</v>
      </c>
      <c r="F5209" s="4"/>
      <c r="G5209" s="9">
        <f>Table5[[#This Row],[Order Quantity]]</f>
        <v>2</v>
      </c>
    </row>
    <row r="5210" spans="1:7" ht="16" hidden="1" x14ac:dyDescent="0.2">
      <c r="A5210" t="s">
        <v>4995</v>
      </c>
      <c r="B5210">
        <v>1</v>
      </c>
      <c r="C5210">
        <v>2</v>
      </c>
      <c r="D5210" t="s">
        <v>65</v>
      </c>
      <c r="E5210" t="s">
        <v>4810</v>
      </c>
      <c r="F5210" s="4"/>
      <c r="G5210" s="9">
        <f>Table5[[#This Row],[Order Quantity]]</f>
        <v>2</v>
      </c>
    </row>
    <row r="5211" spans="1:7" ht="16" hidden="1" x14ac:dyDescent="0.2">
      <c r="A5211" t="s">
        <v>5150</v>
      </c>
      <c r="B5211">
        <v>1</v>
      </c>
      <c r="C5211">
        <v>2</v>
      </c>
      <c r="D5211" t="s">
        <v>743</v>
      </c>
      <c r="E5211" t="s">
        <v>5029</v>
      </c>
      <c r="F5211" s="4"/>
      <c r="G5211" s="9">
        <f>Table5[[#This Row],[Order Quantity]]</f>
        <v>2</v>
      </c>
    </row>
    <row r="5212" spans="1:7" ht="16" hidden="1" x14ac:dyDescent="0.2">
      <c r="A5212" t="s">
        <v>5232</v>
      </c>
      <c r="B5212">
        <v>1</v>
      </c>
      <c r="C5212" s="6">
        <v>2</v>
      </c>
      <c r="D5212" t="s">
        <v>5233</v>
      </c>
      <c r="E5212" t="s">
        <v>1610</v>
      </c>
      <c r="F5212" s="4"/>
      <c r="G5212" s="9">
        <f>Table5[[#This Row],[Order Quantity]]</f>
        <v>2</v>
      </c>
    </row>
    <row r="5213" spans="1:7" ht="16" hidden="1" x14ac:dyDescent="0.2">
      <c r="A5213" t="s">
        <v>5356</v>
      </c>
      <c r="B5213">
        <v>1</v>
      </c>
      <c r="C5213">
        <v>2</v>
      </c>
      <c r="D5213" t="s">
        <v>136</v>
      </c>
      <c r="E5213" t="s">
        <v>5355</v>
      </c>
      <c r="F5213" s="4"/>
      <c r="G5213" s="9">
        <f>Table5[[#This Row],[Order Quantity]]</f>
        <v>2</v>
      </c>
    </row>
    <row r="5214" spans="1:7" ht="16" hidden="1" x14ac:dyDescent="0.2">
      <c r="A5214" t="s">
        <v>5360</v>
      </c>
      <c r="B5214">
        <v>1</v>
      </c>
      <c r="C5214">
        <v>2</v>
      </c>
      <c r="D5214" t="s">
        <v>136</v>
      </c>
      <c r="E5214" t="s">
        <v>1559</v>
      </c>
      <c r="F5214" s="4"/>
      <c r="G5214" s="9">
        <f>Table5[[#This Row],[Order Quantity]]</f>
        <v>2</v>
      </c>
    </row>
    <row r="5215" spans="1:7" ht="16" hidden="1" x14ac:dyDescent="0.2">
      <c r="A5215" t="s">
        <v>5365</v>
      </c>
      <c r="B5215">
        <v>1</v>
      </c>
      <c r="C5215">
        <v>2</v>
      </c>
      <c r="D5215" t="s">
        <v>422</v>
      </c>
      <c r="E5215" t="s">
        <v>5366</v>
      </c>
      <c r="F5215" s="4"/>
      <c r="G5215" s="9">
        <f>Table5[[#This Row],[Order Quantity]]</f>
        <v>2</v>
      </c>
    </row>
    <row r="5216" spans="1:7" ht="16" hidden="1" x14ac:dyDescent="0.2">
      <c r="A5216" t="s">
        <v>5372</v>
      </c>
      <c r="B5216">
        <v>1</v>
      </c>
      <c r="C5216">
        <v>2</v>
      </c>
      <c r="D5216" t="s">
        <v>684</v>
      </c>
      <c r="E5216" t="s">
        <v>3569</v>
      </c>
      <c r="F5216" s="4"/>
      <c r="G5216" s="9">
        <f>Table5[[#This Row],[Order Quantity]]</f>
        <v>2</v>
      </c>
    </row>
    <row r="5217" spans="1:7" ht="16" hidden="1" x14ac:dyDescent="0.2">
      <c r="A5217" t="s">
        <v>5374</v>
      </c>
      <c r="B5217">
        <v>1</v>
      </c>
      <c r="C5217">
        <v>2</v>
      </c>
      <c r="D5217" t="s">
        <v>136</v>
      </c>
      <c r="E5217" t="s">
        <v>1927</v>
      </c>
      <c r="F5217" s="4"/>
      <c r="G5217" s="9">
        <f>Table5[[#This Row],[Order Quantity]]</f>
        <v>2</v>
      </c>
    </row>
    <row r="5218" spans="1:7" ht="16" hidden="1" x14ac:dyDescent="0.2">
      <c r="A5218" t="s">
        <v>5377</v>
      </c>
      <c r="B5218">
        <v>1</v>
      </c>
      <c r="C5218">
        <v>2</v>
      </c>
      <c r="D5218" t="s">
        <v>136</v>
      </c>
      <c r="E5218" t="s">
        <v>5362</v>
      </c>
      <c r="F5218" s="4"/>
      <c r="G5218" s="9">
        <f>Table5[[#This Row],[Order Quantity]]</f>
        <v>2</v>
      </c>
    </row>
    <row r="5219" spans="1:7" ht="16" hidden="1" x14ac:dyDescent="0.2">
      <c r="A5219" t="s">
        <v>5378</v>
      </c>
      <c r="B5219">
        <v>1</v>
      </c>
      <c r="C5219">
        <v>2</v>
      </c>
      <c r="D5219" t="s">
        <v>136</v>
      </c>
      <c r="E5219" t="s">
        <v>5362</v>
      </c>
      <c r="F5219" s="4"/>
      <c r="G5219" s="9">
        <f>Table5[[#This Row],[Order Quantity]]</f>
        <v>2</v>
      </c>
    </row>
    <row r="5220" spans="1:7" ht="16" hidden="1" x14ac:dyDescent="0.2">
      <c r="A5220" t="s">
        <v>5379</v>
      </c>
      <c r="B5220">
        <v>1</v>
      </c>
      <c r="C5220">
        <v>2</v>
      </c>
      <c r="D5220" t="s">
        <v>136</v>
      </c>
      <c r="E5220" t="s">
        <v>5362</v>
      </c>
      <c r="F5220" s="4"/>
      <c r="G5220" s="9">
        <f>Table5[[#This Row],[Order Quantity]]</f>
        <v>2</v>
      </c>
    </row>
    <row r="5221" spans="1:7" ht="16" hidden="1" x14ac:dyDescent="0.2">
      <c r="A5221" t="s">
        <v>5380</v>
      </c>
      <c r="B5221">
        <v>1</v>
      </c>
      <c r="C5221">
        <v>2</v>
      </c>
      <c r="D5221" t="s">
        <v>136</v>
      </c>
      <c r="E5221" t="s">
        <v>5381</v>
      </c>
      <c r="F5221" s="4"/>
      <c r="G5221" s="9">
        <f>Table5[[#This Row],[Order Quantity]]</f>
        <v>2</v>
      </c>
    </row>
    <row r="5222" spans="1:7" ht="16" hidden="1" x14ac:dyDescent="0.2">
      <c r="A5222" t="s">
        <v>1725</v>
      </c>
      <c r="B5222">
        <v>1</v>
      </c>
      <c r="C5222">
        <v>2</v>
      </c>
      <c r="D5222" t="s">
        <v>129</v>
      </c>
      <c r="E5222" t="s">
        <v>287</v>
      </c>
      <c r="F5222" s="4"/>
      <c r="G5222" s="9">
        <f>Table5[[#This Row],[Order Quantity]]</f>
        <v>2</v>
      </c>
    </row>
    <row r="5223" spans="1:7" ht="16" hidden="1" x14ac:dyDescent="0.2">
      <c r="A5223" t="s">
        <v>5383</v>
      </c>
      <c r="B5223">
        <v>1</v>
      </c>
      <c r="C5223">
        <v>2</v>
      </c>
      <c r="D5223" t="s">
        <v>136</v>
      </c>
      <c r="E5223" t="s">
        <v>5362</v>
      </c>
      <c r="F5223" s="4"/>
      <c r="G5223" s="9">
        <f>Table5[[#This Row],[Order Quantity]]</f>
        <v>2</v>
      </c>
    </row>
    <row r="5224" spans="1:7" ht="16" hidden="1" x14ac:dyDescent="0.2">
      <c r="A5224" t="s">
        <v>5365</v>
      </c>
      <c r="B5224">
        <v>1</v>
      </c>
      <c r="C5224">
        <v>2</v>
      </c>
      <c r="D5224" t="s">
        <v>422</v>
      </c>
      <c r="E5224" t="s">
        <v>1399</v>
      </c>
      <c r="F5224" s="4"/>
      <c r="G5224" s="9">
        <f>Table5[[#This Row],[Order Quantity]]</f>
        <v>2</v>
      </c>
    </row>
    <row r="5225" spans="1:7" ht="16" hidden="1" x14ac:dyDescent="0.2">
      <c r="A5225" t="s">
        <v>5384</v>
      </c>
      <c r="B5225">
        <v>1</v>
      </c>
      <c r="C5225">
        <v>2</v>
      </c>
      <c r="D5225" t="s">
        <v>684</v>
      </c>
      <c r="E5225" t="s">
        <v>913</v>
      </c>
      <c r="F5225" s="4"/>
      <c r="G5225" s="9">
        <f>Table5[[#This Row],[Order Quantity]]</f>
        <v>2</v>
      </c>
    </row>
    <row r="5226" spans="1:7" ht="16" hidden="1" x14ac:dyDescent="0.2">
      <c r="A5226" t="s">
        <v>5386</v>
      </c>
      <c r="B5226">
        <v>1</v>
      </c>
      <c r="C5226">
        <v>2</v>
      </c>
      <c r="D5226" t="s">
        <v>136</v>
      </c>
      <c r="E5226" t="s">
        <v>5362</v>
      </c>
      <c r="F5226" s="4"/>
      <c r="G5226" s="9">
        <f>Table5[[#This Row],[Order Quantity]]</f>
        <v>2</v>
      </c>
    </row>
    <row r="5227" spans="1:7" ht="16" hidden="1" x14ac:dyDescent="0.2">
      <c r="A5227" t="s">
        <v>5388</v>
      </c>
      <c r="B5227">
        <v>1</v>
      </c>
      <c r="C5227">
        <v>2</v>
      </c>
      <c r="D5227" t="s">
        <v>136</v>
      </c>
      <c r="E5227" t="s">
        <v>5362</v>
      </c>
      <c r="F5227" s="4"/>
      <c r="G5227" s="9">
        <f>Table5[[#This Row],[Order Quantity]]</f>
        <v>2</v>
      </c>
    </row>
    <row r="5228" spans="1:7" ht="16" hidden="1" x14ac:dyDescent="0.2">
      <c r="A5228" t="s">
        <v>5390</v>
      </c>
      <c r="B5228">
        <v>1</v>
      </c>
      <c r="C5228">
        <v>2</v>
      </c>
      <c r="D5228" t="s">
        <v>136</v>
      </c>
      <c r="E5228" t="s">
        <v>5362</v>
      </c>
      <c r="F5228" s="4"/>
      <c r="G5228" s="9">
        <f>Table5[[#This Row],[Order Quantity]]</f>
        <v>2</v>
      </c>
    </row>
    <row r="5229" spans="1:7" ht="16" hidden="1" x14ac:dyDescent="0.2">
      <c r="A5229" t="s">
        <v>5391</v>
      </c>
      <c r="B5229">
        <v>1</v>
      </c>
      <c r="C5229">
        <v>2</v>
      </c>
      <c r="D5229" t="s">
        <v>136</v>
      </c>
      <c r="E5229" t="s">
        <v>5362</v>
      </c>
      <c r="F5229" s="4"/>
      <c r="G5229" s="9">
        <f>Table5[[#This Row],[Order Quantity]]</f>
        <v>2</v>
      </c>
    </row>
    <row r="5230" spans="1:7" ht="16" hidden="1" x14ac:dyDescent="0.2">
      <c r="A5230" t="s">
        <v>5365</v>
      </c>
      <c r="B5230">
        <v>1</v>
      </c>
      <c r="C5230">
        <v>2</v>
      </c>
      <c r="D5230" t="s">
        <v>136</v>
      </c>
      <c r="E5230" t="s">
        <v>1276</v>
      </c>
      <c r="F5230" s="4"/>
      <c r="G5230" s="9">
        <f>Table5[[#This Row],[Order Quantity]]</f>
        <v>2</v>
      </c>
    </row>
    <row r="5231" spans="1:7" ht="16" hidden="1" x14ac:dyDescent="0.2">
      <c r="A5231" t="s">
        <v>5476</v>
      </c>
      <c r="B5231">
        <v>1</v>
      </c>
      <c r="C5231">
        <v>2</v>
      </c>
      <c r="D5231" t="s">
        <v>136</v>
      </c>
      <c r="E5231" t="s">
        <v>5362</v>
      </c>
      <c r="F5231" s="4"/>
      <c r="G5231" s="9">
        <f>Table5[[#This Row],[Order Quantity]]</f>
        <v>2</v>
      </c>
    </row>
    <row r="5232" spans="1:7" ht="16" hidden="1" x14ac:dyDescent="0.2">
      <c r="A5232" t="s">
        <v>5484</v>
      </c>
      <c r="B5232">
        <v>1</v>
      </c>
      <c r="C5232">
        <v>2</v>
      </c>
      <c r="D5232" t="s">
        <v>136</v>
      </c>
      <c r="E5232" t="s">
        <v>5485</v>
      </c>
      <c r="F5232" s="4"/>
      <c r="G5232" s="9">
        <f>Table5[[#This Row],[Order Quantity]]</f>
        <v>2</v>
      </c>
    </row>
    <row r="5233" spans="1:7" ht="16" hidden="1" x14ac:dyDescent="0.2">
      <c r="A5233" t="s">
        <v>5486</v>
      </c>
      <c r="B5233">
        <v>1</v>
      </c>
      <c r="C5233">
        <v>2</v>
      </c>
      <c r="D5233" t="s">
        <v>136</v>
      </c>
      <c r="E5233" t="s">
        <v>2856</v>
      </c>
      <c r="F5233" s="4"/>
      <c r="G5233" s="9">
        <f>Table5[[#This Row],[Order Quantity]]</f>
        <v>2</v>
      </c>
    </row>
    <row r="5234" spans="1:7" ht="16" hidden="1" x14ac:dyDescent="0.2">
      <c r="A5234" t="s">
        <v>5488</v>
      </c>
      <c r="B5234">
        <v>1</v>
      </c>
      <c r="C5234">
        <v>2</v>
      </c>
      <c r="D5234" t="s">
        <v>136</v>
      </c>
      <c r="E5234" t="s">
        <v>3797</v>
      </c>
      <c r="F5234" s="4"/>
      <c r="G5234" s="9">
        <f>Table5[[#This Row],[Order Quantity]]</f>
        <v>2</v>
      </c>
    </row>
    <row r="5235" spans="1:7" ht="16" hidden="1" x14ac:dyDescent="0.2">
      <c r="A5235" t="s">
        <v>5489</v>
      </c>
      <c r="B5235">
        <v>1</v>
      </c>
      <c r="C5235">
        <v>2</v>
      </c>
      <c r="D5235" t="s">
        <v>684</v>
      </c>
      <c r="E5235" t="s">
        <v>1905</v>
      </c>
      <c r="F5235" s="4"/>
      <c r="G5235" s="9">
        <f>Table5[[#This Row],[Order Quantity]]</f>
        <v>2</v>
      </c>
    </row>
    <row r="5236" spans="1:7" ht="16" hidden="1" x14ac:dyDescent="0.2">
      <c r="A5236" t="s">
        <v>5495</v>
      </c>
      <c r="B5236">
        <v>1</v>
      </c>
      <c r="C5236">
        <v>2</v>
      </c>
      <c r="D5236" t="s">
        <v>136</v>
      </c>
      <c r="E5236" t="s">
        <v>5362</v>
      </c>
      <c r="F5236" s="4"/>
      <c r="G5236" s="9">
        <f>Table5[[#This Row],[Order Quantity]]</f>
        <v>2</v>
      </c>
    </row>
    <row r="5237" spans="1:7" ht="16" hidden="1" x14ac:dyDescent="0.2">
      <c r="A5237" t="s">
        <v>5496</v>
      </c>
      <c r="B5237">
        <v>1</v>
      </c>
      <c r="C5237">
        <v>2</v>
      </c>
      <c r="D5237" t="s">
        <v>136</v>
      </c>
      <c r="E5237" t="s">
        <v>5362</v>
      </c>
      <c r="F5237" s="4"/>
      <c r="G5237" s="9">
        <f>Table5[[#This Row],[Order Quantity]]</f>
        <v>2</v>
      </c>
    </row>
    <row r="5238" spans="1:7" ht="16" hidden="1" x14ac:dyDescent="0.2">
      <c r="A5238" t="s">
        <v>5497</v>
      </c>
      <c r="B5238">
        <v>1</v>
      </c>
      <c r="C5238">
        <v>2</v>
      </c>
      <c r="D5238" t="s">
        <v>684</v>
      </c>
      <c r="E5238" t="s">
        <v>1559</v>
      </c>
      <c r="F5238" s="4"/>
      <c r="G5238" s="9">
        <f>Table5[[#This Row],[Order Quantity]]</f>
        <v>2</v>
      </c>
    </row>
    <row r="5239" spans="1:7" ht="16" hidden="1" x14ac:dyDescent="0.2">
      <c r="A5239" t="s">
        <v>5365</v>
      </c>
      <c r="B5239">
        <v>1</v>
      </c>
      <c r="C5239">
        <v>2</v>
      </c>
      <c r="D5239" t="s">
        <v>136</v>
      </c>
      <c r="E5239" t="s">
        <v>2506</v>
      </c>
      <c r="F5239" s="4"/>
      <c r="G5239" s="9">
        <f>Table5[[#This Row],[Order Quantity]]</f>
        <v>2</v>
      </c>
    </row>
    <row r="5240" spans="1:7" ht="16" hidden="1" x14ac:dyDescent="0.2">
      <c r="A5240" t="s">
        <v>5502</v>
      </c>
      <c r="B5240">
        <v>1</v>
      </c>
      <c r="C5240">
        <v>2</v>
      </c>
      <c r="D5240" t="s">
        <v>136</v>
      </c>
      <c r="E5240" t="s">
        <v>5362</v>
      </c>
      <c r="F5240" s="4"/>
      <c r="G5240" s="9">
        <f>Table5[[#This Row],[Order Quantity]]</f>
        <v>2</v>
      </c>
    </row>
    <row r="5241" spans="1:7" ht="16" hidden="1" x14ac:dyDescent="0.2">
      <c r="A5241" t="s">
        <v>5512</v>
      </c>
      <c r="B5241">
        <v>1</v>
      </c>
      <c r="C5241">
        <v>2</v>
      </c>
      <c r="D5241" t="s">
        <v>5511</v>
      </c>
      <c r="E5241" t="s">
        <v>1449</v>
      </c>
      <c r="F5241" s="4"/>
      <c r="G5241" s="9">
        <f>Table5[[#This Row],[Order Quantity]]</f>
        <v>2</v>
      </c>
    </row>
    <row r="5242" spans="1:7" ht="16" hidden="1" x14ac:dyDescent="0.2">
      <c r="A5242" t="s">
        <v>2796</v>
      </c>
      <c r="B5242">
        <v>1</v>
      </c>
      <c r="C5242">
        <v>2</v>
      </c>
      <c r="D5242" t="s">
        <v>65</v>
      </c>
      <c r="E5242" t="s">
        <v>1757</v>
      </c>
      <c r="F5242" s="4"/>
      <c r="G5242" s="9">
        <f>Table5[[#This Row],[Order Quantity]]</f>
        <v>2</v>
      </c>
    </row>
    <row r="5243" spans="1:7" ht="16" hidden="1" x14ac:dyDescent="0.2">
      <c r="A5243" t="s">
        <v>5530</v>
      </c>
      <c r="B5243">
        <v>1</v>
      </c>
      <c r="C5243">
        <v>2</v>
      </c>
      <c r="D5243" t="s">
        <v>65</v>
      </c>
      <c r="E5243" t="s">
        <v>1757</v>
      </c>
      <c r="F5243" s="4"/>
      <c r="G5243" s="9">
        <f>Table5[[#This Row],[Order Quantity]]</f>
        <v>2</v>
      </c>
    </row>
    <row r="5244" spans="1:7" ht="16" hidden="1" x14ac:dyDescent="0.2">
      <c r="A5244" t="s">
        <v>5646</v>
      </c>
      <c r="B5244">
        <v>1</v>
      </c>
      <c r="C5244">
        <v>2</v>
      </c>
      <c r="D5244" t="s">
        <v>4476</v>
      </c>
      <c r="E5244" t="s">
        <v>1598</v>
      </c>
      <c r="F5244" s="4"/>
      <c r="G5244" s="9">
        <f>Table5[[#This Row],[Order Quantity]]</f>
        <v>2</v>
      </c>
    </row>
    <row r="5245" spans="1:7" ht="16" hidden="1" x14ac:dyDescent="0.2">
      <c r="A5245" t="s">
        <v>5654</v>
      </c>
      <c r="B5245">
        <v>1</v>
      </c>
      <c r="C5245">
        <v>2</v>
      </c>
      <c r="D5245" t="s">
        <v>5655</v>
      </c>
      <c r="E5245" t="s">
        <v>1757</v>
      </c>
      <c r="F5245" s="4"/>
      <c r="G5245" s="9">
        <f>Table5[[#This Row],[Order Quantity]]</f>
        <v>2</v>
      </c>
    </row>
    <row r="5246" spans="1:7" ht="16" hidden="1" x14ac:dyDescent="0.2">
      <c r="A5246" t="s">
        <v>5690</v>
      </c>
      <c r="B5246">
        <v>1</v>
      </c>
      <c r="C5246">
        <v>2</v>
      </c>
      <c r="D5246" t="s">
        <v>129</v>
      </c>
      <c r="E5246" t="s">
        <v>1084</v>
      </c>
      <c r="F5246" s="4"/>
      <c r="G5246" s="9">
        <f>Table5[[#This Row],[Order Quantity]]</f>
        <v>2</v>
      </c>
    </row>
    <row r="5247" spans="1:7" ht="16" hidden="1" x14ac:dyDescent="0.2">
      <c r="A5247" t="s">
        <v>5698</v>
      </c>
      <c r="B5247">
        <v>1</v>
      </c>
      <c r="C5247" s="6">
        <v>2</v>
      </c>
      <c r="D5247" t="s">
        <v>506</v>
      </c>
      <c r="E5247" t="s">
        <v>2078</v>
      </c>
      <c r="F5247" s="4"/>
      <c r="G5247" s="9">
        <f>Table5[[#This Row],[Order Quantity]]</f>
        <v>2</v>
      </c>
    </row>
    <row r="5248" spans="1:7" ht="16" hidden="1" x14ac:dyDescent="0.2">
      <c r="A5248" t="s">
        <v>5721</v>
      </c>
      <c r="B5248">
        <v>1</v>
      </c>
      <c r="C5248" s="6">
        <v>2</v>
      </c>
      <c r="D5248" t="s">
        <v>506</v>
      </c>
      <c r="E5248" t="s">
        <v>3178</v>
      </c>
      <c r="F5248" s="4"/>
      <c r="G5248" s="9">
        <f>Table5[[#This Row],[Order Quantity]]</f>
        <v>2</v>
      </c>
    </row>
    <row r="5249" spans="1:7" ht="16" hidden="1" x14ac:dyDescent="0.2">
      <c r="A5249" t="s">
        <v>5736</v>
      </c>
      <c r="B5249">
        <v>1</v>
      </c>
      <c r="C5249" s="6">
        <v>2</v>
      </c>
      <c r="D5249" t="s">
        <v>97</v>
      </c>
      <c r="E5249" t="s">
        <v>5219</v>
      </c>
      <c r="F5249" s="4"/>
      <c r="G5249" s="9">
        <f>Table5[[#This Row],[Order Quantity]]</f>
        <v>2</v>
      </c>
    </row>
    <row r="5250" spans="1:7" ht="16" hidden="1" x14ac:dyDescent="0.2">
      <c r="A5250" t="s">
        <v>5745</v>
      </c>
      <c r="B5250">
        <v>1</v>
      </c>
      <c r="C5250">
        <v>2</v>
      </c>
      <c r="D5250" t="s">
        <v>934</v>
      </c>
      <c r="E5250" t="s">
        <v>5746</v>
      </c>
      <c r="F5250" s="4"/>
      <c r="G5250" s="9">
        <f>Table5[[#This Row],[Order Quantity]]</f>
        <v>2</v>
      </c>
    </row>
    <row r="5251" spans="1:7" ht="16" hidden="1" x14ac:dyDescent="0.2">
      <c r="A5251" t="s">
        <v>5775</v>
      </c>
      <c r="B5251">
        <v>1</v>
      </c>
      <c r="C5251">
        <v>2</v>
      </c>
      <c r="D5251" t="s">
        <v>934</v>
      </c>
      <c r="E5251" t="s">
        <v>5776</v>
      </c>
      <c r="F5251" s="4"/>
      <c r="G5251" s="9">
        <f>Table5[[#This Row],[Order Quantity]]</f>
        <v>2</v>
      </c>
    </row>
    <row r="5252" spans="1:7" ht="16" hidden="1" x14ac:dyDescent="0.2">
      <c r="A5252" t="s">
        <v>5778</v>
      </c>
      <c r="B5252">
        <v>1</v>
      </c>
      <c r="C5252">
        <v>2</v>
      </c>
      <c r="D5252" t="s">
        <v>934</v>
      </c>
      <c r="E5252" t="s">
        <v>5779</v>
      </c>
      <c r="F5252" s="4"/>
      <c r="G5252" s="9">
        <f>Table5[[#This Row],[Order Quantity]]</f>
        <v>2</v>
      </c>
    </row>
    <row r="5253" spans="1:7" ht="16" hidden="1" x14ac:dyDescent="0.2">
      <c r="A5253" t="s">
        <v>5780</v>
      </c>
      <c r="B5253">
        <v>1</v>
      </c>
      <c r="C5253">
        <v>2</v>
      </c>
      <c r="D5253" t="s">
        <v>77</v>
      </c>
      <c r="E5253" t="s">
        <v>5769</v>
      </c>
      <c r="F5253" s="4"/>
      <c r="G5253" s="9">
        <f>Table5[[#This Row],[Order Quantity]]</f>
        <v>2</v>
      </c>
    </row>
    <row r="5254" spans="1:7" ht="16" hidden="1" x14ac:dyDescent="0.2">
      <c r="A5254" t="s">
        <v>5915</v>
      </c>
      <c r="B5254">
        <v>1</v>
      </c>
      <c r="C5254">
        <v>2</v>
      </c>
      <c r="D5254" t="s">
        <v>89</v>
      </c>
      <c r="E5254" t="s">
        <v>1251</v>
      </c>
      <c r="F5254" s="4"/>
      <c r="G5254" s="9">
        <f>Table5[[#This Row],[Order Quantity]]</f>
        <v>2</v>
      </c>
    </row>
    <row r="5255" spans="1:7" ht="16" hidden="1" x14ac:dyDescent="0.2">
      <c r="A5255" t="s">
        <v>5928</v>
      </c>
      <c r="B5255">
        <v>1</v>
      </c>
      <c r="C5255">
        <v>2</v>
      </c>
      <c r="D5255" t="s">
        <v>5929</v>
      </c>
      <c r="E5255" t="s">
        <v>5842</v>
      </c>
      <c r="F5255" s="4"/>
      <c r="G5255" s="9">
        <f>Table5[[#This Row],[Order Quantity]]</f>
        <v>2</v>
      </c>
    </row>
    <row r="5256" spans="1:7" ht="16" hidden="1" x14ac:dyDescent="0.2">
      <c r="A5256" t="s">
        <v>5936</v>
      </c>
      <c r="B5256">
        <v>1</v>
      </c>
      <c r="C5256">
        <v>2</v>
      </c>
      <c r="D5256" t="s">
        <v>89</v>
      </c>
      <c r="E5256" t="s">
        <v>3003</v>
      </c>
      <c r="F5256" s="4"/>
      <c r="G5256" s="9">
        <f>Table5[[#This Row],[Order Quantity]]</f>
        <v>2</v>
      </c>
    </row>
    <row r="5257" spans="1:7" ht="16" hidden="1" x14ac:dyDescent="0.2">
      <c r="A5257" t="s">
        <v>5954</v>
      </c>
      <c r="B5257">
        <v>1</v>
      </c>
      <c r="C5257">
        <v>2</v>
      </c>
      <c r="D5257" t="s">
        <v>1028</v>
      </c>
      <c r="E5257" t="s">
        <v>5902</v>
      </c>
      <c r="F5257" s="4"/>
      <c r="G5257" s="9">
        <f>Table5[[#This Row],[Order Quantity]]</f>
        <v>2</v>
      </c>
    </row>
    <row r="5258" spans="1:7" ht="16" hidden="1" x14ac:dyDescent="0.2">
      <c r="A5258" t="s">
        <v>5958</v>
      </c>
      <c r="B5258">
        <v>1</v>
      </c>
      <c r="C5258">
        <v>2</v>
      </c>
      <c r="D5258" t="s">
        <v>77</v>
      </c>
      <c r="E5258" t="s">
        <v>5769</v>
      </c>
      <c r="F5258" s="4"/>
      <c r="G5258" s="9">
        <f>Table5[[#This Row],[Order Quantity]]</f>
        <v>2</v>
      </c>
    </row>
    <row r="5259" spans="1:7" ht="16" hidden="1" x14ac:dyDescent="0.2">
      <c r="A5259" t="s">
        <v>5964</v>
      </c>
      <c r="B5259">
        <v>1</v>
      </c>
      <c r="C5259">
        <v>2</v>
      </c>
      <c r="D5259" t="s">
        <v>5766</v>
      </c>
      <c r="E5259" t="s">
        <v>5771</v>
      </c>
      <c r="F5259" s="4"/>
      <c r="G5259" s="9">
        <f>Table5[[#This Row],[Order Quantity]]</f>
        <v>2</v>
      </c>
    </row>
    <row r="5260" spans="1:7" ht="16" hidden="1" x14ac:dyDescent="0.2">
      <c r="A5260" t="s">
        <v>5966</v>
      </c>
      <c r="B5260">
        <v>1</v>
      </c>
      <c r="C5260">
        <v>2</v>
      </c>
      <c r="D5260" t="s">
        <v>1111</v>
      </c>
      <c r="E5260" t="s">
        <v>5814</v>
      </c>
      <c r="F5260" s="4"/>
      <c r="G5260" s="9">
        <f>Table5[[#This Row],[Order Quantity]]</f>
        <v>2</v>
      </c>
    </row>
    <row r="5261" spans="1:7" ht="16" hidden="1" x14ac:dyDescent="0.2">
      <c r="A5261" t="s">
        <v>5972</v>
      </c>
      <c r="B5261">
        <v>1</v>
      </c>
      <c r="C5261">
        <v>2</v>
      </c>
      <c r="D5261" t="s">
        <v>5766</v>
      </c>
      <c r="E5261" t="s">
        <v>5746</v>
      </c>
      <c r="F5261" s="4"/>
      <c r="G5261" s="9">
        <f>Table5[[#This Row],[Order Quantity]]</f>
        <v>2</v>
      </c>
    </row>
    <row r="5262" spans="1:7" ht="16" hidden="1" x14ac:dyDescent="0.2">
      <c r="A5262" t="s">
        <v>5974</v>
      </c>
      <c r="B5262">
        <v>1</v>
      </c>
      <c r="C5262">
        <v>2</v>
      </c>
      <c r="D5262" t="s">
        <v>934</v>
      </c>
      <c r="E5262" t="s">
        <v>5809</v>
      </c>
      <c r="F5262" s="4"/>
      <c r="G5262" s="9">
        <f>Table5[[#This Row],[Order Quantity]]</f>
        <v>2</v>
      </c>
    </row>
    <row r="5263" spans="1:7" ht="16" hidden="1" x14ac:dyDescent="0.2">
      <c r="A5263" t="s">
        <v>5982</v>
      </c>
      <c r="B5263">
        <v>1</v>
      </c>
      <c r="C5263">
        <v>2</v>
      </c>
      <c r="D5263" t="s">
        <v>5766</v>
      </c>
      <c r="E5263" t="s">
        <v>5783</v>
      </c>
      <c r="F5263" s="4"/>
      <c r="G5263" s="9">
        <f>Table5[[#This Row],[Order Quantity]]</f>
        <v>2</v>
      </c>
    </row>
    <row r="5264" spans="1:7" ht="16" hidden="1" x14ac:dyDescent="0.2">
      <c r="A5264" t="s">
        <v>5985</v>
      </c>
      <c r="B5264">
        <v>1</v>
      </c>
      <c r="C5264">
        <v>2</v>
      </c>
      <c r="D5264" t="s">
        <v>5766</v>
      </c>
      <c r="E5264" t="s">
        <v>5746</v>
      </c>
      <c r="F5264" s="4"/>
      <c r="G5264" s="9">
        <f>Table5[[#This Row],[Order Quantity]]</f>
        <v>2</v>
      </c>
    </row>
    <row r="5265" spans="1:7" ht="16" hidden="1" x14ac:dyDescent="0.2">
      <c r="A5265" t="s">
        <v>5986</v>
      </c>
      <c r="B5265">
        <v>1</v>
      </c>
      <c r="C5265">
        <v>2</v>
      </c>
      <c r="D5265" t="s">
        <v>5945</v>
      </c>
      <c r="E5265" t="s">
        <v>1302</v>
      </c>
      <c r="F5265" s="4"/>
      <c r="G5265" s="9">
        <f>Table5[[#This Row],[Order Quantity]]</f>
        <v>2</v>
      </c>
    </row>
    <row r="5266" spans="1:7" ht="16" hidden="1" x14ac:dyDescent="0.2">
      <c r="A5266" t="s">
        <v>2454</v>
      </c>
      <c r="B5266">
        <v>1</v>
      </c>
      <c r="C5266">
        <v>2</v>
      </c>
      <c r="D5266" t="s">
        <v>77</v>
      </c>
      <c r="E5266" t="s">
        <v>1302</v>
      </c>
      <c r="F5266" s="4"/>
      <c r="G5266" s="9">
        <f>Table5[[#This Row],[Order Quantity]]</f>
        <v>2</v>
      </c>
    </row>
    <row r="5267" spans="1:7" ht="16" hidden="1" x14ac:dyDescent="0.2">
      <c r="A5267" t="s">
        <v>5996</v>
      </c>
      <c r="B5267">
        <v>1</v>
      </c>
      <c r="C5267">
        <v>2</v>
      </c>
      <c r="D5267" t="s">
        <v>5997</v>
      </c>
      <c r="E5267" t="s">
        <v>5978</v>
      </c>
      <c r="F5267" s="4"/>
      <c r="G5267" s="9">
        <f>Table5[[#This Row],[Order Quantity]]</f>
        <v>2</v>
      </c>
    </row>
    <row r="5268" spans="1:7" ht="16" hidden="1" x14ac:dyDescent="0.2">
      <c r="A5268" t="s">
        <v>6000</v>
      </c>
      <c r="B5268">
        <v>1</v>
      </c>
      <c r="C5268">
        <v>2</v>
      </c>
      <c r="D5268" t="s">
        <v>77</v>
      </c>
      <c r="E5268" t="s">
        <v>2978</v>
      </c>
      <c r="F5268" s="4"/>
      <c r="G5268" s="9">
        <f>Table5[[#This Row],[Order Quantity]]</f>
        <v>2</v>
      </c>
    </row>
    <row r="5269" spans="1:7" ht="16" hidden="1" x14ac:dyDescent="0.2">
      <c r="A5269" t="s">
        <v>6004</v>
      </c>
      <c r="B5269">
        <v>1</v>
      </c>
      <c r="C5269">
        <v>2</v>
      </c>
      <c r="D5269" t="s">
        <v>934</v>
      </c>
      <c r="E5269" t="s">
        <v>5746</v>
      </c>
      <c r="F5269" s="4"/>
      <c r="G5269" s="9">
        <f>Table5[[#This Row],[Order Quantity]]</f>
        <v>2</v>
      </c>
    </row>
    <row r="5270" spans="1:7" ht="16" hidden="1" x14ac:dyDescent="0.2">
      <c r="A5270" t="s">
        <v>6016</v>
      </c>
      <c r="B5270">
        <v>1</v>
      </c>
      <c r="C5270">
        <v>2</v>
      </c>
      <c r="D5270" t="s">
        <v>129</v>
      </c>
      <c r="E5270" t="s">
        <v>2092</v>
      </c>
      <c r="F5270" s="4"/>
      <c r="G5270" s="9">
        <f>Table5[[#This Row],[Order Quantity]]</f>
        <v>2</v>
      </c>
    </row>
    <row r="5271" spans="1:7" ht="16" hidden="1" x14ac:dyDescent="0.2">
      <c r="A5271" t="s">
        <v>6031</v>
      </c>
      <c r="B5271">
        <v>1</v>
      </c>
      <c r="C5271">
        <v>2</v>
      </c>
      <c r="D5271" t="s">
        <v>5945</v>
      </c>
      <c r="E5271" t="s">
        <v>1302</v>
      </c>
      <c r="F5271" s="4"/>
      <c r="G5271" s="9">
        <f>Table5[[#This Row],[Order Quantity]]</f>
        <v>2</v>
      </c>
    </row>
    <row r="5272" spans="1:7" ht="16" hidden="1" x14ac:dyDescent="0.2">
      <c r="A5272" t="s">
        <v>2995</v>
      </c>
      <c r="B5272">
        <v>1</v>
      </c>
      <c r="C5272">
        <v>2</v>
      </c>
      <c r="D5272" t="s">
        <v>5945</v>
      </c>
      <c r="E5272" t="s">
        <v>1302</v>
      </c>
      <c r="F5272" s="4"/>
      <c r="G5272" s="9">
        <f>Table5[[#This Row],[Order Quantity]]</f>
        <v>2</v>
      </c>
    </row>
    <row r="5273" spans="1:7" ht="16" hidden="1" x14ac:dyDescent="0.2">
      <c r="A5273" t="s">
        <v>637</v>
      </c>
      <c r="B5273">
        <v>1</v>
      </c>
      <c r="C5273">
        <v>2</v>
      </c>
      <c r="D5273" t="s">
        <v>638</v>
      </c>
      <c r="E5273" t="s">
        <v>1302</v>
      </c>
      <c r="F5273" s="4"/>
      <c r="G5273" s="9">
        <f>Table5[[#This Row],[Order Quantity]]</f>
        <v>2</v>
      </c>
    </row>
    <row r="5274" spans="1:7" ht="16" hidden="1" x14ac:dyDescent="0.2">
      <c r="A5274" t="s">
        <v>3122</v>
      </c>
      <c r="B5274">
        <v>1</v>
      </c>
      <c r="C5274">
        <v>2</v>
      </c>
      <c r="D5274" t="s">
        <v>385</v>
      </c>
      <c r="E5274" t="s">
        <v>3123</v>
      </c>
      <c r="F5274" s="4"/>
      <c r="G5274" s="9">
        <f>Table5[[#This Row],[Order Quantity]]</f>
        <v>2</v>
      </c>
    </row>
    <row r="5275" spans="1:7" ht="16" hidden="1" x14ac:dyDescent="0.2">
      <c r="A5275" t="s">
        <v>6113</v>
      </c>
      <c r="B5275">
        <v>1</v>
      </c>
      <c r="C5275">
        <v>2</v>
      </c>
      <c r="D5275" t="s">
        <v>697</v>
      </c>
      <c r="E5275" t="s">
        <v>1361</v>
      </c>
      <c r="F5275" s="4"/>
      <c r="G5275" s="9">
        <f>Table5[[#This Row],[Order Quantity]]</f>
        <v>2</v>
      </c>
    </row>
    <row r="5276" spans="1:7" ht="16" x14ac:dyDescent="0.2">
      <c r="A5276" t="s">
        <v>6141</v>
      </c>
      <c r="B5276">
        <v>1</v>
      </c>
      <c r="C5276" s="6">
        <v>2</v>
      </c>
      <c r="D5276" t="s">
        <v>136</v>
      </c>
      <c r="E5276" t="s">
        <v>1377</v>
      </c>
      <c r="F5276" s="13" t="s">
        <v>7665</v>
      </c>
      <c r="G5276" s="9">
        <f>Table5[[#This Row],[Order Quantity]]</f>
        <v>2</v>
      </c>
    </row>
    <row r="5277" spans="1:7" ht="16" hidden="1" x14ac:dyDescent="0.2">
      <c r="A5277" t="s">
        <v>6148</v>
      </c>
      <c r="B5277">
        <v>1</v>
      </c>
      <c r="C5277">
        <v>2</v>
      </c>
      <c r="D5277" t="s">
        <v>697</v>
      </c>
      <c r="E5277" t="s">
        <v>1361</v>
      </c>
      <c r="F5277" s="4"/>
      <c r="G5277" s="9">
        <f>Table5[[#This Row],[Order Quantity]]</f>
        <v>2</v>
      </c>
    </row>
    <row r="5278" spans="1:7" ht="16" hidden="1" x14ac:dyDescent="0.2">
      <c r="A5278" t="s">
        <v>6211</v>
      </c>
      <c r="B5278">
        <v>1</v>
      </c>
      <c r="C5278">
        <v>2</v>
      </c>
      <c r="D5278" t="s">
        <v>113</v>
      </c>
      <c r="E5278" t="s">
        <v>1477</v>
      </c>
      <c r="F5278" s="4"/>
      <c r="G5278" s="9">
        <f>Table5[[#This Row],[Order Quantity]]</f>
        <v>2</v>
      </c>
    </row>
    <row r="5279" spans="1:7" ht="16" hidden="1" x14ac:dyDescent="0.2">
      <c r="A5279" t="s">
        <v>3050</v>
      </c>
      <c r="B5279">
        <v>1</v>
      </c>
      <c r="C5279">
        <v>2</v>
      </c>
      <c r="D5279" t="s">
        <v>97</v>
      </c>
      <c r="E5279" t="s">
        <v>3050</v>
      </c>
      <c r="F5279" s="4"/>
      <c r="G5279" s="9">
        <f>Table5[[#This Row],[Order Quantity]]</f>
        <v>2</v>
      </c>
    </row>
    <row r="5280" spans="1:7" ht="16" hidden="1" x14ac:dyDescent="0.2">
      <c r="A5280" t="s">
        <v>6216</v>
      </c>
      <c r="B5280">
        <v>1</v>
      </c>
      <c r="C5280">
        <v>2</v>
      </c>
      <c r="D5280" t="s">
        <v>697</v>
      </c>
      <c r="E5280" t="s">
        <v>6216</v>
      </c>
      <c r="F5280" s="4"/>
      <c r="G5280" s="9">
        <f>Table5[[#This Row],[Order Quantity]]</f>
        <v>2</v>
      </c>
    </row>
    <row r="5281" spans="1:7" ht="16" hidden="1" x14ac:dyDescent="0.2">
      <c r="A5281" t="s">
        <v>6223</v>
      </c>
      <c r="B5281">
        <v>1</v>
      </c>
      <c r="C5281">
        <v>2</v>
      </c>
      <c r="D5281" t="s">
        <v>4230</v>
      </c>
      <c r="E5281" t="s">
        <v>1559</v>
      </c>
      <c r="F5281" s="4"/>
      <c r="G5281" s="9">
        <f>Table5[[#This Row],[Order Quantity]]</f>
        <v>2</v>
      </c>
    </row>
    <row r="5282" spans="1:7" ht="16" hidden="1" x14ac:dyDescent="0.2">
      <c r="A5282" t="s">
        <v>6235</v>
      </c>
      <c r="B5282">
        <v>1</v>
      </c>
      <c r="C5282">
        <v>2</v>
      </c>
      <c r="D5282" t="s">
        <v>171</v>
      </c>
      <c r="E5282" t="s">
        <v>3607</v>
      </c>
      <c r="F5282" s="4"/>
      <c r="G5282" s="9">
        <f>Table5[[#This Row],[Order Quantity]]</f>
        <v>2</v>
      </c>
    </row>
    <row r="5283" spans="1:7" ht="16" hidden="1" x14ac:dyDescent="0.2">
      <c r="A5283" t="s">
        <v>6241</v>
      </c>
      <c r="B5283">
        <v>1</v>
      </c>
      <c r="C5283">
        <v>2</v>
      </c>
      <c r="D5283" t="s">
        <v>65</v>
      </c>
      <c r="E5283" t="s">
        <v>3797</v>
      </c>
      <c r="F5283" s="4"/>
      <c r="G5283" s="9">
        <f>Table5[[#This Row],[Order Quantity]]</f>
        <v>2</v>
      </c>
    </row>
    <row r="5284" spans="1:7" ht="16" hidden="1" x14ac:dyDescent="0.2">
      <c r="A5284" t="s">
        <v>6246</v>
      </c>
      <c r="B5284">
        <v>1</v>
      </c>
      <c r="C5284">
        <v>2</v>
      </c>
      <c r="D5284" t="s">
        <v>65</v>
      </c>
      <c r="E5284" t="s">
        <v>1336</v>
      </c>
      <c r="F5284" s="4"/>
      <c r="G5284" s="9">
        <f>Table5[[#This Row],[Order Quantity]]</f>
        <v>2</v>
      </c>
    </row>
    <row r="5285" spans="1:7" ht="16" hidden="1" x14ac:dyDescent="0.2">
      <c r="A5285" t="s">
        <v>1421</v>
      </c>
      <c r="B5285">
        <v>1</v>
      </c>
      <c r="C5285">
        <v>2</v>
      </c>
      <c r="D5285" t="s">
        <v>697</v>
      </c>
      <c r="E5285" t="s">
        <v>1421</v>
      </c>
      <c r="F5285" s="4"/>
      <c r="G5285" s="9">
        <f>Table5[[#This Row],[Order Quantity]]</f>
        <v>2</v>
      </c>
    </row>
    <row r="5286" spans="1:7" ht="16" hidden="1" x14ac:dyDescent="0.2">
      <c r="A5286" t="s">
        <v>6282</v>
      </c>
      <c r="B5286">
        <v>1</v>
      </c>
      <c r="C5286">
        <v>2</v>
      </c>
      <c r="D5286" t="s">
        <v>6283</v>
      </c>
      <c r="E5286" t="s">
        <v>2196</v>
      </c>
      <c r="F5286" s="4"/>
      <c r="G5286" s="9">
        <f>Table5[[#This Row],[Order Quantity]]</f>
        <v>2</v>
      </c>
    </row>
    <row r="5287" spans="1:7" ht="16" hidden="1" x14ac:dyDescent="0.2">
      <c r="A5287" t="s">
        <v>6299</v>
      </c>
      <c r="B5287">
        <v>1</v>
      </c>
      <c r="C5287">
        <v>2</v>
      </c>
      <c r="D5287" t="s">
        <v>6300</v>
      </c>
      <c r="E5287" t="s">
        <v>1331</v>
      </c>
      <c r="F5287" s="4"/>
      <c r="G5287" s="9">
        <f>Table5[[#This Row],[Order Quantity]]</f>
        <v>2</v>
      </c>
    </row>
    <row r="5288" spans="1:7" ht="16" hidden="1" x14ac:dyDescent="0.2">
      <c r="A5288" t="s">
        <v>6314</v>
      </c>
      <c r="B5288">
        <v>1</v>
      </c>
      <c r="C5288">
        <v>2</v>
      </c>
      <c r="D5288" t="s">
        <v>6315</v>
      </c>
      <c r="E5288" t="s">
        <v>4435</v>
      </c>
      <c r="F5288" s="4"/>
      <c r="G5288" s="9">
        <f>Table5[[#This Row],[Order Quantity]]</f>
        <v>2</v>
      </c>
    </row>
    <row r="5289" spans="1:7" ht="16" hidden="1" x14ac:dyDescent="0.2">
      <c r="A5289" t="s">
        <v>6377</v>
      </c>
      <c r="B5289">
        <v>1</v>
      </c>
      <c r="C5289" s="6">
        <v>2</v>
      </c>
      <c r="D5289" t="s">
        <v>991</v>
      </c>
      <c r="E5289" t="s">
        <v>1296</v>
      </c>
      <c r="F5289" s="4"/>
      <c r="G5289" s="9">
        <f>Table5[[#This Row],[Order Quantity]]</f>
        <v>2</v>
      </c>
    </row>
    <row r="5290" spans="1:7" ht="16" hidden="1" x14ac:dyDescent="0.2">
      <c r="A5290" t="s">
        <v>6383</v>
      </c>
      <c r="B5290">
        <v>1</v>
      </c>
      <c r="C5290" s="6">
        <v>2</v>
      </c>
      <c r="D5290" t="s">
        <v>113</v>
      </c>
      <c r="E5290" t="s">
        <v>2005</v>
      </c>
      <c r="F5290" s="4"/>
      <c r="G5290" s="9">
        <f>Table5[[#This Row],[Order Quantity]]</f>
        <v>2</v>
      </c>
    </row>
    <row r="5291" spans="1:7" ht="16" hidden="1" x14ac:dyDescent="0.2">
      <c r="A5291" t="s">
        <v>1758</v>
      </c>
      <c r="B5291">
        <v>1</v>
      </c>
      <c r="C5291">
        <v>2</v>
      </c>
      <c r="D5291" t="s">
        <v>265</v>
      </c>
      <c r="E5291" t="s">
        <v>1242</v>
      </c>
      <c r="F5291" s="4"/>
      <c r="G5291" s="9">
        <f>Table5[[#This Row],[Order Quantity]]</f>
        <v>2</v>
      </c>
    </row>
    <row r="5292" spans="1:7" ht="16" hidden="1" x14ac:dyDescent="0.2">
      <c r="A5292" t="s">
        <v>6420</v>
      </c>
      <c r="B5292">
        <v>1</v>
      </c>
      <c r="C5292">
        <v>2</v>
      </c>
      <c r="D5292" t="s">
        <v>65</v>
      </c>
      <c r="E5292" t="s">
        <v>1449</v>
      </c>
      <c r="F5292" s="4"/>
      <c r="G5292" s="9">
        <f>Table5[[#This Row],[Order Quantity]]</f>
        <v>2</v>
      </c>
    </row>
    <row r="5293" spans="1:7" ht="16" hidden="1" x14ac:dyDescent="0.2">
      <c r="A5293" t="s">
        <v>6422</v>
      </c>
      <c r="B5293">
        <v>1</v>
      </c>
      <c r="C5293">
        <v>2</v>
      </c>
      <c r="D5293" t="s">
        <v>2283</v>
      </c>
      <c r="E5293" t="s">
        <v>1655</v>
      </c>
      <c r="F5293" s="4"/>
      <c r="G5293" s="9">
        <f>Table5[[#This Row],[Order Quantity]]</f>
        <v>2</v>
      </c>
    </row>
    <row r="5294" spans="1:7" ht="16" hidden="1" x14ac:dyDescent="0.2">
      <c r="A5294" t="s">
        <v>6463</v>
      </c>
      <c r="B5294">
        <v>1</v>
      </c>
      <c r="C5294" s="6">
        <v>2</v>
      </c>
      <c r="D5294" t="s">
        <v>448</v>
      </c>
      <c r="E5294" t="s">
        <v>1501</v>
      </c>
      <c r="F5294" s="4"/>
      <c r="G5294" s="9">
        <f>Table5[[#This Row],[Order Quantity]]</f>
        <v>2</v>
      </c>
    </row>
    <row r="5295" spans="1:7" ht="16" x14ac:dyDescent="0.2">
      <c r="A5295" t="s">
        <v>6465</v>
      </c>
      <c r="B5295">
        <v>1</v>
      </c>
      <c r="C5295" s="6">
        <v>2</v>
      </c>
      <c r="D5295" t="s">
        <v>136</v>
      </c>
      <c r="E5295" t="s">
        <v>1612</v>
      </c>
      <c r="F5295" s="13" t="s">
        <v>7669</v>
      </c>
      <c r="G5295" s="9">
        <f>Table5[[#This Row],[Order Quantity]]</f>
        <v>2</v>
      </c>
    </row>
    <row r="5296" spans="1:7" ht="16" hidden="1" x14ac:dyDescent="0.2">
      <c r="A5296" t="s">
        <v>6496</v>
      </c>
      <c r="B5296">
        <v>1</v>
      </c>
      <c r="C5296">
        <v>2</v>
      </c>
      <c r="D5296" t="s">
        <v>28</v>
      </c>
      <c r="E5296" t="s">
        <v>1452</v>
      </c>
      <c r="F5296" s="4"/>
      <c r="G5296" s="9">
        <f>Table5[[#This Row],[Order Quantity]]</f>
        <v>2</v>
      </c>
    </row>
    <row r="5297" spans="1:7" ht="16" hidden="1" x14ac:dyDescent="0.2">
      <c r="A5297" t="s">
        <v>6503</v>
      </c>
      <c r="B5297">
        <v>1</v>
      </c>
      <c r="C5297">
        <v>2</v>
      </c>
      <c r="D5297" t="s">
        <v>344</v>
      </c>
      <c r="E5297" t="s">
        <v>1547</v>
      </c>
      <c r="F5297" s="4"/>
      <c r="G5297" s="9">
        <f>Table5[[#This Row],[Order Quantity]]</f>
        <v>2</v>
      </c>
    </row>
    <row r="5298" spans="1:7" ht="16" hidden="1" x14ac:dyDescent="0.2">
      <c r="A5298" t="s">
        <v>6512</v>
      </c>
      <c r="B5298">
        <v>1</v>
      </c>
      <c r="C5298">
        <v>2</v>
      </c>
      <c r="D5298" t="s">
        <v>136</v>
      </c>
      <c r="E5298" t="s">
        <v>1752</v>
      </c>
      <c r="F5298" s="4"/>
      <c r="G5298" s="9">
        <f>Table5[[#This Row],[Order Quantity]]</f>
        <v>2</v>
      </c>
    </row>
    <row r="5299" spans="1:7" ht="16" hidden="1" x14ac:dyDescent="0.2">
      <c r="A5299" t="s">
        <v>6551</v>
      </c>
      <c r="B5299">
        <v>1</v>
      </c>
      <c r="C5299">
        <v>2</v>
      </c>
      <c r="D5299" t="s">
        <v>1314</v>
      </c>
      <c r="E5299" t="s">
        <v>3034</v>
      </c>
      <c r="F5299" s="4"/>
      <c r="G5299" s="9">
        <f>Table5[[#This Row],[Order Quantity]]</f>
        <v>2</v>
      </c>
    </row>
    <row r="5300" spans="1:7" ht="16" x14ac:dyDescent="0.2">
      <c r="A5300" t="s">
        <v>6612</v>
      </c>
      <c r="B5300">
        <v>1</v>
      </c>
      <c r="C5300" s="6">
        <v>2</v>
      </c>
      <c r="D5300" t="s">
        <v>136</v>
      </c>
      <c r="E5300" t="s">
        <v>3120</v>
      </c>
      <c r="F5300" s="13" t="s">
        <v>7666</v>
      </c>
      <c r="G5300" s="9">
        <f>Table5[[#This Row],[Order Quantity]]</f>
        <v>2</v>
      </c>
    </row>
    <row r="5301" spans="1:7" ht="16" hidden="1" x14ac:dyDescent="0.2">
      <c r="A5301" t="s">
        <v>6633</v>
      </c>
      <c r="B5301">
        <v>1</v>
      </c>
      <c r="C5301">
        <v>2</v>
      </c>
      <c r="D5301" t="s">
        <v>388</v>
      </c>
      <c r="E5301" t="s">
        <v>1902</v>
      </c>
      <c r="F5301" s="4"/>
      <c r="G5301" s="9">
        <f>Table5[[#This Row],[Order Quantity]]</f>
        <v>2</v>
      </c>
    </row>
    <row r="5302" spans="1:7" ht="16" hidden="1" x14ac:dyDescent="0.2">
      <c r="A5302" t="s">
        <v>6647</v>
      </c>
      <c r="B5302">
        <v>1</v>
      </c>
      <c r="C5302">
        <v>2</v>
      </c>
      <c r="D5302" t="s">
        <v>103</v>
      </c>
      <c r="E5302" t="s">
        <v>1302</v>
      </c>
      <c r="F5302" s="4"/>
      <c r="G5302" s="9">
        <f>Table5[[#This Row],[Order Quantity]]</f>
        <v>2</v>
      </c>
    </row>
    <row r="5303" spans="1:7" ht="16" hidden="1" x14ac:dyDescent="0.2">
      <c r="A5303" t="s">
        <v>6665</v>
      </c>
      <c r="B5303">
        <v>1</v>
      </c>
      <c r="C5303">
        <v>2</v>
      </c>
      <c r="D5303" t="s">
        <v>262</v>
      </c>
      <c r="E5303" t="s">
        <v>1927</v>
      </c>
      <c r="F5303" s="4"/>
      <c r="G5303" s="9">
        <f>Table5[[#This Row],[Order Quantity]]</f>
        <v>2</v>
      </c>
    </row>
    <row r="5304" spans="1:7" ht="16" hidden="1" x14ac:dyDescent="0.2">
      <c r="A5304" t="s">
        <v>6692</v>
      </c>
      <c r="B5304">
        <v>1</v>
      </c>
      <c r="C5304">
        <v>2</v>
      </c>
      <c r="D5304" t="s">
        <v>160</v>
      </c>
      <c r="E5304" t="s">
        <v>3151</v>
      </c>
      <c r="F5304" s="4"/>
      <c r="G5304" s="9">
        <f>Table5[[#This Row],[Order Quantity]]</f>
        <v>2</v>
      </c>
    </row>
    <row r="5305" spans="1:7" ht="16" hidden="1" x14ac:dyDescent="0.2">
      <c r="A5305" t="s">
        <v>6739</v>
      </c>
      <c r="B5305">
        <v>1</v>
      </c>
      <c r="C5305">
        <v>2</v>
      </c>
      <c r="D5305" t="s">
        <v>388</v>
      </c>
      <c r="E5305" t="s">
        <v>1947</v>
      </c>
      <c r="F5305" s="4"/>
      <c r="G5305" s="9">
        <f>Table5[[#This Row],[Order Quantity]]</f>
        <v>2</v>
      </c>
    </row>
    <row r="5306" spans="1:7" ht="16" hidden="1" x14ac:dyDescent="0.2">
      <c r="A5306" t="s">
        <v>6751</v>
      </c>
      <c r="B5306">
        <v>1</v>
      </c>
      <c r="C5306">
        <v>2</v>
      </c>
      <c r="D5306" t="s">
        <v>129</v>
      </c>
      <c r="E5306" t="s">
        <v>2237</v>
      </c>
      <c r="F5306" s="4"/>
      <c r="G5306" s="9">
        <f>Table5[[#This Row],[Order Quantity]]</f>
        <v>2</v>
      </c>
    </row>
    <row r="5307" spans="1:7" ht="16" hidden="1" x14ac:dyDescent="0.2">
      <c r="A5307" t="s">
        <v>6829</v>
      </c>
      <c r="B5307">
        <v>1</v>
      </c>
      <c r="C5307">
        <v>2</v>
      </c>
      <c r="D5307" t="s">
        <v>422</v>
      </c>
      <c r="E5307" t="s">
        <v>2134</v>
      </c>
      <c r="F5307" s="4"/>
      <c r="G5307" s="9">
        <f>Table5[[#This Row],[Order Quantity]]</f>
        <v>2</v>
      </c>
    </row>
    <row r="5308" spans="1:7" ht="16" hidden="1" x14ac:dyDescent="0.2">
      <c r="A5308" t="s">
        <v>6841</v>
      </c>
      <c r="B5308">
        <v>1</v>
      </c>
      <c r="C5308">
        <v>2</v>
      </c>
      <c r="D5308" t="s">
        <v>403</v>
      </c>
      <c r="E5308" t="s">
        <v>1579</v>
      </c>
      <c r="F5308" s="4"/>
      <c r="G5308" s="9">
        <f>Table5[[#This Row],[Order Quantity]]</f>
        <v>2</v>
      </c>
    </row>
    <row r="5309" spans="1:7" ht="16" hidden="1" x14ac:dyDescent="0.2">
      <c r="A5309" t="s">
        <v>6847</v>
      </c>
      <c r="B5309">
        <v>1</v>
      </c>
      <c r="C5309">
        <v>2</v>
      </c>
      <c r="D5309" t="s">
        <v>262</v>
      </c>
      <c r="E5309" t="s">
        <v>2803</v>
      </c>
      <c r="F5309" s="4"/>
      <c r="G5309" s="9">
        <f>Table5[[#This Row],[Order Quantity]]</f>
        <v>2</v>
      </c>
    </row>
    <row r="5310" spans="1:7" ht="16" hidden="1" x14ac:dyDescent="0.2">
      <c r="A5310" t="s">
        <v>6916</v>
      </c>
      <c r="B5310">
        <v>1</v>
      </c>
      <c r="C5310">
        <v>2</v>
      </c>
      <c r="D5310" t="s">
        <v>2778</v>
      </c>
      <c r="E5310" t="s">
        <v>2237</v>
      </c>
      <c r="F5310" s="4"/>
      <c r="G5310" s="9">
        <f>Table5[[#This Row],[Order Quantity]]</f>
        <v>2</v>
      </c>
    </row>
    <row r="5311" spans="1:7" ht="16" hidden="1" x14ac:dyDescent="0.2">
      <c r="A5311" t="s">
        <v>6917</v>
      </c>
      <c r="B5311">
        <v>1</v>
      </c>
      <c r="C5311">
        <v>2</v>
      </c>
      <c r="D5311" t="s">
        <v>1538</v>
      </c>
      <c r="E5311" t="s">
        <v>2568</v>
      </c>
      <c r="F5311" s="4"/>
      <c r="G5311" s="9">
        <f>Table5[[#This Row],[Order Quantity]]</f>
        <v>2</v>
      </c>
    </row>
    <row r="5312" spans="1:7" ht="16" hidden="1" x14ac:dyDescent="0.2">
      <c r="A5312" t="s">
        <v>6950</v>
      </c>
      <c r="B5312">
        <v>1</v>
      </c>
      <c r="C5312">
        <v>2</v>
      </c>
      <c r="D5312" t="s">
        <v>1092</v>
      </c>
      <c r="E5312" t="s">
        <v>3151</v>
      </c>
      <c r="F5312" s="4"/>
      <c r="G5312" s="9">
        <f>Table5[[#This Row],[Order Quantity]]</f>
        <v>2</v>
      </c>
    </row>
    <row r="5313" spans="1:7" ht="16" hidden="1" x14ac:dyDescent="0.2">
      <c r="A5313" t="s">
        <v>6984</v>
      </c>
      <c r="B5313">
        <v>1</v>
      </c>
      <c r="C5313">
        <v>2</v>
      </c>
      <c r="D5313" t="s">
        <v>1174</v>
      </c>
      <c r="E5313" t="s">
        <v>287</v>
      </c>
      <c r="F5313" s="4"/>
      <c r="G5313" s="9">
        <f>Table5[[#This Row],[Order Quantity]]</f>
        <v>2</v>
      </c>
    </row>
    <row r="5314" spans="1:7" ht="16" hidden="1" x14ac:dyDescent="0.2">
      <c r="A5314" t="s">
        <v>1918</v>
      </c>
      <c r="B5314">
        <v>1</v>
      </c>
      <c r="C5314">
        <v>2</v>
      </c>
      <c r="D5314" t="s">
        <v>2392</v>
      </c>
      <c r="E5314" t="s">
        <v>1918</v>
      </c>
      <c r="F5314" s="4"/>
      <c r="G5314" s="9">
        <f>Table5[[#This Row],[Order Quantity]]</f>
        <v>2</v>
      </c>
    </row>
    <row r="5315" spans="1:7" ht="16" hidden="1" x14ac:dyDescent="0.2">
      <c r="A5315" t="s">
        <v>6994</v>
      </c>
      <c r="B5315">
        <v>1</v>
      </c>
      <c r="C5315">
        <v>2</v>
      </c>
      <c r="D5315" t="s">
        <v>129</v>
      </c>
      <c r="E5315" t="s">
        <v>1270</v>
      </c>
      <c r="F5315" s="4"/>
      <c r="G5315" s="9">
        <f>Table5[[#This Row],[Order Quantity]]</f>
        <v>2</v>
      </c>
    </row>
    <row r="5316" spans="1:7" ht="16" hidden="1" x14ac:dyDescent="0.2">
      <c r="A5316" t="s">
        <v>7042</v>
      </c>
      <c r="B5316">
        <v>1</v>
      </c>
      <c r="C5316" s="6">
        <v>2</v>
      </c>
      <c r="D5316" t="s">
        <v>448</v>
      </c>
      <c r="E5316" t="s">
        <v>1610</v>
      </c>
      <c r="F5316" s="4"/>
      <c r="G5316" s="9">
        <f>Table5[[#This Row],[Order Quantity]]</f>
        <v>2</v>
      </c>
    </row>
    <row r="5317" spans="1:7" ht="16" hidden="1" x14ac:dyDescent="0.2">
      <c r="A5317" t="s">
        <v>7070</v>
      </c>
      <c r="B5317">
        <v>1</v>
      </c>
      <c r="C5317" s="6">
        <v>2</v>
      </c>
      <c r="D5317" t="s">
        <v>3957</v>
      </c>
      <c r="E5317" t="s">
        <v>1539</v>
      </c>
      <c r="F5317" s="4"/>
      <c r="G5317" s="9">
        <f>Table5[[#This Row],[Order Quantity]]</f>
        <v>2</v>
      </c>
    </row>
    <row r="5318" spans="1:7" ht="16" hidden="1" x14ac:dyDescent="0.2">
      <c r="A5318" t="s">
        <v>3839</v>
      </c>
      <c r="B5318">
        <v>1</v>
      </c>
      <c r="C5318">
        <v>2</v>
      </c>
      <c r="D5318" t="s">
        <v>7074</v>
      </c>
      <c r="E5318" t="s">
        <v>1652</v>
      </c>
      <c r="F5318" s="4"/>
      <c r="G5318" s="9">
        <f>Table5[[#This Row],[Order Quantity]]</f>
        <v>2</v>
      </c>
    </row>
    <row r="5319" spans="1:7" ht="16" hidden="1" x14ac:dyDescent="0.2">
      <c r="A5319" t="s">
        <v>7077</v>
      </c>
      <c r="B5319">
        <v>1</v>
      </c>
      <c r="C5319">
        <v>2</v>
      </c>
      <c r="D5319" t="s">
        <v>3833</v>
      </c>
      <c r="E5319" t="s">
        <v>3763</v>
      </c>
      <c r="F5319" s="4"/>
      <c r="G5319" s="9">
        <f>Table5[[#This Row],[Order Quantity]]</f>
        <v>2</v>
      </c>
    </row>
    <row r="5320" spans="1:7" ht="16" hidden="1" x14ac:dyDescent="0.2">
      <c r="A5320" t="s">
        <v>7089</v>
      </c>
      <c r="B5320">
        <v>1</v>
      </c>
      <c r="C5320">
        <v>2</v>
      </c>
      <c r="D5320" t="s">
        <v>65</v>
      </c>
      <c r="E5320" t="s">
        <v>1757</v>
      </c>
      <c r="F5320" s="4"/>
      <c r="G5320" s="9">
        <f>Table5[[#This Row],[Order Quantity]]</f>
        <v>2</v>
      </c>
    </row>
    <row r="5321" spans="1:7" ht="16" hidden="1" x14ac:dyDescent="0.2">
      <c r="A5321" t="s">
        <v>7096</v>
      </c>
      <c r="B5321">
        <v>1</v>
      </c>
      <c r="C5321">
        <v>2</v>
      </c>
      <c r="D5321" t="s">
        <v>1989</v>
      </c>
      <c r="E5321" t="s">
        <v>2862</v>
      </c>
      <c r="F5321" s="4"/>
      <c r="G5321" s="9">
        <f>Table5[[#This Row],[Order Quantity]]</f>
        <v>2</v>
      </c>
    </row>
    <row r="5322" spans="1:7" ht="16" hidden="1" x14ac:dyDescent="0.2">
      <c r="A5322" t="s">
        <v>7102</v>
      </c>
      <c r="B5322">
        <v>1</v>
      </c>
      <c r="C5322">
        <v>2</v>
      </c>
      <c r="D5322" t="s">
        <v>97</v>
      </c>
      <c r="E5322" t="s">
        <v>2642</v>
      </c>
      <c r="F5322" s="4"/>
      <c r="G5322" s="9">
        <f>Table5[[#This Row],[Order Quantity]]</f>
        <v>2</v>
      </c>
    </row>
    <row r="5323" spans="1:7" ht="16" hidden="1" x14ac:dyDescent="0.2">
      <c r="A5323" t="s">
        <v>7114</v>
      </c>
      <c r="B5323">
        <v>1</v>
      </c>
      <c r="C5323">
        <v>2</v>
      </c>
      <c r="D5323" t="s">
        <v>344</v>
      </c>
      <c r="E5323" t="s">
        <v>1547</v>
      </c>
      <c r="F5323" s="4"/>
      <c r="G5323" s="9">
        <f>Table5[[#This Row],[Order Quantity]]</f>
        <v>2</v>
      </c>
    </row>
    <row r="5324" spans="1:7" ht="16" hidden="1" x14ac:dyDescent="0.2">
      <c r="A5324" t="s">
        <v>7120</v>
      </c>
      <c r="B5324">
        <v>1</v>
      </c>
      <c r="C5324">
        <v>2</v>
      </c>
      <c r="D5324" t="s">
        <v>136</v>
      </c>
      <c r="E5324" t="s">
        <v>4538</v>
      </c>
      <c r="F5324" s="4"/>
      <c r="G5324" s="9">
        <f>Table5[[#This Row],[Order Quantity]]</f>
        <v>2</v>
      </c>
    </row>
    <row r="5325" spans="1:7" ht="16" hidden="1" x14ac:dyDescent="0.2">
      <c r="A5325" t="s">
        <v>7123</v>
      </c>
      <c r="B5325">
        <v>1</v>
      </c>
      <c r="C5325">
        <v>2</v>
      </c>
      <c r="D5325" t="s">
        <v>2778</v>
      </c>
      <c r="E5325" t="s">
        <v>1513</v>
      </c>
      <c r="F5325" s="4"/>
      <c r="G5325" s="9">
        <f>Table5[[#This Row],[Order Quantity]]</f>
        <v>2</v>
      </c>
    </row>
    <row r="5326" spans="1:7" ht="16" hidden="1" x14ac:dyDescent="0.2">
      <c r="A5326" t="s">
        <v>7143</v>
      </c>
      <c r="B5326">
        <v>1</v>
      </c>
      <c r="C5326">
        <v>2</v>
      </c>
      <c r="D5326" t="s">
        <v>3181</v>
      </c>
      <c r="E5326" t="s">
        <v>2625</v>
      </c>
      <c r="F5326" s="4"/>
      <c r="G5326" s="9">
        <f>Table5[[#This Row],[Order Quantity]]</f>
        <v>2</v>
      </c>
    </row>
    <row r="5327" spans="1:7" ht="16" hidden="1" x14ac:dyDescent="0.2">
      <c r="A5327" t="s">
        <v>7150</v>
      </c>
      <c r="B5327">
        <v>1</v>
      </c>
      <c r="C5327">
        <v>2</v>
      </c>
      <c r="D5327" t="s">
        <v>1556</v>
      </c>
      <c r="E5327" t="s">
        <v>1954</v>
      </c>
      <c r="F5327" s="4"/>
      <c r="G5327" s="9">
        <f>Table5[[#This Row],[Order Quantity]]</f>
        <v>2</v>
      </c>
    </row>
    <row r="5328" spans="1:7" ht="16" hidden="1" x14ac:dyDescent="0.2">
      <c r="A5328" t="s">
        <v>7155</v>
      </c>
      <c r="B5328">
        <v>1</v>
      </c>
      <c r="C5328">
        <v>2</v>
      </c>
      <c r="D5328" t="s">
        <v>136</v>
      </c>
      <c r="E5328" t="s">
        <v>2362</v>
      </c>
      <c r="F5328" s="4"/>
      <c r="G5328" s="9">
        <f>Table5[[#This Row],[Order Quantity]]</f>
        <v>2</v>
      </c>
    </row>
    <row r="5329" spans="1:7" ht="16" hidden="1" x14ac:dyDescent="0.2">
      <c r="A5329" t="s">
        <v>7173</v>
      </c>
      <c r="B5329">
        <v>1</v>
      </c>
      <c r="C5329">
        <v>2</v>
      </c>
      <c r="D5329" t="s">
        <v>4491</v>
      </c>
      <c r="E5329" t="s">
        <v>1498</v>
      </c>
      <c r="F5329" s="4"/>
      <c r="G5329" s="9">
        <f>Table5[[#This Row],[Order Quantity]]</f>
        <v>2</v>
      </c>
    </row>
    <row r="5330" spans="1:7" ht="16" hidden="1" x14ac:dyDescent="0.2">
      <c r="A5330" t="s">
        <v>7187</v>
      </c>
      <c r="B5330">
        <v>1</v>
      </c>
      <c r="C5330">
        <v>2</v>
      </c>
      <c r="D5330" t="s">
        <v>1342</v>
      </c>
      <c r="E5330" t="s">
        <v>1343</v>
      </c>
      <c r="F5330" s="4"/>
      <c r="G5330" s="9">
        <f>Table5[[#This Row],[Order Quantity]]</f>
        <v>2</v>
      </c>
    </row>
    <row r="5331" spans="1:7" ht="16" hidden="1" x14ac:dyDescent="0.2">
      <c r="A5331" t="s">
        <v>7189</v>
      </c>
      <c r="B5331">
        <v>1</v>
      </c>
      <c r="C5331">
        <v>2</v>
      </c>
      <c r="D5331" t="s">
        <v>129</v>
      </c>
      <c r="E5331" t="s">
        <v>1605</v>
      </c>
      <c r="F5331" s="4"/>
      <c r="G5331" s="9">
        <f>Table5[[#This Row],[Order Quantity]]</f>
        <v>2</v>
      </c>
    </row>
    <row r="5332" spans="1:7" ht="16" hidden="1" x14ac:dyDescent="0.2">
      <c r="A5332" t="s">
        <v>353</v>
      </c>
      <c r="B5332">
        <v>1</v>
      </c>
      <c r="C5332">
        <v>2</v>
      </c>
      <c r="D5332" t="s">
        <v>7192</v>
      </c>
      <c r="E5332" t="s">
        <v>1357</v>
      </c>
      <c r="F5332" s="4"/>
      <c r="G5332" s="9">
        <f>Table5[[#This Row],[Order Quantity]]</f>
        <v>2</v>
      </c>
    </row>
    <row r="5333" spans="1:7" ht="16" hidden="1" x14ac:dyDescent="0.2">
      <c r="A5333" t="s">
        <v>7195</v>
      </c>
      <c r="B5333">
        <v>1</v>
      </c>
      <c r="C5333">
        <v>2</v>
      </c>
      <c r="D5333" t="s">
        <v>47</v>
      </c>
      <c r="E5333" t="s">
        <v>1939</v>
      </c>
      <c r="F5333" s="4"/>
      <c r="G5333" s="9">
        <f>Table5[[#This Row],[Order Quantity]]</f>
        <v>2</v>
      </c>
    </row>
    <row r="5334" spans="1:7" ht="16" hidden="1" x14ac:dyDescent="0.2">
      <c r="A5334" t="s">
        <v>7199</v>
      </c>
      <c r="B5334">
        <v>1</v>
      </c>
      <c r="C5334">
        <v>2</v>
      </c>
      <c r="D5334" t="s">
        <v>262</v>
      </c>
      <c r="E5334" t="s">
        <v>1246</v>
      </c>
      <c r="F5334" s="4"/>
      <c r="G5334" s="9">
        <f>Table5[[#This Row],[Order Quantity]]</f>
        <v>2</v>
      </c>
    </row>
    <row r="5335" spans="1:7" ht="16" hidden="1" x14ac:dyDescent="0.2">
      <c r="A5335" s="1" t="s">
        <v>7233</v>
      </c>
      <c r="B5335" s="1">
        <v>1</v>
      </c>
      <c r="C5335" s="1">
        <v>2</v>
      </c>
      <c r="D5335" s="1" t="s">
        <v>136</v>
      </c>
      <c r="E5335" s="1" t="s">
        <v>7227</v>
      </c>
      <c r="F5335" s="4"/>
      <c r="G5335" s="9">
        <f>Table5[[#This Row],[Order Quantity]]</f>
        <v>2</v>
      </c>
    </row>
    <row r="5336" spans="1:7" ht="16" hidden="1" x14ac:dyDescent="0.2">
      <c r="A5336" s="1" t="s">
        <v>7238</v>
      </c>
      <c r="B5336" s="1">
        <v>1</v>
      </c>
      <c r="C5336" s="1">
        <v>2</v>
      </c>
      <c r="D5336" s="1" t="s">
        <v>136</v>
      </c>
      <c r="E5336" s="1" t="s">
        <v>7232</v>
      </c>
      <c r="F5336" s="4"/>
      <c r="G5336" s="9">
        <f>Table5[[#This Row],[Order Quantity]]</f>
        <v>2</v>
      </c>
    </row>
    <row r="5337" spans="1:7" ht="16" hidden="1" x14ac:dyDescent="0.2">
      <c r="A5337" t="s">
        <v>7361</v>
      </c>
      <c r="B5337">
        <v>1</v>
      </c>
      <c r="C5337">
        <v>2</v>
      </c>
      <c r="D5337" t="s">
        <v>65</v>
      </c>
      <c r="E5337" t="s">
        <v>4579</v>
      </c>
      <c r="F5337" s="4"/>
      <c r="G5337" s="9">
        <f>Table5[[#This Row],[Order Quantity]]</f>
        <v>2</v>
      </c>
    </row>
    <row r="5338" spans="1:7" ht="16" hidden="1" x14ac:dyDescent="0.2">
      <c r="A5338" s="1" t="s">
        <v>7387</v>
      </c>
      <c r="B5338" s="1">
        <v>1</v>
      </c>
      <c r="C5338" s="1">
        <v>2</v>
      </c>
      <c r="D5338" s="1" t="s">
        <v>422</v>
      </c>
      <c r="E5338" s="1" t="s">
        <v>1261</v>
      </c>
      <c r="F5338" s="4"/>
      <c r="G5338" s="9">
        <f>Table5[[#This Row],[Order Quantity]]</f>
        <v>2</v>
      </c>
    </row>
    <row r="5339" spans="1:7" ht="16" hidden="1" x14ac:dyDescent="0.2">
      <c r="A5339" s="1" t="s">
        <v>7389</v>
      </c>
      <c r="B5339" s="1">
        <v>1</v>
      </c>
      <c r="C5339" s="5">
        <v>2</v>
      </c>
      <c r="D5339" s="1" t="s">
        <v>129</v>
      </c>
      <c r="E5339" s="1" t="s">
        <v>1326</v>
      </c>
      <c r="F5339" s="4"/>
      <c r="G5339" s="9">
        <f>Table5[[#This Row],[Order Quantity]]</f>
        <v>2</v>
      </c>
    </row>
    <row r="5340" spans="1:7" ht="16" hidden="1" x14ac:dyDescent="0.2">
      <c r="A5340" s="1" t="s">
        <v>7400</v>
      </c>
      <c r="B5340" s="1">
        <v>1</v>
      </c>
      <c r="C5340" s="1">
        <v>2</v>
      </c>
      <c r="D5340" s="1" t="s">
        <v>6283</v>
      </c>
      <c r="E5340" s="1" t="s">
        <v>1278</v>
      </c>
      <c r="F5340" s="4"/>
      <c r="G5340" s="9">
        <f>Table5[[#This Row],[Order Quantity]]</f>
        <v>2</v>
      </c>
    </row>
    <row r="5341" spans="1:7" ht="16" hidden="1" x14ac:dyDescent="0.2">
      <c r="A5341" t="s">
        <v>2985</v>
      </c>
      <c r="B5341">
        <v>1</v>
      </c>
      <c r="C5341">
        <v>2</v>
      </c>
      <c r="D5341" t="s">
        <v>136</v>
      </c>
      <c r="E5341" t="s">
        <v>671</v>
      </c>
      <c r="F5341" s="4"/>
      <c r="G5341" s="9">
        <f>Table5[[#This Row],[Order Quantity]]</f>
        <v>2</v>
      </c>
    </row>
    <row r="5342" spans="1:7" ht="16" hidden="1" x14ac:dyDescent="0.2">
      <c r="A5342" t="s">
        <v>4738</v>
      </c>
      <c r="B5342">
        <v>1</v>
      </c>
      <c r="C5342">
        <v>2</v>
      </c>
      <c r="D5342" t="s">
        <v>65</v>
      </c>
      <c r="E5342" t="s">
        <v>1336</v>
      </c>
      <c r="F5342" s="4"/>
      <c r="G5342" s="9">
        <f>Table5[[#This Row],[Order Quantity]]</f>
        <v>2</v>
      </c>
    </row>
    <row r="5343" spans="1:7" ht="16" hidden="1" x14ac:dyDescent="0.2">
      <c r="A5343" t="s">
        <v>7428</v>
      </c>
      <c r="B5343">
        <v>1</v>
      </c>
      <c r="C5343">
        <v>2</v>
      </c>
      <c r="D5343" t="s">
        <v>136</v>
      </c>
      <c r="E5343" t="s">
        <v>1559</v>
      </c>
      <c r="F5343" s="4"/>
      <c r="G5343" s="9">
        <f>Table5[[#This Row],[Order Quantity]]</f>
        <v>2</v>
      </c>
    </row>
    <row r="5344" spans="1:7" ht="16" hidden="1" x14ac:dyDescent="0.2">
      <c r="A5344" t="s">
        <v>7434</v>
      </c>
      <c r="B5344">
        <v>1</v>
      </c>
      <c r="C5344">
        <v>2</v>
      </c>
      <c r="D5344" t="s">
        <v>136</v>
      </c>
      <c r="E5344" t="s">
        <v>7434</v>
      </c>
      <c r="F5344" s="4"/>
      <c r="G5344" s="9">
        <f>Table5[[#This Row],[Order Quantity]]</f>
        <v>2</v>
      </c>
    </row>
    <row r="5345" spans="1:7" ht="16" hidden="1" x14ac:dyDescent="0.2">
      <c r="A5345" t="s">
        <v>6246</v>
      </c>
      <c r="B5345">
        <v>1</v>
      </c>
      <c r="C5345">
        <v>2</v>
      </c>
      <c r="D5345" t="s">
        <v>1335</v>
      </c>
      <c r="E5345" t="s">
        <v>1336</v>
      </c>
      <c r="F5345" s="4"/>
      <c r="G5345" s="9">
        <f>Table5[[#This Row],[Order Quantity]]</f>
        <v>2</v>
      </c>
    </row>
    <row r="5346" spans="1:7" ht="16" hidden="1" x14ac:dyDescent="0.2">
      <c r="A5346" t="s">
        <v>7472</v>
      </c>
      <c r="B5346">
        <v>1</v>
      </c>
      <c r="C5346">
        <v>2</v>
      </c>
      <c r="D5346" t="s">
        <v>113</v>
      </c>
      <c r="E5346" t="s">
        <v>7473</v>
      </c>
      <c r="F5346" s="4"/>
      <c r="G5346" s="9">
        <f>Table5[[#This Row],[Order Quantity]]</f>
        <v>2</v>
      </c>
    </row>
    <row r="5347" spans="1:7" ht="16" hidden="1" x14ac:dyDescent="0.2">
      <c r="A5347" t="s">
        <v>7475</v>
      </c>
      <c r="B5347">
        <v>1</v>
      </c>
      <c r="C5347">
        <v>2</v>
      </c>
      <c r="D5347" t="s">
        <v>136</v>
      </c>
      <c r="E5347" t="s">
        <v>1677</v>
      </c>
      <c r="F5347" s="4"/>
      <c r="G5347" s="9">
        <f>Table5[[#This Row],[Order Quantity]]</f>
        <v>2</v>
      </c>
    </row>
    <row r="5348" spans="1:7" ht="16" hidden="1" x14ac:dyDescent="0.2">
      <c r="A5348" t="s">
        <v>7478</v>
      </c>
      <c r="B5348">
        <v>1</v>
      </c>
      <c r="C5348">
        <v>2</v>
      </c>
      <c r="D5348" t="s">
        <v>136</v>
      </c>
      <c r="E5348" t="s">
        <v>1421</v>
      </c>
      <c r="F5348" s="4"/>
      <c r="G5348" s="9">
        <f>Table5[[#This Row],[Order Quantity]]</f>
        <v>2</v>
      </c>
    </row>
    <row r="5349" spans="1:7" ht="16" hidden="1" x14ac:dyDescent="0.2">
      <c r="A5349" t="s">
        <v>6245</v>
      </c>
      <c r="B5349">
        <v>1</v>
      </c>
      <c r="C5349">
        <v>2</v>
      </c>
      <c r="D5349" t="s">
        <v>136</v>
      </c>
      <c r="E5349" t="s">
        <v>6245</v>
      </c>
      <c r="F5349" s="4"/>
      <c r="G5349" s="9">
        <f>Table5[[#This Row],[Order Quantity]]</f>
        <v>2</v>
      </c>
    </row>
    <row r="5350" spans="1:7" ht="16" hidden="1" x14ac:dyDescent="0.2">
      <c r="A5350" t="s">
        <v>1082</v>
      </c>
      <c r="B5350">
        <v>1</v>
      </c>
      <c r="C5350">
        <v>2</v>
      </c>
      <c r="D5350" t="s">
        <v>422</v>
      </c>
      <c r="E5350" t="s">
        <v>1383</v>
      </c>
      <c r="F5350" s="4"/>
      <c r="G5350" s="9">
        <f>Table5[[#This Row],[Order Quantity]]</f>
        <v>2</v>
      </c>
    </row>
    <row r="5351" spans="1:7" ht="16" hidden="1" x14ac:dyDescent="0.2">
      <c r="A5351" t="s">
        <v>7502</v>
      </c>
      <c r="B5351">
        <v>1</v>
      </c>
      <c r="C5351">
        <v>2</v>
      </c>
      <c r="D5351" t="s">
        <v>6087</v>
      </c>
      <c r="E5351" t="s">
        <v>3858</v>
      </c>
      <c r="F5351" s="4"/>
      <c r="G5351" s="9">
        <f>Table5[[#This Row],[Order Quantity]]</f>
        <v>2</v>
      </c>
    </row>
    <row r="5352" spans="1:7" ht="16" hidden="1" x14ac:dyDescent="0.2">
      <c r="A5352" t="s">
        <v>7504</v>
      </c>
      <c r="B5352">
        <v>1</v>
      </c>
      <c r="C5352">
        <v>2</v>
      </c>
      <c r="D5352" t="s">
        <v>1713</v>
      </c>
      <c r="E5352" t="s">
        <v>1714</v>
      </c>
      <c r="F5352" s="4"/>
      <c r="G5352" s="9">
        <f>Table5[[#This Row],[Order Quantity]]</f>
        <v>2</v>
      </c>
    </row>
    <row r="5353" spans="1:7" ht="16" hidden="1" x14ac:dyDescent="0.2">
      <c r="A5353" t="s">
        <v>7511</v>
      </c>
      <c r="B5353">
        <v>1</v>
      </c>
      <c r="C5353">
        <v>2</v>
      </c>
      <c r="D5353" t="s">
        <v>7480</v>
      </c>
      <c r="E5353" t="s">
        <v>2235</v>
      </c>
      <c r="F5353" s="4"/>
      <c r="G5353" s="9">
        <f>Table5[[#This Row],[Order Quantity]]</f>
        <v>2</v>
      </c>
    </row>
    <row r="5354" spans="1:7" ht="16" x14ac:dyDescent="0.2">
      <c r="A5354" t="s">
        <v>7512</v>
      </c>
      <c r="B5354">
        <v>1</v>
      </c>
      <c r="C5354" s="6">
        <v>2</v>
      </c>
      <c r="D5354" t="s">
        <v>136</v>
      </c>
      <c r="E5354" t="s">
        <v>4086</v>
      </c>
      <c r="F5354" s="13" t="s">
        <v>7667</v>
      </c>
      <c r="G5354" s="9">
        <f>Table5[[#This Row],[Order Quantity]]</f>
        <v>2</v>
      </c>
    </row>
    <row r="5355" spans="1:7" ht="16" hidden="1" x14ac:dyDescent="0.2">
      <c r="A5355" t="s">
        <v>6135</v>
      </c>
      <c r="B5355">
        <v>1</v>
      </c>
      <c r="C5355">
        <v>2</v>
      </c>
      <c r="D5355" t="s">
        <v>5211</v>
      </c>
      <c r="E5355" t="s">
        <v>5368</v>
      </c>
      <c r="F5355" s="4"/>
      <c r="G5355" s="9">
        <f>Table5[[#This Row],[Order Quantity]]</f>
        <v>2</v>
      </c>
    </row>
    <row r="5356" spans="1:7" ht="16" hidden="1" x14ac:dyDescent="0.2">
      <c r="A5356" t="s">
        <v>7551</v>
      </c>
      <c r="B5356">
        <v>1</v>
      </c>
      <c r="C5356">
        <v>2</v>
      </c>
      <c r="D5356" t="s">
        <v>422</v>
      </c>
      <c r="E5356" t="s">
        <v>6565</v>
      </c>
      <c r="F5356" s="4"/>
      <c r="G5356" s="9">
        <f>Table5[[#This Row],[Order Quantity]]</f>
        <v>2</v>
      </c>
    </row>
    <row r="5357" spans="1:7" ht="16" hidden="1" x14ac:dyDescent="0.2">
      <c r="A5357" t="s">
        <v>7561</v>
      </c>
      <c r="B5357">
        <v>1</v>
      </c>
      <c r="C5357">
        <v>2</v>
      </c>
      <c r="D5357" t="s">
        <v>262</v>
      </c>
      <c r="E5357" t="s">
        <v>1605</v>
      </c>
      <c r="F5357" s="4"/>
      <c r="G5357" s="9">
        <f>Table5[[#This Row],[Order Quantity]]</f>
        <v>2</v>
      </c>
    </row>
    <row r="5358" spans="1:7" ht="16" hidden="1" x14ac:dyDescent="0.2">
      <c r="A5358" t="s">
        <v>7564</v>
      </c>
      <c r="B5358">
        <v>1</v>
      </c>
      <c r="C5358">
        <v>2</v>
      </c>
      <c r="D5358" t="s">
        <v>65</v>
      </c>
      <c r="E5358" t="s">
        <v>5410</v>
      </c>
      <c r="F5358" s="4"/>
      <c r="G5358" s="9">
        <f>Table5[[#This Row],[Order Quantity]]</f>
        <v>2</v>
      </c>
    </row>
    <row r="5359" spans="1:7" ht="16" hidden="1" x14ac:dyDescent="0.2">
      <c r="A5359" t="s">
        <v>7567</v>
      </c>
      <c r="B5359">
        <v>1</v>
      </c>
      <c r="C5359">
        <v>2</v>
      </c>
      <c r="D5359" t="s">
        <v>888</v>
      </c>
      <c r="E5359" t="s">
        <v>1677</v>
      </c>
      <c r="F5359" s="4"/>
      <c r="G5359" s="9">
        <f>Table5[[#This Row],[Order Quantity]]</f>
        <v>2</v>
      </c>
    </row>
    <row r="5360" spans="1:7" ht="16" hidden="1" x14ac:dyDescent="0.2">
      <c r="A5360" t="s">
        <v>7570</v>
      </c>
      <c r="B5360">
        <v>1</v>
      </c>
      <c r="C5360" s="6">
        <v>2</v>
      </c>
      <c r="D5360" t="s">
        <v>7571</v>
      </c>
      <c r="E5360" t="s">
        <v>6579</v>
      </c>
      <c r="F5360" s="4"/>
      <c r="G5360" s="9">
        <f>Table5[[#This Row],[Order Quantity]]</f>
        <v>2</v>
      </c>
    </row>
    <row r="5361" spans="1:7" ht="16" hidden="1" x14ac:dyDescent="0.2">
      <c r="A5361" t="s">
        <v>7572</v>
      </c>
      <c r="B5361">
        <v>1</v>
      </c>
      <c r="C5361">
        <v>2</v>
      </c>
      <c r="D5361" t="s">
        <v>4463</v>
      </c>
      <c r="E5361" t="s">
        <v>1918</v>
      </c>
      <c r="F5361" s="4"/>
      <c r="G5361" s="9">
        <f>Table5[[#This Row],[Order Quantity]]</f>
        <v>2</v>
      </c>
    </row>
    <row r="5362" spans="1:7" ht="16" hidden="1" x14ac:dyDescent="0.2">
      <c r="A5362" t="s">
        <v>7573</v>
      </c>
      <c r="B5362">
        <v>1</v>
      </c>
      <c r="C5362">
        <v>2</v>
      </c>
      <c r="D5362" t="s">
        <v>65</v>
      </c>
      <c r="E5362" t="s">
        <v>3797</v>
      </c>
      <c r="F5362" s="4"/>
      <c r="G5362" s="9">
        <f>Table5[[#This Row],[Order Quantity]]</f>
        <v>2</v>
      </c>
    </row>
    <row r="5363" spans="1:7" ht="16" hidden="1" x14ac:dyDescent="0.2">
      <c r="A5363" t="s">
        <v>7578</v>
      </c>
      <c r="B5363">
        <v>1</v>
      </c>
      <c r="C5363">
        <v>2</v>
      </c>
      <c r="D5363" t="s">
        <v>2323</v>
      </c>
      <c r="E5363" t="s">
        <v>1383</v>
      </c>
      <c r="F5363" s="4"/>
      <c r="G5363" s="9">
        <f>Table5[[#This Row],[Order Quantity]]</f>
        <v>2</v>
      </c>
    </row>
    <row r="5364" spans="1:7" ht="16" hidden="1" x14ac:dyDescent="0.2">
      <c r="A5364" t="s">
        <v>7584</v>
      </c>
      <c r="B5364">
        <v>1</v>
      </c>
      <c r="C5364">
        <v>2</v>
      </c>
      <c r="D5364" t="s">
        <v>6091</v>
      </c>
      <c r="E5364" t="s">
        <v>4787</v>
      </c>
      <c r="F5364" s="4"/>
      <c r="G5364" s="9">
        <f>Table5[[#This Row],[Order Quantity]]</f>
        <v>2</v>
      </c>
    </row>
    <row r="5365" spans="1:7" ht="16" hidden="1" x14ac:dyDescent="0.2">
      <c r="A5365" t="s">
        <v>3868</v>
      </c>
      <c r="B5365">
        <v>1</v>
      </c>
      <c r="C5365">
        <v>2</v>
      </c>
      <c r="D5365" t="s">
        <v>506</v>
      </c>
      <c r="E5365" t="s">
        <v>3869</v>
      </c>
      <c r="F5365" s="4"/>
      <c r="G5365" s="9">
        <f>Table5[[#This Row],[Order Quantity]]</f>
        <v>2</v>
      </c>
    </row>
    <row r="5366" spans="1:7" ht="16" hidden="1" x14ac:dyDescent="0.2">
      <c r="A5366" t="s">
        <v>7587</v>
      </c>
      <c r="B5366">
        <v>1</v>
      </c>
      <c r="C5366">
        <v>2</v>
      </c>
      <c r="D5366" t="s">
        <v>442</v>
      </c>
      <c r="E5366" t="s">
        <v>1694</v>
      </c>
      <c r="F5366" s="4"/>
      <c r="G5366" s="9">
        <f>Table5[[#This Row],[Order Quantity]]</f>
        <v>2</v>
      </c>
    </row>
    <row r="5367" spans="1:7" ht="16" hidden="1" x14ac:dyDescent="0.2">
      <c r="A5367" t="s">
        <v>7594</v>
      </c>
      <c r="B5367">
        <v>1</v>
      </c>
      <c r="C5367">
        <v>2</v>
      </c>
      <c r="D5367" t="s">
        <v>136</v>
      </c>
      <c r="E5367" t="s">
        <v>1383</v>
      </c>
      <c r="F5367" s="4"/>
      <c r="G5367" s="9">
        <f>Table5[[#This Row],[Order Quantity]]</f>
        <v>2</v>
      </c>
    </row>
    <row r="5368" spans="1:7" ht="16" hidden="1" x14ac:dyDescent="0.2">
      <c r="A5368" s="1" t="s">
        <v>4251</v>
      </c>
      <c r="B5368" s="1">
        <v>2</v>
      </c>
      <c r="C5368" s="1">
        <v>1.861</v>
      </c>
      <c r="D5368" s="1" t="s">
        <v>4252</v>
      </c>
      <c r="E5368" s="1" t="s">
        <v>4144</v>
      </c>
      <c r="F5368" s="4"/>
      <c r="G5368" s="9">
        <f>Table5[[#This Row],[Order Quantity]]</f>
        <v>1.861</v>
      </c>
    </row>
    <row r="5369" spans="1:7" ht="16" hidden="1" x14ac:dyDescent="0.2">
      <c r="A5369" t="s">
        <v>5482</v>
      </c>
      <c r="B5369">
        <v>1</v>
      </c>
      <c r="C5369">
        <v>1.8069999999999999</v>
      </c>
      <c r="D5369" t="s">
        <v>684</v>
      </c>
      <c r="E5369" t="s">
        <v>2288</v>
      </c>
      <c r="F5369" s="4"/>
      <c r="G5369" s="9">
        <f>Table5[[#This Row],[Order Quantity]]</f>
        <v>1.8069999999999999</v>
      </c>
    </row>
    <row r="5370" spans="1:7" ht="16" hidden="1" x14ac:dyDescent="0.2">
      <c r="A5370" t="s">
        <v>5470</v>
      </c>
      <c r="B5370">
        <v>1</v>
      </c>
      <c r="C5370">
        <v>1.772</v>
      </c>
      <c r="D5370" t="s">
        <v>684</v>
      </c>
      <c r="E5370" t="s">
        <v>2962</v>
      </c>
      <c r="F5370" s="4"/>
      <c r="G5370" s="9">
        <f>Table5[[#This Row],[Order Quantity]]</f>
        <v>1.772</v>
      </c>
    </row>
    <row r="5371" spans="1:7" ht="16" hidden="1" x14ac:dyDescent="0.2">
      <c r="A5371" s="1" t="s">
        <v>5671</v>
      </c>
      <c r="B5371" s="1">
        <v>1</v>
      </c>
      <c r="C5371" s="5">
        <v>1.5</v>
      </c>
      <c r="D5371" s="1" t="s">
        <v>684</v>
      </c>
      <c r="E5371" s="1" t="s">
        <v>1296</v>
      </c>
      <c r="F5371" s="4"/>
      <c r="G5371" s="9">
        <f>Table5[[#This Row],[Order Quantity]]</f>
        <v>1.5</v>
      </c>
    </row>
    <row r="5372" spans="1:7" ht="16" hidden="1" x14ac:dyDescent="0.2">
      <c r="A5372" t="s">
        <v>6254</v>
      </c>
      <c r="B5372">
        <v>2</v>
      </c>
      <c r="C5372">
        <v>1.34</v>
      </c>
      <c r="D5372" t="s">
        <v>684</v>
      </c>
      <c r="E5372" t="s">
        <v>4793</v>
      </c>
      <c r="F5372" s="4"/>
      <c r="G5372" s="9">
        <f>Table5[[#This Row],[Order Quantity]]</f>
        <v>1.34</v>
      </c>
    </row>
    <row r="5373" spans="1:7" ht="16" hidden="1" x14ac:dyDescent="0.2">
      <c r="A5373" t="s">
        <v>4704</v>
      </c>
      <c r="B5373">
        <v>2</v>
      </c>
      <c r="C5373">
        <v>1.3333333333333299</v>
      </c>
      <c r="D5373" t="s">
        <v>4705</v>
      </c>
      <c r="E5373" t="s">
        <v>1498</v>
      </c>
      <c r="F5373" s="4"/>
      <c r="G5373" s="9">
        <f>Table5[[#This Row],[Order Quantity]]</f>
        <v>1.3333333333333299</v>
      </c>
    </row>
    <row r="5374" spans="1:7" ht="16" hidden="1" x14ac:dyDescent="0.2">
      <c r="A5374" t="s">
        <v>4716</v>
      </c>
      <c r="B5374">
        <v>1</v>
      </c>
      <c r="C5374">
        <v>1.3333333333333299</v>
      </c>
      <c r="D5374" t="s">
        <v>4702</v>
      </c>
      <c r="E5374" t="s">
        <v>1498</v>
      </c>
      <c r="F5374" s="4"/>
      <c r="G5374" s="9">
        <f>Table5[[#This Row],[Order Quantity]]</f>
        <v>1.3333333333333299</v>
      </c>
    </row>
    <row r="5375" spans="1:7" ht="16" hidden="1" x14ac:dyDescent="0.2">
      <c r="A5375" s="1" t="s">
        <v>4250</v>
      </c>
      <c r="B5375" s="1">
        <v>2</v>
      </c>
      <c r="C5375" s="1">
        <v>1.23</v>
      </c>
      <c r="D5375" s="1" t="s">
        <v>4228</v>
      </c>
      <c r="E5375" s="1" t="s">
        <v>4144</v>
      </c>
      <c r="F5375" s="4"/>
      <c r="G5375" s="9">
        <f>Table5[[#This Row],[Order Quantity]]</f>
        <v>1.23</v>
      </c>
    </row>
    <row r="5376" spans="1:7" ht="16" hidden="1" x14ac:dyDescent="0.2">
      <c r="A5376" t="s">
        <v>5344</v>
      </c>
      <c r="B5376">
        <v>1</v>
      </c>
      <c r="C5376" s="6">
        <v>1.08</v>
      </c>
      <c r="D5376" t="s">
        <v>684</v>
      </c>
      <c r="E5376" t="s">
        <v>4086</v>
      </c>
      <c r="F5376" s="4"/>
      <c r="G5376" s="9">
        <f>Table5[[#This Row],[Order Quantity]]</f>
        <v>1.08</v>
      </c>
    </row>
    <row r="5377" spans="1:7" ht="16" hidden="1" x14ac:dyDescent="0.2">
      <c r="A5377" t="s">
        <v>5246</v>
      </c>
      <c r="B5377">
        <v>1</v>
      </c>
      <c r="C5377" s="6">
        <v>1.07</v>
      </c>
      <c r="D5377" t="s">
        <v>684</v>
      </c>
      <c r="E5377" t="s">
        <v>4118</v>
      </c>
      <c r="F5377" s="4"/>
      <c r="G5377" s="9">
        <f>Table5[[#This Row],[Order Quantity]]</f>
        <v>1.07</v>
      </c>
    </row>
    <row r="5378" spans="1:7" ht="16" hidden="1" x14ac:dyDescent="0.2">
      <c r="A5378" t="s">
        <v>4091</v>
      </c>
      <c r="B5378">
        <v>1</v>
      </c>
      <c r="C5378" s="6">
        <v>1.05</v>
      </c>
      <c r="D5378" t="s">
        <v>684</v>
      </c>
      <c r="E5378" t="s">
        <v>4088</v>
      </c>
      <c r="F5378" s="4"/>
      <c r="G5378" s="9">
        <f>Table5[[#This Row],[Order Quantity]]</f>
        <v>1.05</v>
      </c>
    </row>
    <row r="5379" spans="1:7" ht="16" hidden="1" x14ac:dyDescent="0.2">
      <c r="A5379" t="s">
        <v>5668</v>
      </c>
      <c r="B5379">
        <v>1</v>
      </c>
      <c r="C5379">
        <v>1.05</v>
      </c>
      <c r="D5379" t="s">
        <v>684</v>
      </c>
      <c r="E5379" t="s">
        <v>1263</v>
      </c>
      <c r="F5379" s="4"/>
      <c r="G5379" s="9">
        <f>Table5[[#This Row],[Order Quantity]]</f>
        <v>1.05</v>
      </c>
    </row>
    <row r="5380" spans="1:7" ht="16" hidden="1" x14ac:dyDescent="0.2">
      <c r="A5380" t="s">
        <v>1262</v>
      </c>
      <c r="B5380">
        <v>1</v>
      </c>
      <c r="C5380">
        <v>1.042</v>
      </c>
      <c r="D5380" t="s">
        <v>684</v>
      </c>
      <c r="E5380" t="s">
        <v>1263</v>
      </c>
      <c r="F5380" s="4"/>
      <c r="G5380" s="9">
        <f>Table5[[#This Row],[Order Quantity]]</f>
        <v>1.042</v>
      </c>
    </row>
    <row r="5381" spans="1:7" ht="16" hidden="1" x14ac:dyDescent="0.2">
      <c r="A5381" t="s">
        <v>6095</v>
      </c>
      <c r="B5381">
        <v>1</v>
      </c>
      <c r="C5381">
        <v>1.03</v>
      </c>
      <c r="D5381" t="s">
        <v>136</v>
      </c>
      <c r="E5381" t="s">
        <v>1383</v>
      </c>
      <c r="F5381" s="4"/>
      <c r="G5381" s="9">
        <f>Table5[[#This Row],[Order Quantity]]</f>
        <v>1.03</v>
      </c>
    </row>
    <row r="5382" spans="1:7" ht="16" hidden="1" x14ac:dyDescent="0.2">
      <c r="A5382" t="s">
        <v>6259</v>
      </c>
      <c r="B5382">
        <v>1</v>
      </c>
      <c r="C5382">
        <v>1.02</v>
      </c>
      <c r="D5382" t="s">
        <v>136</v>
      </c>
      <c r="E5382" t="s">
        <v>1383</v>
      </c>
      <c r="F5382" s="4"/>
      <c r="G5382" s="9">
        <f>Table5[[#This Row],[Order Quantity]]</f>
        <v>1.02</v>
      </c>
    </row>
    <row r="5383" spans="1:7" ht="16" hidden="1" x14ac:dyDescent="0.2">
      <c r="A5383" t="s">
        <v>4799</v>
      </c>
      <c r="B5383">
        <v>1</v>
      </c>
      <c r="C5383">
        <v>1.01</v>
      </c>
      <c r="D5383" t="s">
        <v>136</v>
      </c>
      <c r="E5383" t="s">
        <v>1990</v>
      </c>
      <c r="F5383" s="4"/>
      <c r="G5383" s="9">
        <f>Table5[[#This Row],[Order Quantity]]</f>
        <v>1.01</v>
      </c>
    </row>
    <row r="5384" spans="1:7" ht="16" hidden="1" x14ac:dyDescent="0.2">
      <c r="A5384" t="s">
        <v>61</v>
      </c>
      <c r="B5384">
        <v>1</v>
      </c>
      <c r="C5384">
        <v>1</v>
      </c>
      <c r="D5384" t="s">
        <v>62</v>
      </c>
      <c r="E5384" t="s">
        <v>63</v>
      </c>
      <c r="F5384" s="4"/>
      <c r="G5384" s="9">
        <f>Table5[[#This Row],[Order Quantity]]</f>
        <v>1</v>
      </c>
    </row>
    <row r="5385" spans="1:7" ht="16" hidden="1" x14ac:dyDescent="0.2">
      <c r="A5385" t="s">
        <v>70</v>
      </c>
      <c r="B5385">
        <v>1</v>
      </c>
      <c r="C5385">
        <v>1</v>
      </c>
      <c r="D5385" t="s">
        <v>71</v>
      </c>
      <c r="E5385" t="s">
        <v>72</v>
      </c>
      <c r="F5385" s="4"/>
      <c r="G5385" s="9">
        <f>Table5[[#This Row],[Order Quantity]]</f>
        <v>1</v>
      </c>
    </row>
    <row r="5386" spans="1:7" ht="16" hidden="1" x14ac:dyDescent="0.2">
      <c r="A5386" t="s">
        <v>73</v>
      </c>
      <c r="B5386">
        <v>1</v>
      </c>
      <c r="C5386">
        <v>1</v>
      </c>
      <c r="D5386" t="s">
        <v>74</v>
      </c>
      <c r="E5386" t="s">
        <v>75</v>
      </c>
      <c r="F5386" s="4"/>
      <c r="G5386" s="9">
        <f>Table5[[#This Row],[Order Quantity]]</f>
        <v>1</v>
      </c>
    </row>
    <row r="5387" spans="1:7" ht="16" hidden="1" x14ac:dyDescent="0.2">
      <c r="A5387" t="s">
        <v>85</v>
      </c>
      <c r="B5387">
        <v>1</v>
      </c>
      <c r="C5387">
        <v>1</v>
      </c>
      <c r="D5387" t="s">
        <v>86</v>
      </c>
      <c r="E5387" t="s">
        <v>87</v>
      </c>
      <c r="F5387" s="4"/>
      <c r="G5387" s="9">
        <f>Table5[[#This Row],[Order Quantity]]</f>
        <v>1</v>
      </c>
    </row>
    <row r="5388" spans="1:7" ht="16" hidden="1" x14ac:dyDescent="0.2">
      <c r="A5388" t="s">
        <v>93</v>
      </c>
      <c r="B5388">
        <v>1</v>
      </c>
      <c r="C5388">
        <v>1</v>
      </c>
      <c r="D5388" t="s">
        <v>94</v>
      </c>
      <c r="E5388" t="s">
        <v>95</v>
      </c>
      <c r="F5388" s="4"/>
      <c r="G5388" s="9">
        <f>Table5[[#This Row],[Order Quantity]]</f>
        <v>1</v>
      </c>
    </row>
    <row r="5389" spans="1:7" ht="16" hidden="1" x14ac:dyDescent="0.2">
      <c r="A5389" t="s">
        <v>105</v>
      </c>
      <c r="B5389">
        <v>1</v>
      </c>
      <c r="C5389">
        <v>1</v>
      </c>
      <c r="D5389" t="s">
        <v>65</v>
      </c>
      <c r="E5389" t="s">
        <v>106</v>
      </c>
      <c r="F5389" s="4"/>
      <c r="G5389" s="9">
        <f>Table5[[#This Row],[Order Quantity]]</f>
        <v>1</v>
      </c>
    </row>
    <row r="5390" spans="1:7" ht="16" hidden="1" x14ac:dyDescent="0.2">
      <c r="A5390" t="s">
        <v>108</v>
      </c>
      <c r="B5390">
        <v>1</v>
      </c>
      <c r="C5390">
        <v>1</v>
      </c>
      <c r="D5390" t="s">
        <v>109</v>
      </c>
      <c r="E5390" t="s">
        <v>81</v>
      </c>
      <c r="F5390" s="4"/>
      <c r="G5390" s="9">
        <f>Table5[[#This Row],[Order Quantity]]</f>
        <v>1</v>
      </c>
    </row>
    <row r="5391" spans="1:7" ht="16" hidden="1" x14ac:dyDescent="0.2">
      <c r="A5391" t="s">
        <v>123</v>
      </c>
      <c r="B5391">
        <v>1</v>
      </c>
      <c r="C5391">
        <v>1</v>
      </c>
      <c r="D5391" t="s">
        <v>124</v>
      </c>
      <c r="E5391" t="s">
        <v>101</v>
      </c>
      <c r="F5391" s="4"/>
      <c r="G5391" s="9">
        <f>Table5[[#This Row],[Order Quantity]]</f>
        <v>1</v>
      </c>
    </row>
    <row r="5392" spans="1:7" ht="16" hidden="1" x14ac:dyDescent="0.2">
      <c r="A5392" t="s">
        <v>125</v>
      </c>
      <c r="B5392">
        <v>1</v>
      </c>
      <c r="C5392">
        <v>1</v>
      </c>
      <c r="D5392" t="s">
        <v>126</v>
      </c>
      <c r="E5392" t="s">
        <v>127</v>
      </c>
      <c r="F5392" s="4"/>
      <c r="G5392" s="9">
        <f>Table5[[#This Row],[Order Quantity]]</f>
        <v>1</v>
      </c>
    </row>
    <row r="5393" spans="1:7" ht="16" hidden="1" x14ac:dyDescent="0.2">
      <c r="A5393" t="s">
        <v>132</v>
      </c>
      <c r="B5393">
        <v>1</v>
      </c>
      <c r="C5393">
        <v>1</v>
      </c>
      <c r="D5393" t="s">
        <v>133</v>
      </c>
      <c r="E5393" t="s">
        <v>134</v>
      </c>
      <c r="F5393" s="4"/>
      <c r="G5393" s="9">
        <f>Table5[[#This Row],[Order Quantity]]</f>
        <v>1</v>
      </c>
    </row>
    <row r="5394" spans="1:7" ht="16" hidden="1" x14ac:dyDescent="0.2">
      <c r="A5394" t="s">
        <v>143</v>
      </c>
      <c r="B5394">
        <v>1</v>
      </c>
      <c r="C5394">
        <v>1</v>
      </c>
      <c r="D5394" t="s">
        <v>144</v>
      </c>
      <c r="E5394" t="s">
        <v>101</v>
      </c>
      <c r="F5394" s="4"/>
      <c r="G5394" s="9">
        <f>Table5[[#This Row],[Order Quantity]]</f>
        <v>1</v>
      </c>
    </row>
    <row r="5395" spans="1:7" ht="16" hidden="1" x14ac:dyDescent="0.2">
      <c r="A5395" t="s">
        <v>145</v>
      </c>
      <c r="B5395">
        <v>1</v>
      </c>
      <c r="C5395">
        <v>1</v>
      </c>
      <c r="D5395" t="s">
        <v>144</v>
      </c>
      <c r="E5395" t="s">
        <v>101</v>
      </c>
      <c r="F5395" s="4"/>
      <c r="G5395" s="9">
        <f>Table5[[#This Row],[Order Quantity]]</f>
        <v>1</v>
      </c>
    </row>
    <row r="5396" spans="1:7" ht="16" hidden="1" x14ac:dyDescent="0.2">
      <c r="A5396" t="s">
        <v>149</v>
      </c>
      <c r="B5396">
        <v>1</v>
      </c>
      <c r="C5396">
        <v>1</v>
      </c>
      <c r="D5396" t="s">
        <v>150</v>
      </c>
      <c r="E5396" t="s">
        <v>69</v>
      </c>
      <c r="F5396" s="4"/>
      <c r="G5396" s="9">
        <f>Table5[[#This Row],[Order Quantity]]</f>
        <v>1</v>
      </c>
    </row>
    <row r="5397" spans="1:7" ht="16" hidden="1" x14ac:dyDescent="0.2">
      <c r="A5397" t="s">
        <v>161</v>
      </c>
      <c r="B5397">
        <v>1</v>
      </c>
      <c r="C5397">
        <v>1</v>
      </c>
      <c r="D5397" t="s">
        <v>162</v>
      </c>
      <c r="E5397" t="s">
        <v>78</v>
      </c>
      <c r="F5397" s="4"/>
      <c r="G5397" s="9">
        <f>Table5[[#This Row],[Order Quantity]]</f>
        <v>1</v>
      </c>
    </row>
    <row r="5398" spans="1:7" ht="16" hidden="1" x14ac:dyDescent="0.2">
      <c r="A5398" t="s">
        <v>166</v>
      </c>
      <c r="B5398">
        <v>1</v>
      </c>
      <c r="C5398">
        <v>1</v>
      </c>
      <c r="D5398" t="s">
        <v>167</v>
      </c>
      <c r="E5398" t="s">
        <v>118</v>
      </c>
      <c r="F5398" s="4"/>
      <c r="G5398" s="9">
        <f>Table5[[#This Row],[Order Quantity]]</f>
        <v>1</v>
      </c>
    </row>
    <row r="5399" spans="1:7" ht="16" hidden="1" x14ac:dyDescent="0.2">
      <c r="A5399" t="s">
        <v>168</v>
      </c>
      <c r="B5399">
        <v>1</v>
      </c>
      <c r="C5399">
        <v>1</v>
      </c>
      <c r="D5399" t="s">
        <v>169</v>
      </c>
      <c r="E5399" t="s">
        <v>95</v>
      </c>
      <c r="F5399" s="4"/>
      <c r="G5399" s="9">
        <f>Table5[[#This Row],[Order Quantity]]</f>
        <v>1</v>
      </c>
    </row>
    <row r="5400" spans="1:7" ht="16" hidden="1" x14ac:dyDescent="0.2">
      <c r="A5400" t="s">
        <v>177</v>
      </c>
      <c r="B5400">
        <v>1</v>
      </c>
      <c r="C5400">
        <v>1</v>
      </c>
      <c r="D5400" t="s">
        <v>178</v>
      </c>
      <c r="E5400" t="s">
        <v>179</v>
      </c>
      <c r="F5400" s="4"/>
      <c r="G5400" s="9">
        <f>Table5[[#This Row],[Order Quantity]]</f>
        <v>1</v>
      </c>
    </row>
    <row r="5401" spans="1:7" ht="16" hidden="1" x14ac:dyDescent="0.2">
      <c r="A5401" t="s">
        <v>180</v>
      </c>
      <c r="B5401">
        <v>1</v>
      </c>
      <c r="C5401">
        <v>1</v>
      </c>
      <c r="D5401" t="s">
        <v>181</v>
      </c>
      <c r="E5401" t="s">
        <v>182</v>
      </c>
      <c r="F5401" s="4"/>
      <c r="G5401" s="9">
        <f>Table5[[#This Row],[Order Quantity]]</f>
        <v>1</v>
      </c>
    </row>
    <row r="5402" spans="1:7" ht="16" hidden="1" x14ac:dyDescent="0.2">
      <c r="A5402" t="s">
        <v>183</v>
      </c>
      <c r="B5402">
        <v>1</v>
      </c>
      <c r="C5402">
        <v>1</v>
      </c>
      <c r="D5402" t="s">
        <v>184</v>
      </c>
      <c r="E5402" t="s">
        <v>185</v>
      </c>
      <c r="F5402" s="4"/>
      <c r="G5402" s="9">
        <f>Table5[[#This Row],[Order Quantity]]</f>
        <v>1</v>
      </c>
    </row>
    <row r="5403" spans="1:7" ht="16" hidden="1" x14ac:dyDescent="0.2">
      <c r="A5403" t="s">
        <v>192</v>
      </c>
      <c r="B5403">
        <v>1</v>
      </c>
      <c r="C5403">
        <v>1</v>
      </c>
      <c r="D5403" t="s">
        <v>193</v>
      </c>
      <c r="E5403" t="s">
        <v>148</v>
      </c>
      <c r="F5403" s="4"/>
      <c r="G5403" s="9">
        <f>Table5[[#This Row],[Order Quantity]]</f>
        <v>1</v>
      </c>
    </row>
    <row r="5404" spans="1:7" ht="16" hidden="1" x14ac:dyDescent="0.2">
      <c r="A5404" t="s">
        <v>196</v>
      </c>
      <c r="B5404">
        <v>1</v>
      </c>
      <c r="C5404">
        <v>1</v>
      </c>
      <c r="D5404" t="s">
        <v>184</v>
      </c>
      <c r="E5404" t="s">
        <v>197</v>
      </c>
      <c r="F5404" s="4"/>
      <c r="G5404" s="9">
        <f>Table5[[#This Row],[Order Quantity]]</f>
        <v>1</v>
      </c>
    </row>
    <row r="5405" spans="1:7" ht="16" hidden="1" x14ac:dyDescent="0.2">
      <c r="A5405" t="s">
        <v>218</v>
      </c>
      <c r="B5405">
        <v>1</v>
      </c>
      <c r="C5405">
        <v>1</v>
      </c>
      <c r="D5405" t="s">
        <v>120</v>
      </c>
      <c r="E5405" t="s">
        <v>121</v>
      </c>
      <c r="F5405" s="4"/>
      <c r="G5405" s="9">
        <f>Table5[[#This Row],[Order Quantity]]</f>
        <v>1</v>
      </c>
    </row>
    <row r="5406" spans="1:7" ht="16" hidden="1" x14ac:dyDescent="0.2">
      <c r="A5406" t="s">
        <v>219</v>
      </c>
      <c r="B5406">
        <v>1</v>
      </c>
      <c r="C5406">
        <v>1</v>
      </c>
      <c r="D5406" t="s">
        <v>220</v>
      </c>
      <c r="E5406" t="s">
        <v>221</v>
      </c>
      <c r="F5406" s="4"/>
      <c r="G5406" s="9">
        <f>Table5[[#This Row],[Order Quantity]]</f>
        <v>1</v>
      </c>
    </row>
    <row r="5407" spans="1:7" ht="16" hidden="1" x14ac:dyDescent="0.2">
      <c r="A5407" t="s">
        <v>225</v>
      </c>
      <c r="B5407">
        <v>1</v>
      </c>
      <c r="C5407">
        <v>1</v>
      </c>
      <c r="D5407" t="s">
        <v>226</v>
      </c>
      <c r="E5407" t="s">
        <v>227</v>
      </c>
      <c r="F5407" s="4"/>
      <c r="G5407" s="9">
        <f>Table5[[#This Row],[Order Quantity]]</f>
        <v>1</v>
      </c>
    </row>
    <row r="5408" spans="1:7" ht="16" hidden="1" x14ac:dyDescent="0.2">
      <c r="A5408" t="s">
        <v>232</v>
      </c>
      <c r="B5408">
        <v>1</v>
      </c>
      <c r="C5408">
        <v>1</v>
      </c>
      <c r="D5408" t="s">
        <v>21</v>
      </c>
      <c r="E5408" t="s">
        <v>118</v>
      </c>
      <c r="F5408" s="4"/>
      <c r="G5408" s="9">
        <f>Table5[[#This Row],[Order Quantity]]</f>
        <v>1</v>
      </c>
    </row>
    <row r="5409" spans="1:7" ht="16" hidden="1" x14ac:dyDescent="0.2">
      <c r="A5409" t="s">
        <v>241</v>
      </c>
      <c r="B5409">
        <v>1</v>
      </c>
      <c r="C5409">
        <v>1</v>
      </c>
      <c r="D5409" t="s">
        <v>242</v>
      </c>
      <c r="E5409" t="s">
        <v>106</v>
      </c>
      <c r="F5409" s="4"/>
      <c r="G5409" s="9">
        <f>Table5[[#This Row],[Order Quantity]]</f>
        <v>1</v>
      </c>
    </row>
    <row r="5410" spans="1:7" ht="16" hidden="1" x14ac:dyDescent="0.2">
      <c r="A5410" t="s">
        <v>243</v>
      </c>
      <c r="B5410">
        <v>1</v>
      </c>
      <c r="C5410">
        <v>1</v>
      </c>
      <c r="D5410" t="s">
        <v>244</v>
      </c>
      <c r="E5410" t="s">
        <v>197</v>
      </c>
      <c r="F5410" s="4"/>
      <c r="G5410" s="9">
        <f>Table5[[#This Row],[Order Quantity]]</f>
        <v>1</v>
      </c>
    </row>
    <row r="5411" spans="1:7" ht="16" hidden="1" x14ac:dyDescent="0.2">
      <c r="A5411" t="s">
        <v>245</v>
      </c>
      <c r="B5411">
        <v>1</v>
      </c>
      <c r="C5411">
        <v>1</v>
      </c>
      <c r="D5411" t="s">
        <v>246</v>
      </c>
      <c r="E5411" t="s">
        <v>81</v>
      </c>
      <c r="F5411" s="4"/>
      <c r="G5411" s="9">
        <f>Table5[[#This Row],[Order Quantity]]</f>
        <v>1</v>
      </c>
    </row>
    <row r="5412" spans="1:7" ht="16" hidden="1" x14ac:dyDescent="0.2">
      <c r="A5412" t="s">
        <v>248</v>
      </c>
      <c r="B5412">
        <v>1</v>
      </c>
      <c r="C5412">
        <v>1</v>
      </c>
      <c r="D5412" t="s">
        <v>249</v>
      </c>
      <c r="E5412" t="s">
        <v>95</v>
      </c>
      <c r="F5412" s="4"/>
      <c r="G5412" s="9">
        <f>Table5[[#This Row],[Order Quantity]]</f>
        <v>1</v>
      </c>
    </row>
    <row r="5413" spans="1:7" ht="16" hidden="1" x14ac:dyDescent="0.2">
      <c r="A5413" t="s">
        <v>250</v>
      </c>
      <c r="B5413">
        <v>1</v>
      </c>
      <c r="C5413">
        <v>1</v>
      </c>
      <c r="D5413" t="s">
        <v>251</v>
      </c>
      <c r="E5413" t="s">
        <v>179</v>
      </c>
      <c r="F5413" s="4"/>
      <c r="G5413" s="9">
        <f>Table5[[#This Row],[Order Quantity]]</f>
        <v>1</v>
      </c>
    </row>
    <row r="5414" spans="1:7" ht="16" hidden="1" x14ac:dyDescent="0.2">
      <c r="A5414" t="s">
        <v>254</v>
      </c>
      <c r="B5414">
        <v>1</v>
      </c>
      <c r="C5414">
        <v>1</v>
      </c>
      <c r="D5414" t="s">
        <v>255</v>
      </c>
      <c r="E5414" t="s">
        <v>256</v>
      </c>
      <c r="F5414" s="4"/>
      <c r="G5414" s="9">
        <f>Table5[[#This Row],[Order Quantity]]</f>
        <v>1</v>
      </c>
    </row>
    <row r="5415" spans="1:7" ht="16" hidden="1" x14ac:dyDescent="0.2">
      <c r="A5415" t="s">
        <v>260</v>
      </c>
      <c r="B5415">
        <v>1</v>
      </c>
      <c r="C5415">
        <v>1</v>
      </c>
      <c r="D5415" t="s">
        <v>56</v>
      </c>
      <c r="E5415" t="s">
        <v>106</v>
      </c>
      <c r="F5415" s="4"/>
      <c r="G5415" s="9">
        <f>Table5[[#This Row],[Order Quantity]]</f>
        <v>1</v>
      </c>
    </row>
    <row r="5416" spans="1:7" ht="16" hidden="1" x14ac:dyDescent="0.2">
      <c r="A5416" t="s">
        <v>264</v>
      </c>
      <c r="B5416">
        <v>1</v>
      </c>
      <c r="C5416">
        <v>1</v>
      </c>
      <c r="D5416" t="s">
        <v>268</v>
      </c>
      <c r="E5416" t="s">
        <v>191</v>
      </c>
      <c r="F5416" s="4"/>
      <c r="G5416" s="9">
        <f>Table5[[#This Row],[Order Quantity]]</f>
        <v>1</v>
      </c>
    </row>
    <row r="5417" spans="1:7" ht="16" hidden="1" x14ac:dyDescent="0.2">
      <c r="A5417" t="s">
        <v>269</v>
      </c>
      <c r="B5417">
        <v>1</v>
      </c>
      <c r="C5417">
        <v>1</v>
      </c>
      <c r="D5417" t="s">
        <v>270</v>
      </c>
      <c r="E5417" t="s">
        <v>197</v>
      </c>
      <c r="F5417" s="4"/>
      <c r="G5417" s="9">
        <f>Table5[[#This Row],[Order Quantity]]</f>
        <v>1</v>
      </c>
    </row>
    <row r="5418" spans="1:7" ht="16" hidden="1" x14ac:dyDescent="0.2">
      <c r="A5418" t="s">
        <v>279</v>
      </c>
      <c r="B5418">
        <v>1</v>
      </c>
      <c r="C5418" s="6">
        <v>1</v>
      </c>
      <c r="D5418" t="s">
        <v>280</v>
      </c>
      <c r="E5418" t="s">
        <v>231</v>
      </c>
      <c r="F5418" s="4"/>
      <c r="G5418" s="9">
        <f>Table5[[#This Row],[Order Quantity]]</f>
        <v>1</v>
      </c>
    </row>
    <row r="5419" spans="1:7" ht="16" hidden="1" x14ac:dyDescent="0.2">
      <c r="A5419" t="s">
        <v>281</v>
      </c>
      <c r="B5419">
        <v>1</v>
      </c>
      <c r="C5419">
        <v>1</v>
      </c>
      <c r="D5419" t="s">
        <v>282</v>
      </c>
      <c r="E5419" t="s">
        <v>283</v>
      </c>
      <c r="F5419" s="4"/>
      <c r="G5419" s="9">
        <f>Table5[[#This Row],[Order Quantity]]</f>
        <v>1</v>
      </c>
    </row>
    <row r="5420" spans="1:7" ht="16" hidden="1" x14ac:dyDescent="0.2">
      <c r="A5420" t="s">
        <v>290</v>
      </c>
      <c r="B5420">
        <v>1</v>
      </c>
      <c r="C5420">
        <v>1</v>
      </c>
      <c r="D5420" t="s">
        <v>291</v>
      </c>
      <c r="E5420" t="s">
        <v>197</v>
      </c>
      <c r="F5420" s="4"/>
      <c r="G5420" s="9">
        <f>Table5[[#This Row],[Order Quantity]]</f>
        <v>1</v>
      </c>
    </row>
    <row r="5421" spans="1:7" ht="16" hidden="1" x14ac:dyDescent="0.2">
      <c r="A5421" t="s">
        <v>293</v>
      </c>
      <c r="B5421">
        <v>1</v>
      </c>
      <c r="C5421">
        <v>1</v>
      </c>
      <c r="D5421" t="s">
        <v>294</v>
      </c>
      <c r="E5421" t="s">
        <v>81</v>
      </c>
      <c r="F5421" s="4"/>
      <c r="G5421" s="9">
        <f>Table5[[#This Row],[Order Quantity]]</f>
        <v>1</v>
      </c>
    </row>
    <row r="5422" spans="1:7" ht="16" hidden="1" x14ac:dyDescent="0.2">
      <c r="A5422" t="s">
        <v>301</v>
      </c>
      <c r="B5422">
        <v>1</v>
      </c>
      <c r="C5422">
        <v>1</v>
      </c>
      <c r="D5422" t="s">
        <v>302</v>
      </c>
      <c r="E5422" t="s">
        <v>303</v>
      </c>
      <c r="F5422" s="4"/>
      <c r="G5422" s="9">
        <f>Table5[[#This Row],[Order Quantity]]</f>
        <v>1</v>
      </c>
    </row>
    <row r="5423" spans="1:7" ht="16" hidden="1" x14ac:dyDescent="0.2">
      <c r="A5423" t="s">
        <v>305</v>
      </c>
      <c r="B5423">
        <v>1</v>
      </c>
      <c r="C5423">
        <v>1</v>
      </c>
      <c r="D5423" t="s">
        <v>306</v>
      </c>
      <c r="E5423" t="s">
        <v>197</v>
      </c>
      <c r="F5423" s="4"/>
      <c r="G5423" s="9">
        <f>Table5[[#This Row],[Order Quantity]]</f>
        <v>1</v>
      </c>
    </row>
    <row r="5424" spans="1:7" ht="16" hidden="1" x14ac:dyDescent="0.2">
      <c r="A5424" t="s">
        <v>307</v>
      </c>
      <c r="B5424">
        <v>1</v>
      </c>
      <c r="C5424" s="6">
        <v>1</v>
      </c>
      <c r="D5424" t="s">
        <v>308</v>
      </c>
      <c r="E5424" t="s">
        <v>92</v>
      </c>
      <c r="F5424" s="4"/>
      <c r="G5424" s="9">
        <f>Table5[[#This Row],[Order Quantity]]</f>
        <v>1</v>
      </c>
    </row>
    <row r="5425" spans="1:7" ht="16" hidden="1" x14ac:dyDescent="0.2">
      <c r="A5425" t="s">
        <v>322</v>
      </c>
      <c r="B5425">
        <v>1</v>
      </c>
      <c r="C5425">
        <v>1</v>
      </c>
      <c r="D5425" t="s">
        <v>323</v>
      </c>
      <c r="E5425" t="s">
        <v>84</v>
      </c>
      <c r="F5425" s="4"/>
      <c r="G5425" s="9">
        <f>Table5[[#This Row],[Order Quantity]]</f>
        <v>1</v>
      </c>
    </row>
    <row r="5426" spans="1:7" ht="16" hidden="1" x14ac:dyDescent="0.2">
      <c r="A5426" t="s">
        <v>330</v>
      </c>
      <c r="B5426">
        <v>1</v>
      </c>
      <c r="C5426">
        <v>1</v>
      </c>
      <c r="D5426" t="s">
        <v>331</v>
      </c>
      <c r="E5426" t="s">
        <v>72</v>
      </c>
      <c r="F5426" s="4"/>
      <c r="G5426" s="9">
        <f>Table5[[#This Row],[Order Quantity]]</f>
        <v>1</v>
      </c>
    </row>
    <row r="5427" spans="1:7" ht="16" hidden="1" x14ac:dyDescent="0.2">
      <c r="A5427" t="s">
        <v>343</v>
      </c>
      <c r="B5427">
        <v>1</v>
      </c>
      <c r="C5427">
        <v>1</v>
      </c>
      <c r="D5427" t="s">
        <v>344</v>
      </c>
      <c r="E5427" t="s">
        <v>127</v>
      </c>
      <c r="F5427" s="4"/>
      <c r="G5427" s="9">
        <f>Table5[[#This Row],[Order Quantity]]</f>
        <v>1</v>
      </c>
    </row>
    <row r="5428" spans="1:7" ht="16" hidden="1" x14ac:dyDescent="0.2">
      <c r="A5428" t="s">
        <v>345</v>
      </c>
      <c r="B5428">
        <v>1</v>
      </c>
      <c r="C5428">
        <v>1</v>
      </c>
      <c r="D5428" t="s">
        <v>346</v>
      </c>
      <c r="E5428" t="s">
        <v>191</v>
      </c>
      <c r="F5428" s="4"/>
      <c r="G5428" s="9">
        <f>Table5[[#This Row],[Order Quantity]]</f>
        <v>1</v>
      </c>
    </row>
    <row r="5429" spans="1:7" ht="16" hidden="1" x14ac:dyDescent="0.2">
      <c r="A5429" t="s">
        <v>347</v>
      </c>
      <c r="B5429">
        <v>1</v>
      </c>
      <c r="C5429">
        <v>1</v>
      </c>
      <c r="D5429" t="s">
        <v>348</v>
      </c>
      <c r="E5429" t="s">
        <v>182</v>
      </c>
      <c r="F5429" s="4"/>
      <c r="G5429" s="9">
        <f>Table5[[#This Row],[Order Quantity]]</f>
        <v>1</v>
      </c>
    </row>
    <row r="5430" spans="1:7" ht="16" hidden="1" x14ac:dyDescent="0.2">
      <c r="A5430" t="s">
        <v>353</v>
      </c>
      <c r="B5430">
        <v>1</v>
      </c>
      <c r="C5430">
        <v>1</v>
      </c>
      <c r="D5430" t="s">
        <v>354</v>
      </c>
      <c r="E5430" t="s">
        <v>81</v>
      </c>
      <c r="F5430" s="4"/>
      <c r="G5430" s="9">
        <f>Table5[[#This Row],[Order Quantity]]</f>
        <v>1</v>
      </c>
    </row>
    <row r="5431" spans="1:7" ht="16" hidden="1" x14ac:dyDescent="0.2">
      <c r="A5431" t="s">
        <v>355</v>
      </c>
      <c r="B5431">
        <v>1</v>
      </c>
      <c r="C5431">
        <v>1</v>
      </c>
      <c r="D5431" t="s">
        <v>356</v>
      </c>
      <c r="E5431" t="s">
        <v>101</v>
      </c>
      <c r="F5431" s="4"/>
      <c r="G5431" s="9">
        <f>Table5[[#This Row],[Order Quantity]]</f>
        <v>1</v>
      </c>
    </row>
    <row r="5432" spans="1:7" ht="16" x14ac:dyDescent="0.2">
      <c r="A5432" t="s">
        <v>359</v>
      </c>
      <c r="B5432">
        <v>1</v>
      </c>
      <c r="C5432" s="6">
        <v>1</v>
      </c>
      <c r="D5432" t="s">
        <v>136</v>
      </c>
      <c r="E5432" t="s">
        <v>360</v>
      </c>
      <c r="F5432" s="13" t="s">
        <v>7665</v>
      </c>
      <c r="G5432" s="9">
        <f>Table5[[#This Row],[Order Quantity]]</f>
        <v>1</v>
      </c>
    </row>
    <row r="5433" spans="1:7" ht="16" hidden="1" x14ac:dyDescent="0.2">
      <c r="A5433" t="s">
        <v>363</v>
      </c>
      <c r="B5433">
        <v>1</v>
      </c>
      <c r="C5433">
        <v>1</v>
      </c>
      <c r="D5433" t="s">
        <v>193</v>
      </c>
      <c r="E5433" t="s">
        <v>148</v>
      </c>
      <c r="F5433" s="4"/>
      <c r="G5433" s="9">
        <f>Table5[[#This Row],[Order Quantity]]</f>
        <v>1</v>
      </c>
    </row>
    <row r="5434" spans="1:7" ht="16" hidden="1" x14ac:dyDescent="0.2">
      <c r="A5434" t="s">
        <v>365</v>
      </c>
      <c r="B5434">
        <v>1</v>
      </c>
      <c r="C5434">
        <v>1</v>
      </c>
      <c r="D5434" t="s">
        <v>366</v>
      </c>
      <c r="E5434" t="s">
        <v>367</v>
      </c>
      <c r="F5434" s="4"/>
      <c r="G5434" s="9">
        <f>Table5[[#This Row],[Order Quantity]]</f>
        <v>1</v>
      </c>
    </row>
    <row r="5435" spans="1:7" ht="16" hidden="1" x14ac:dyDescent="0.2">
      <c r="A5435" t="s">
        <v>368</v>
      </c>
      <c r="B5435">
        <v>1</v>
      </c>
      <c r="C5435">
        <v>1</v>
      </c>
      <c r="D5435" t="s">
        <v>371</v>
      </c>
      <c r="E5435" t="s">
        <v>179</v>
      </c>
      <c r="F5435" s="4"/>
      <c r="G5435" s="9">
        <f>Table5[[#This Row],[Order Quantity]]</f>
        <v>1</v>
      </c>
    </row>
    <row r="5436" spans="1:7" ht="16" hidden="1" x14ac:dyDescent="0.2">
      <c r="A5436" t="s">
        <v>377</v>
      </c>
      <c r="B5436">
        <v>1</v>
      </c>
      <c r="C5436">
        <v>1</v>
      </c>
      <c r="D5436" t="s">
        <v>378</v>
      </c>
      <c r="E5436" t="s">
        <v>148</v>
      </c>
      <c r="F5436" s="4"/>
      <c r="G5436" s="9">
        <f>Table5[[#This Row],[Order Quantity]]</f>
        <v>1</v>
      </c>
    </row>
    <row r="5437" spans="1:7" ht="16" hidden="1" x14ac:dyDescent="0.2">
      <c r="A5437" t="s">
        <v>380</v>
      </c>
      <c r="B5437">
        <v>1</v>
      </c>
      <c r="C5437">
        <v>1</v>
      </c>
      <c r="D5437" t="s">
        <v>381</v>
      </c>
      <c r="E5437" t="s">
        <v>81</v>
      </c>
      <c r="F5437" s="4"/>
      <c r="G5437" s="9">
        <f>Table5[[#This Row],[Order Quantity]]</f>
        <v>1</v>
      </c>
    </row>
    <row r="5438" spans="1:7" ht="16" hidden="1" x14ac:dyDescent="0.2">
      <c r="A5438" t="s">
        <v>384</v>
      </c>
      <c r="B5438">
        <v>1</v>
      </c>
      <c r="C5438">
        <v>1</v>
      </c>
      <c r="D5438" t="s">
        <v>385</v>
      </c>
      <c r="E5438" t="s">
        <v>202</v>
      </c>
      <c r="F5438" s="4"/>
      <c r="G5438" s="9">
        <f>Table5[[#This Row],[Order Quantity]]</f>
        <v>1</v>
      </c>
    </row>
    <row r="5439" spans="1:7" ht="16" hidden="1" x14ac:dyDescent="0.2">
      <c r="A5439" t="s">
        <v>387</v>
      </c>
      <c r="B5439">
        <v>1</v>
      </c>
      <c r="C5439">
        <v>1</v>
      </c>
      <c r="D5439" t="s">
        <v>388</v>
      </c>
      <c r="E5439" t="s">
        <v>389</v>
      </c>
      <c r="F5439" s="4"/>
      <c r="G5439" s="9">
        <f>Table5[[#This Row],[Order Quantity]]</f>
        <v>1</v>
      </c>
    </row>
    <row r="5440" spans="1:7" ht="16" hidden="1" x14ac:dyDescent="0.2">
      <c r="A5440" t="s">
        <v>390</v>
      </c>
      <c r="B5440">
        <v>1</v>
      </c>
      <c r="C5440">
        <v>1</v>
      </c>
      <c r="D5440" t="s">
        <v>391</v>
      </c>
      <c r="E5440" t="s">
        <v>389</v>
      </c>
      <c r="F5440" s="4"/>
      <c r="G5440" s="9">
        <f>Table5[[#This Row],[Order Quantity]]</f>
        <v>1</v>
      </c>
    </row>
    <row r="5441" spans="1:7" ht="16" hidden="1" x14ac:dyDescent="0.2">
      <c r="A5441" t="s">
        <v>394</v>
      </c>
      <c r="B5441">
        <v>1</v>
      </c>
      <c r="C5441">
        <v>1</v>
      </c>
      <c r="D5441" t="s">
        <v>385</v>
      </c>
      <c r="E5441" t="s">
        <v>352</v>
      </c>
      <c r="F5441" s="4"/>
      <c r="G5441" s="9">
        <f>Table5[[#This Row],[Order Quantity]]</f>
        <v>1</v>
      </c>
    </row>
    <row r="5442" spans="1:7" ht="16" hidden="1" x14ac:dyDescent="0.2">
      <c r="A5442" t="s">
        <v>396</v>
      </c>
      <c r="B5442">
        <v>1</v>
      </c>
      <c r="C5442">
        <v>1</v>
      </c>
      <c r="D5442" t="s">
        <v>397</v>
      </c>
      <c r="E5442" t="s">
        <v>165</v>
      </c>
      <c r="F5442" s="4"/>
      <c r="G5442" s="9">
        <f>Table5[[#This Row],[Order Quantity]]</f>
        <v>1</v>
      </c>
    </row>
    <row r="5443" spans="1:7" ht="16" hidden="1" x14ac:dyDescent="0.2">
      <c r="A5443" t="s">
        <v>402</v>
      </c>
      <c r="B5443">
        <v>1</v>
      </c>
      <c r="C5443">
        <v>1</v>
      </c>
      <c r="D5443" t="s">
        <v>403</v>
      </c>
      <c r="E5443" t="s">
        <v>95</v>
      </c>
      <c r="F5443" s="4"/>
      <c r="G5443" s="9">
        <f>Table5[[#This Row],[Order Quantity]]</f>
        <v>1</v>
      </c>
    </row>
    <row r="5444" spans="1:7" ht="16" hidden="1" x14ac:dyDescent="0.2">
      <c r="A5444" t="s">
        <v>405</v>
      </c>
      <c r="B5444">
        <v>1</v>
      </c>
      <c r="C5444">
        <v>1</v>
      </c>
      <c r="D5444" t="s">
        <v>97</v>
      </c>
      <c r="E5444" t="s">
        <v>137</v>
      </c>
      <c r="F5444" s="4"/>
      <c r="G5444" s="9">
        <f>Table5[[#This Row],[Order Quantity]]</f>
        <v>1</v>
      </c>
    </row>
    <row r="5445" spans="1:7" ht="16" hidden="1" x14ac:dyDescent="0.2">
      <c r="A5445" t="s">
        <v>410</v>
      </c>
      <c r="B5445">
        <v>1</v>
      </c>
      <c r="C5445">
        <v>1</v>
      </c>
      <c r="D5445" t="s">
        <v>411</v>
      </c>
      <c r="E5445" t="s">
        <v>412</v>
      </c>
      <c r="F5445" s="4"/>
      <c r="G5445" s="9">
        <f>Table5[[#This Row],[Order Quantity]]</f>
        <v>1</v>
      </c>
    </row>
    <row r="5446" spans="1:7" ht="16" hidden="1" x14ac:dyDescent="0.2">
      <c r="A5446" t="s">
        <v>418</v>
      </c>
      <c r="B5446">
        <v>1</v>
      </c>
      <c r="C5446">
        <v>1</v>
      </c>
      <c r="D5446" t="s">
        <v>419</v>
      </c>
      <c r="E5446" t="s">
        <v>127</v>
      </c>
      <c r="F5446" s="4"/>
      <c r="G5446" s="9">
        <f>Table5[[#This Row],[Order Quantity]]</f>
        <v>1</v>
      </c>
    </row>
    <row r="5447" spans="1:7" ht="16" hidden="1" x14ac:dyDescent="0.2">
      <c r="A5447" t="s">
        <v>439</v>
      </c>
      <c r="B5447">
        <v>1</v>
      </c>
      <c r="C5447">
        <v>1</v>
      </c>
      <c r="D5447" t="s">
        <v>440</v>
      </c>
      <c r="E5447" t="s">
        <v>197</v>
      </c>
      <c r="F5447" s="4"/>
      <c r="G5447" s="9">
        <f>Table5[[#This Row],[Order Quantity]]</f>
        <v>1</v>
      </c>
    </row>
    <row r="5448" spans="1:7" ht="16" hidden="1" x14ac:dyDescent="0.2">
      <c r="A5448" t="s">
        <v>441</v>
      </c>
      <c r="B5448">
        <v>1</v>
      </c>
      <c r="C5448">
        <v>1</v>
      </c>
      <c r="D5448" t="s">
        <v>442</v>
      </c>
      <c r="E5448" t="s">
        <v>443</v>
      </c>
      <c r="F5448" s="4"/>
      <c r="G5448" s="9">
        <f>Table5[[#This Row],[Order Quantity]]</f>
        <v>1</v>
      </c>
    </row>
    <row r="5449" spans="1:7" ht="16" hidden="1" x14ac:dyDescent="0.2">
      <c r="A5449" t="s">
        <v>444</v>
      </c>
      <c r="B5449">
        <v>1</v>
      </c>
      <c r="C5449">
        <v>1</v>
      </c>
      <c r="D5449" t="s">
        <v>445</v>
      </c>
      <c r="E5449" t="s">
        <v>352</v>
      </c>
      <c r="F5449" s="4"/>
      <c r="G5449" s="9">
        <f>Table5[[#This Row],[Order Quantity]]</f>
        <v>1</v>
      </c>
    </row>
    <row r="5450" spans="1:7" ht="16" hidden="1" x14ac:dyDescent="0.2">
      <c r="A5450" t="s">
        <v>449</v>
      </c>
      <c r="B5450">
        <v>1</v>
      </c>
      <c r="C5450">
        <v>1</v>
      </c>
      <c r="D5450" t="s">
        <v>450</v>
      </c>
      <c r="E5450" t="s">
        <v>127</v>
      </c>
      <c r="F5450" s="4"/>
      <c r="G5450" s="9">
        <f>Table5[[#This Row],[Order Quantity]]</f>
        <v>1</v>
      </c>
    </row>
    <row r="5451" spans="1:7" ht="16" hidden="1" x14ac:dyDescent="0.2">
      <c r="A5451" t="s">
        <v>454</v>
      </c>
      <c r="B5451">
        <v>1</v>
      </c>
      <c r="C5451">
        <v>1</v>
      </c>
      <c r="D5451" t="s">
        <v>455</v>
      </c>
      <c r="E5451" t="s">
        <v>352</v>
      </c>
      <c r="F5451" s="4"/>
      <c r="G5451" s="9">
        <f>Table5[[#This Row],[Order Quantity]]</f>
        <v>1</v>
      </c>
    </row>
    <row r="5452" spans="1:7" ht="16" hidden="1" x14ac:dyDescent="0.2">
      <c r="A5452" t="s">
        <v>456</v>
      </c>
      <c r="B5452">
        <v>1</v>
      </c>
      <c r="C5452">
        <v>1</v>
      </c>
      <c r="D5452" t="s">
        <v>457</v>
      </c>
      <c r="E5452" t="s">
        <v>127</v>
      </c>
      <c r="F5452" s="4"/>
      <c r="G5452" s="9">
        <f>Table5[[#This Row],[Order Quantity]]</f>
        <v>1</v>
      </c>
    </row>
    <row r="5453" spans="1:7" ht="16" hidden="1" x14ac:dyDescent="0.2">
      <c r="A5453" t="s">
        <v>465</v>
      </c>
      <c r="B5453">
        <v>1</v>
      </c>
      <c r="C5453">
        <v>1</v>
      </c>
      <c r="D5453" t="s">
        <v>466</v>
      </c>
      <c r="E5453" t="s">
        <v>118</v>
      </c>
      <c r="F5453" s="4"/>
      <c r="G5453" s="9">
        <f>Table5[[#This Row],[Order Quantity]]</f>
        <v>1</v>
      </c>
    </row>
    <row r="5454" spans="1:7" ht="16" hidden="1" x14ac:dyDescent="0.2">
      <c r="A5454" t="s">
        <v>471</v>
      </c>
      <c r="B5454">
        <v>1</v>
      </c>
      <c r="C5454">
        <v>1</v>
      </c>
      <c r="D5454" t="s">
        <v>344</v>
      </c>
      <c r="E5454" t="s">
        <v>127</v>
      </c>
      <c r="F5454" s="4"/>
      <c r="G5454" s="9">
        <f>Table5[[#This Row],[Order Quantity]]</f>
        <v>1</v>
      </c>
    </row>
    <row r="5455" spans="1:7" ht="16" hidden="1" x14ac:dyDescent="0.2">
      <c r="A5455" t="s">
        <v>476</v>
      </c>
      <c r="B5455">
        <v>1</v>
      </c>
      <c r="C5455">
        <v>1</v>
      </c>
      <c r="D5455" t="s">
        <v>477</v>
      </c>
      <c r="E5455" t="s">
        <v>197</v>
      </c>
      <c r="F5455" s="4"/>
      <c r="G5455" s="9">
        <f>Table5[[#This Row],[Order Quantity]]</f>
        <v>1</v>
      </c>
    </row>
    <row r="5456" spans="1:7" ht="16" hidden="1" x14ac:dyDescent="0.2">
      <c r="A5456" t="s">
        <v>481</v>
      </c>
      <c r="B5456">
        <v>1</v>
      </c>
      <c r="C5456">
        <v>1</v>
      </c>
      <c r="D5456" t="s">
        <v>482</v>
      </c>
      <c r="E5456" t="s">
        <v>101</v>
      </c>
      <c r="F5456" s="4"/>
      <c r="G5456" s="9">
        <f>Table5[[#This Row],[Order Quantity]]</f>
        <v>1</v>
      </c>
    </row>
    <row r="5457" spans="1:7" ht="16" hidden="1" x14ac:dyDescent="0.2">
      <c r="A5457" t="s">
        <v>485</v>
      </c>
      <c r="B5457">
        <v>1</v>
      </c>
      <c r="C5457">
        <v>1</v>
      </c>
      <c r="D5457" t="s">
        <v>486</v>
      </c>
      <c r="E5457" t="s">
        <v>197</v>
      </c>
      <c r="F5457" s="4"/>
      <c r="G5457" s="9">
        <f>Table5[[#This Row],[Order Quantity]]</f>
        <v>1</v>
      </c>
    </row>
    <row r="5458" spans="1:7" ht="16" hidden="1" x14ac:dyDescent="0.2">
      <c r="A5458" t="s">
        <v>489</v>
      </c>
      <c r="B5458">
        <v>1</v>
      </c>
      <c r="C5458">
        <v>1</v>
      </c>
      <c r="D5458" t="s">
        <v>490</v>
      </c>
      <c r="E5458" t="s">
        <v>127</v>
      </c>
      <c r="F5458" s="4"/>
      <c r="G5458" s="9">
        <f>Table5[[#This Row],[Order Quantity]]</f>
        <v>1</v>
      </c>
    </row>
    <row r="5459" spans="1:7" ht="16" hidden="1" x14ac:dyDescent="0.2">
      <c r="A5459" t="s">
        <v>491</v>
      </c>
      <c r="B5459">
        <v>1</v>
      </c>
      <c r="C5459">
        <v>1</v>
      </c>
      <c r="D5459" t="s">
        <v>28</v>
      </c>
      <c r="E5459" t="s">
        <v>389</v>
      </c>
      <c r="F5459" s="4"/>
      <c r="G5459" s="9">
        <f>Table5[[#This Row],[Order Quantity]]</f>
        <v>1</v>
      </c>
    </row>
    <row r="5460" spans="1:7" ht="16" hidden="1" x14ac:dyDescent="0.2">
      <c r="A5460" t="s">
        <v>494</v>
      </c>
      <c r="B5460">
        <v>1</v>
      </c>
      <c r="C5460">
        <v>1</v>
      </c>
      <c r="D5460" t="s">
        <v>493</v>
      </c>
      <c r="E5460" t="s">
        <v>78</v>
      </c>
      <c r="F5460" s="4"/>
      <c r="G5460" s="9">
        <f>Table5[[#This Row],[Order Quantity]]</f>
        <v>1</v>
      </c>
    </row>
    <row r="5461" spans="1:7" ht="16" hidden="1" x14ac:dyDescent="0.2">
      <c r="A5461" t="s">
        <v>495</v>
      </c>
      <c r="B5461">
        <v>1</v>
      </c>
      <c r="C5461">
        <v>1</v>
      </c>
      <c r="D5461" t="s">
        <v>136</v>
      </c>
      <c r="E5461" t="s">
        <v>202</v>
      </c>
      <c r="F5461" s="4"/>
      <c r="G5461" s="9">
        <f>Table5[[#This Row],[Order Quantity]]</f>
        <v>1</v>
      </c>
    </row>
    <row r="5462" spans="1:7" ht="16" hidden="1" x14ac:dyDescent="0.2">
      <c r="A5462" t="s">
        <v>502</v>
      </c>
      <c r="B5462">
        <v>1</v>
      </c>
      <c r="C5462">
        <v>1</v>
      </c>
      <c r="D5462" t="s">
        <v>503</v>
      </c>
      <c r="E5462" t="s">
        <v>101</v>
      </c>
      <c r="F5462" s="4"/>
      <c r="G5462" s="9">
        <f>Table5[[#This Row],[Order Quantity]]</f>
        <v>1</v>
      </c>
    </row>
    <row r="5463" spans="1:7" ht="16" hidden="1" x14ac:dyDescent="0.2">
      <c r="A5463" t="s">
        <v>504</v>
      </c>
      <c r="B5463">
        <v>1</v>
      </c>
      <c r="C5463">
        <v>1</v>
      </c>
      <c r="D5463" t="s">
        <v>503</v>
      </c>
      <c r="E5463" t="s">
        <v>101</v>
      </c>
      <c r="F5463" s="4"/>
      <c r="G5463" s="9">
        <f>Table5[[#This Row],[Order Quantity]]</f>
        <v>1</v>
      </c>
    </row>
    <row r="5464" spans="1:7" ht="16" hidden="1" x14ac:dyDescent="0.2">
      <c r="A5464" t="s">
        <v>511</v>
      </c>
      <c r="B5464">
        <v>1</v>
      </c>
      <c r="C5464">
        <v>1</v>
      </c>
      <c r="D5464" t="s">
        <v>184</v>
      </c>
      <c r="E5464" t="s">
        <v>197</v>
      </c>
      <c r="F5464" s="4"/>
      <c r="G5464" s="9">
        <f>Table5[[#This Row],[Order Quantity]]</f>
        <v>1</v>
      </c>
    </row>
    <row r="5465" spans="1:7" ht="16" hidden="1" x14ac:dyDescent="0.2">
      <c r="A5465" t="s">
        <v>541</v>
      </c>
      <c r="B5465">
        <v>1</v>
      </c>
      <c r="C5465">
        <v>1</v>
      </c>
      <c r="D5465" t="s">
        <v>542</v>
      </c>
      <c r="E5465" t="s">
        <v>101</v>
      </c>
      <c r="F5465" s="4"/>
      <c r="G5465" s="9">
        <f>Table5[[#This Row],[Order Quantity]]</f>
        <v>1</v>
      </c>
    </row>
    <row r="5466" spans="1:7" ht="16" hidden="1" x14ac:dyDescent="0.2">
      <c r="A5466" t="s">
        <v>543</v>
      </c>
      <c r="B5466">
        <v>1</v>
      </c>
      <c r="C5466">
        <v>1</v>
      </c>
      <c r="D5466" t="s">
        <v>544</v>
      </c>
      <c r="E5466" t="s">
        <v>221</v>
      </c>
      <c r="F5466" s="4"/>
      <c r="G5466" s="9">
        <f>Table5[[#This Row],[Order Quantity]]</f>
        <v>1</v>
      </c>
    </row>
    <row r="5467" spans="1:7" ht="16" hidden="1" x14ac:dyDescent="0.2">
      <c r="A5467" t="s">
        <v>551</v>
      </c>
      <c r="B5467">
        <v>1</v>
      </c>
      <c r="C5467" s="6">
        <v>1</v>
      </c>
      <c r="D5467" t="s">
        <v>417</v>
      </c>
      <c r="E5467" t="s">
        <v>237</v>
      </c>
      <c r="F5467" s="4"/>
      <c r="G5467" s="9">
        <f>Table5[[#This Row],[Order Quantity]]</f>
        <v>1</v>
      </c>
    </row>
    <row r="5468" spans="1:7" ht="16" hidden="1" x14ac:dyDescent="0.2">
      <c r="A5468" t="s">
        <v>558</v>
      </c>
      <c r="B5468">
        <v>1</v>
      </c>
      <c r="C5468" s="6">
        <v>1</v>
      </c>
      <c r="D5468" t="s">
        <v>559</v>
      </c>
      <c r="E5468" t="s">
        <v>231</v>
      </c>
      <c r="F5468" s="4"/>
      <c r="G5468" s="9">
        <f>Table5[[#This Row],[Order Quantity]]</f>
        <v>1</v>
      </c>
    </row>
    <row r="5469" spans="1:7" ht="16" hidden="1" x14ac:dyDescent="0.2">
      <c r="A5469" t="s">
        <v>566</v>
      </c>
      <c r="B5469">
        <v>1</v>
      </c>
      <c r="C5469">
        <v>1</v>
      </c>
      <c r="D5469" t="s">
        <v>65</v>
      </c>
      <c r="E5469" t="s">
        <v>66</v>
      </c>
      <c r="F5469" s="4"/>
      <c r="G5469" s="9">
        <f>Table5[[#This Row],[Order Quantity]]</f>
        <v>1</v>
      </c>
    </row>
    <row r="5470" spans="1:7" ht="16" hidden="1" x14ac:dyDescent="0.2">
      <c r="A5470" t="s">
        <v>578</v>
      </c>
      <c r="B5470">
        <v>1</v>
      </c>
      <c r="C5470">
        <v>1</v>
      </c>
      <c r="D5470" t="s">
        <v>579</v>
      </c>
      <c r="E5470" t="s">
        <v>101</v>
      </c>
      <c r="F5470" s="4"/>
      <c r="G5470" s="9">
        <f>Table5[[#This Row],[Order Quantity]]</f>
        <v>1</v>
      </c>
    </row>
    <row r="5471" spans="1:7" ht="16" hidden="1" x14ac:dyDescent="0.2">
      <c r="A5471" t="s">
        <v>583</v>
      </c>
      <c r="B5471">
        <v>1</v>
      </c>
      <c r="C5471">
        <v>1</v>
      </c>
      <c r="D5471" t="s">
        <v>584</v>
      </c>
      <c r="E5471" t="s">
        <v>72</v>
      </c>
      <c r="F5471" s="4"/>
      <c r="G5471" s="9">
        <f>Table5[[#This Row],[Order Quantity]]</f>
        <v>1</v>
      </c>
    </row>
    <row r="5472" spans="1:7" ht="16" hidden="1" x14ac:dyDescent="0.2">
      <c r="A5472" t="s">
        <v>587</v>
      </c>
      <c r="B5472">
        <v>1</v>
      </c>
      <c r="C5472">
        <v>1</v>
      </c>
      <c r="D5472" t="s">
        <v>588</v>
      </c>
      <c r="E5472" t="s">
        <v>399</v>
      </c>
      <c r="F5472" s="4"/>
      <c r="G5472" s="9">
        <f>Table5[[#This Row],[Order Quantity]]</f>
        <v>1</v>
      </c>
    </row>
    <row r="5473" spans="1:7" ht="16" hidden="1" x14ac:dyDescent="0.2">
      <c r="A5473" t="s">
        <v>589</v>
      </c>
      <c r="B5473">
        <v>1</v>
      </c>
      <c r="C5473">
        <v>1</v>
      </c>
      <c r="D5473" t="s">
        <v>590</v>
      </c>
      <c r="E5473" t="s">
        <v>127</v>
      </c>
      <c r="F5473" s="4"/>
      <c r="G5473" s="9">
        <f>Table5[[#This Row],[Order Quantity]]</f>
        <v>1</v>
      </c>
    </row>
    <row r="5474" spans="1:7" ht="16" hidden="1" x14ac:dyDescent="0.2">
      <c r="A5474" t="s">
        <v>593</v>
      </c>
      <c r="B5474">
        <v>1</v>
      </c>
      <c r="C5474">
        <v>1</v>
      </c>
      <c r="D5474" t="s">
        <v>594</v>
      </c>
      <c r="E5474" t="s">
        <v>197</v>
      </c>
      <c r="F5474" s="4"/>
      <c r="G5474" s="9">
        <f>Table5[[#This Row],[Order Quantity]]</f>
        <v>1</v>
      </c>
    </row>
    <row r="5475" spans="1:7" ht="16" hidden="1" x14ac:dyDescent="0.2">
      <c r="A5475" t="s">
        <v>595</v>
      </c>
      <c r="B5475">
        <v>1</v>
      </c>
      <c r="C5475">
        <v>1</v>
      </c>
      <c r="D5475" t="s">
        <v>77</v>
      </c>
      <c r="E5475" t="s">
        <v>289</v>
      </c>
      <c r="F5475" s="4"/>
      <c r="G5475" s="9">
        <f>Table5[[#This Row],[Order Quantity]]</f>
        <v>1</v>
      </c>
    </row>
    <row r="5476" spans="1:7" ht="16" hidden="1" x14ac:dyDescent="0.2">
      <c r="A5476" t="s">
        <v>604</v>
      </c>
      <c r="B5476">
        <v>1</v>
      </c>
      <c r="C5476">
        <v>1</v>
      </c>
      <c r="D5476" t="s">
        <v>605</v>
      </c>
      <c r="E5476" t="s">
        <v>81</v>
      </c>
      <c r="F5476" s="4"/>
      <c r="G5476" s="9">
        <f>Table5[[#This Row],[Order Quantity]]</f>
        <v>1</v>
      </c>
    </row>
    <row r="5477" spans="1:7" ht="16" hidden="1" x14ac:dyDescent="0.2">
      <c r="A5477" t="s">
        <v>608</v>
      </c>
      <c r="B5477">
        <v>1</v>
      </c>
      <c r="C5477">
        <v>1</v>
      </c>
      <c r="D5477" t="s">
        <v>609</v>
      </c>
      <c r="E5477" t="s">
        <v>438</v>
      </c>
      <c r="F5477" s="4"/>
      <c r="G5477" s="9">
        <f>Table5[[#This Row],[Order Quantity]]</f>
        <v>1</v>
      </c>
    </row>
    <row r="5478" spans="1:7" ht="16" hidden="1" x14ac:dyDescent="0.2">
      <c r="A5478" t="s">
        <v>612</v>
      </c>
      <c r="B5478">
        <v>1</v>
      </c>
      <c r="C5478">
        <v>1</v>
      </c>
      <c r="D5478" t="s">
        <v>613</v>
      </c>
      <c r="E5478" t="s">
        <v>127</v>
      </c>
      <c r="F5478" s="4"/>
      <c r="G5478" s="9">
        <f>Table5[[#This Row],[Order Quantity]]</f>
        <v>1</v>
      </c>
    </row>
    <row r="5479" spans="1:7" ht="16" hidden="1" x14ac:dyDescent="0.2">
      <c r="A5479" t="s">
        <v>616</v>
      </c>
      <c r="B5479">
        <v>1</v>
      </c>
      <c r="C5479">
        <v>1</v>
      </c>
      <c r="D5479" t="s">
        <v>617</v>
      </c>
      <c r="E5479" t="s">
        <v>84</v>
      </c>
      <c r="F5479" s="4"/>
      <c r="G5479" s="9">
        <f>Table5[[#This Row],[Order Quantity]]</f>
        <v>1</v>
      </c>
    </row>
    <row r="5480" spans="1:7" ht="16" hidden="1" x14ac:dyDescent="0.2">
      <c r="A5480" t="s">
        <v>621</v>
      </c>
      <c r="B5480">
        <v>1</v>
      </c>
      <c r="C5480">
        <v>1</v>
      </c>
      <c r="D5480" t="s">
        <v>622</v>
      </c>
      <c r="E5480" t="s">
        <v>399</v>
      </c>
      <c r="F5480" s="4"/>
      <c r="G5480" s="9">
        <f>Table5[[#This Row],[Order Quantity]]</f>
        <v>1</v>
      </c>
    </row>
    <row r="5481" spans="1:7" ht="16" hidden="1" x14ac:dyDescent="0.2">
      <c r="A5481" t="s">
        <v>629</v>
      </c>
      <c r="B5481">
        <v>1</v>
      </c>
      <c r="C5481">
        <v>1</v>
      </c>
      <c r="D5481" t="s">
        <v>385</v>
      </c>
      <c r="E5481" t="s">
        <v>630</v>
      </c>
      <c r="F5481" s="4"/>
      <c r="G5481" s="9">
        <f>Table5[[#This Row],[Order Quantity]]</f>
        <v>1</v>
      </c>
    </row>
    <row r="5482" spans="1:7" ht="16" hidden="1" x14ac:dyDescent="0.2">
      <c r="A5482" t="s">
        <v>645</v>
      </c>
      <c r="B5482">
        <v>1</v>
      </c>
      <c r="C5482">
        <v>1</v>
      </c>
      <c r="D5482" t="s">
        <v>609</v>
      </c>
      <c r="E5482" t="s">
        <v>438</v>
      </c>
      <c r="F5482" s="4"/>
      <c r="G5482" s="9">
        <f>Table5[[#This Row],[Order Quantity]]</f>
        <v>1</v>
      </c>
    </row>
    <row r="5483" spans="1:7" ht="16" hidden="1" x14ac:dyDescent="0.2">
      <c r="A5483" t="s">
        <v>658</v>
      </c>
      <c r="B5483">
        <v>1</v>
      </c>
      <c r="C5483">
        <v>1</v>
      </c>
      <c r="D5483" t="s">
        <v>659</v>
      </c>
      <c r="E5483" t="s">
        <v>389</v>
      </c>
      <c r="F5483" s="4"/>
      <c r="G5483" s="9">
        <f>Table5[[#This Row],[Order Quantity]]</f>
        <v>1</v>
      </c>
    </row>
    <row r="5484" spans="1:7" ht="16" hidden="1" x14ac:dyDescent="0.2">
      <c r="A5484" t="s">
        <v>666</v>
      </c>
      <c r="B5484">
        <v>1</v>
      </c>
      <c r="C5484">
        <v>1</v>
      </c>
      <c r="D5484" t="s">
        <v>667</v>
      </c>
      <c r="E5484" t="s">
        <v>101</v>
      </c>
      <c r="F5484" s="4"/>
      <c r="G5484" s="9">
        <f>Table5[[#This Row],[Order Quantity]]</f>
        <v>1</v>
      </c>
    </row>
    <row r="5485" spans="1:7" ht="16" hidden="1" x14ac:dyDescent="0.2">
      <c r="A5485" t="s">
        <v>668</v>
      </c>
      <c r="B5485">
        <v>1</v>
      </c>
      <c r="C5485">
        <v>1</v>
      </c>
      <c r="D5485" t="s">
        <v>669</v>
      </c>
      <c r="E5485" t="s">
        <v>101</v>
      </c>
      <c r="F5485" s="4"/>
      <c r="G5485" s="9">
        <f>Table5[[#This Row],[Order Quantity]]</f>
        <v>1</v>
      </c>
    </row>
    <row r="5486" spans="1:7" ht="16" hidden="1" x14ac:dyDescent="0.2">
      <c r="A5486" t="s">
        <v>671</v>
      </c>
      <c r="B5486">
        <v>1</v>
      </c>
      <c r="C5486">
        <v>1</v>
      </c>
      <c r="D5486" t="s">
        <v>672</v>
      </c>
      <c r="E5486" t="s">
        <v>81</v>
      </c>
      <c r="F5486" s="4"/>
      <c r="G5486" s="9">
        <f>Table5[[#This Row],[Order Quantity]]</f>
        <v>1</v>
      </c>
    </row>
    <row r="5487" spans="1:7" ht="16" hidden="1" x14ac:dyDescent="0.2">
      <c r="A5487" t="s">
        <v>675</v>
      </c>
      <c r="B5487">
        <v>1</v>
      </c>
      <c r="C5487">
        <v>1</v>
      </c>
      <c r="D5487" t="s">
        <v>158</v>
      </c>
      <c r="E5487" t="s">
        <v>72</v>
      </c>
      <c r="F5487" s="4"/>
      <c r="G5487" s="9">
        <f>Table5[[#This Row],[Order Quantity]]</f>
        <v>1</v>
      </c>
    </row>
    <row r="5488" spans="1:7" ht="16" hidden="1" x14ac:dyDescent="0.2">
      <c r="A5488" t="s">
        <v>679</v>
      </c>
      <c r="B5488">
        <v>1</v>
      </c>
      <c r="C5488">
        <v>1</v>
      </c>
      <c r="D5488" t="s">
        <v>680</v>
      </c>
      <c r="E5488" t="s">
        <v>72</v>
      </c>
      <c r="F5488" s="4"/>
      <c r="G5488" s="9">
        <f>Table5[[#This Row],[Order Quantity]]</f>
        <v>1</v>
      </c>
    </row>
    <row r="5489" spans="1:7" ht="16" hidden="1" x14ac:dyDescent="0.2">
      <c r="A5489" t="s">
        <v>685</v>
      </c>
      <c r="B5489">
        <v>1</v>
      </c>
      <c r="C5489">
        <v>1</v>
      </c>
      <c r="D5489" t="s">
        <v>686</v>
      </c>
      <c r="E5489" t="s">
        <v>352</v>
      </c>
      <c r="F5489" s="4"/>
      <c r="G5489" s="9">
        <f>Table5[[#This Row],[Order Quantity]]</f>
        <v>1</v>
      </c>
    </row>
    <row r="5490" spans="1:7" ht="16" hidden="1" x14ac:dyDescent="0.2">
      <c r="A5490" t="s">
        <v>690</v>
      </c>
      <c r="B5490">
        <v>1</v>
      </c>
      <c r="C5490">
        <v>1</v>
      </c>
      <c r="D5490" t="s">
        <v>609</v>
      </c>
      <c r="E5490" t="s">
        <v>438</v>
      </c>
      <c r="F5490" s="4"/>
      <c r="G5490" s="9">
        <f>Table5[[#This Row],[Order Quantity]]</f>
        <v>1</v>
      </c>
    </row>
    <row r="5491" spans="1:7" ht="16" hidden="1" x14ac:dyDescent="0.2">
      <c r="A5491" t="s">
        <v>691</v>
      </c>
      <c r="B5491">
        <v>1</v>
      </c>
      <c r="C5491">
        <v>1</v>
      </c>
      <c r="D5491" t="s">
        <v>653</v>
      </c>
      <c r="E5491" t="s">
        <v>654</v>
      </c>
      <c r="F5491" s="4"/>
      <c r="G5491" s="9">
        <f>Table5[[#This Row],[Order Quantity]]</f>
        <v>1</v>
      </c>
    </row>
    <row r="5492" spans="1:7" ht="16" hidden="1" x14ac:dyDescent="0.2">
      <c r="A5492" t="s">
        <v>702</v>
      </c>
      <c r="B5492">
        <v>1</v>
      </c>
      <c r="C5492">
        <v>1</v>
      </c>
      <c r="D5492" t="s">
        <v>703</v>
      </c>
      <c r="E5492" t="s">
        <v>399</v>
      </c>
      <c r="F5492" s="4"/>
      <c r="G5492" s="9">
        <f>Table5[[#This Row],[Order Quantity]]</f>
        <v>1</v>
      </c>
    </row>
    <row r="5493" spans="1:7" ht="16" hidden="1" x14ac:dyDescent="0.2">
      <c r="A5493" t="s">
        <v>704</v>
      </c>
      <c r="B5493">
        <v>1</v>
      </c>
      <c r="C5493">
        <v>1</v>
      </c>
      <c r="D5493" t="s">
        <v>120</v>
      </c>
      <c r="E5493" t="s">
        <v>705</v>
      </c>
      <c r="F5493" s="4"/>
      <c r="G5493" s="9">
        <f>Table5[[#This Row],[Order Quantity]]</f>
        <v>1</v>
      </c>
    </row>
    <row r="5494" spans="1:7" ht="16" hidden="1" x14ac:dyDescent="0.2">
      <c r="A5494" t="s">
        <v>706</v>
      </c>
      <c r="B5494">
        <v>1</v>
      </c>
      <c r="C5494">
        <v>1</v>
      </c>
      <c r="D5494" t="s">
        <v>113</v>
      </c>
      <c r="E5494" t="s">
        <v>707</v>
      </c>
      <c r="F5494" s="4"/>
      <c r="G5494" s="9">
        <f>Table5[[#This Row],[Order Quantity]]</f>
        <v>1</v>
      </c>
    </row>
    <row r="5495" spans="1:7" ht="16" hidden="1" x14ac:dyDescent="0.2">
      <c r="A5495" t="s">
        <v>710</v>
      </c>
      <c r="B5495">
        <v>1</v>
      </c>
      <c r="C5495">
        <v>1</v>
      </c>
      <c r="D5495" t="s">
        <v>124</v>
      </c>
      <c r="E5495" t="s">
        <v>101</v>
      </c>
      <c r="F5495" s="4"/>
      <c r="G5495" s="9">
        <f>Table5[[#This Row],[Order Quantity]]</f>
        <v>1</v>
      </c>
    </row>
    <row r="5496" spans="1:7" ht="16" hidden="1" x14ac:dyDescent="0.2">
      <c r="A5496" t="s">
        <v>711</v>
      </c>
      <c r="B5496">
        <v>1</v>
      </c>
      <c r="C5496">
        <v>1</v>
      </c>
      <c r="D5496" t="s">
        <v>124</v>
      </c>
      <c r="E5496" t="s">
        <v>101</v>
      </c>
      <c r="F5496" s="4"/>
      <c r="G5496" s="9">
        <f>Table5[[#This Row],[Order Quantity]]</f>
        <v>1</v>
      </c>
    </row>
    <row r="5497" spans="1:7" ht="16" hidden="1" x14ac:dyDescent="0.2">
      <c r="A5497" t="s">
        <v>712</v>
      </c>
      <c r="B5497">
        <v>1</v>
      </c>
      <c r="C5497">
        <v>1</v>
      </c>
      <c r="D5497" t="s">
        <v>124</v>
      </c>
      <c r="E5497" t="s">
        <v>101</v>
      </c>
      <c r="F5497" s="4"/>
      <c r="G5497" s="9">
        <f>Table5[[#This Row],[Order Quantity]]</f>
        <v>1</v>
      </c>
    </row>
    <row r="5498" spans="1:7" ht="16" hidden="1" x14ac:dyDescent="0.2">
      <c r="A5498" t="s">
        <v>713</v>
      </c>
      <c r="B5498">
        <v>1</v>
      </c>
      <c r="C5498" s="6">
        <v>1</v>
      </c>
      <c r="D5498" t="s">
        <v>714</v>
      </c>
      <c r="E5498" t="s">
        <v>231</v>
      </c>
      <c r="F5498" s="4"/>
      <c r="G5498" s="9">
        <f>Table5[[#This Row],[Order Quantity]]</f>
        <v>1</v>
      </c>
    </row>
    <row r="5499" spans="1:7" ht="16" hidden="1" x14ac:dyDescent="0.2">
      <c r="A5499" t="s">
        <v>715</v>
      </c>
      <c r="B5499">
        <v>1</v>
      </c>
      <c r="C5499">
        <v>1</v>
      </c>
      <c r="D5499" t="s">
        <v>709</v>
      </c>
      <c r="E5499" t="s">
        <v>221</v>
      </c>
      <c r="F5499" s="4"/>
      <c r="G5499" s="9">
        <f>Table5[[#This Row],[Order Quantity]]</f>
        <v>1</v>
      </c>
    </row>
    <row r="5500" spans="1:7" ht="16" hidden="1" x14ac:dyDescent="0.2">
      <c r="A5500" t="s">
        <v>723</v>
      </c>
      <c r="B5500">
        <v>1</v>
      </c>
      <c r="C5500">
        <v>1</v>
      </c>
      <c r="D5500" t="s">
        <v>609</v>
      </c>
      <c r="E5500" t="s">
        <v>438</v>
      </c>
      <c r="F5500" s="4"/>
      <c r="G5500" s="9">
        <f>Table5[[#This Row],[Order Quantity]]</f>
        <v>1</v>
      </c>
    </row>
    <row r="5501" spans="1:7" ht="16" hidden="1" x14ac:dyDescent="0.2">
      <c r="A5501" t="s">
        <v>726</v>
      </c>
      <c r="B5501">
        <v>1</v>
      </c>
      <c r="C5501" s="6">
        <v>1</v>
      </c>
      <c r="D5501" t="s">
        <v>201</v>
      </c>
      <c r="E5501" t="s">
        <v>92</v>
      </c>
      <c r="F5501" s="4"/>
      <c r="G5501" s="9">
        <f>Table5[[#This Row],[Order Quantity]]</f>
        <v>1</v>
      </c>
    </row>
    <row r="5502" spans="1:7" ht="16" hidden="1" x14ac:dyDescent="0.2">
      <c r="A5502" t="s">
        <v>737</v>
      </c>
      <c r="B5502">
        <v>1</v>
      </c>
      <c r="C5502">
        <v>1</v>
      </c>
      <c r="D5502" t="s">
        <v>388</v>
      </c>
      <c r="E5502" t="s">
        <v>197</v>
      </c>
      <c r="F5502" s="4"/>
      <c r="G5502" s="9">
        <f>Table5[[#This Row],[Order Quantity]]</f>
        <v>1</v>
      </c>
    </row>
    <row r="5503" spans="1:7" ht="16" hidden="1" x14ac:dyDescent="0.2">
      <c r="A5503" t="s">
        <v>738</v>
      </c>
      <c r="B5503">
        <v>1</v>
      </c>
      <c r="C5503" s="6">
        <v>1</v>
      </c>
      <c r="D5503" t="s">
        <v>572</v>
      </c>
      <c r="E5503" t="s">
        <v>237</v>
      </c>
      <c r="F5503" s="4"/>
      <c r="G5503" s="9">
        <f>Table5[[#This Row],[Order Quantity]]</f>
        <v>1</v>
      </c>
    </row>
    <row r="5504" spans="1:7" ht="16" hidden="1" x14ac:dyDescent="0.2">
      <c r="A5504" t="s">
        <v>740</v>
      </c>
      <c r="B5504">
        <v>1</v>
      </c>
      <c r="C5504">
        <v>1</v>
      </c>
      <c r="D5504" t="s">
        <v>385</v>
      </c>
      <c r="E5504" t="s">
        <v>202</v>
      </c>
      <c r="F5504" s="4"/>
      <c r="G5504" s="9">
        <f>Table5[[#This Row],[Order Quantity]]</f>
        <v>1</v>
      </c>
    </row>
    <row r="5505" spans="1:7" ht="16" hidden="1" x14ac:dyDescent="0.2">
      <c r="A5505" t="s">
        <v>741</v>
      </c>
      <c r="B5505">
        <v>1</v>
      </c>
      <c r="C5505">
        <v>1</v>
      </c>
      <c r="D5505" t="s">
        <v>113</v>
      </c>
      <c r="E5505" t="s">
        <v>214</v>
      </c>
      <c r="F5505" s="4"/>
      <c r="G5505" s="9">
        <f>Table5[[#This Row],[Order Quantity]]</f>
        <v>1</v>
      </c>
    </row>
    <row r="5506" spans="1:7" ht="16" hidden="1" x14ac:dyDescent="0.2">
      <c r="A5506" t="s">
        <v>745</v>
      </c>
      <c r="B5506">
        <v>1</v>
      </c>
      <c r="C5506">
        <v>1</v>
      </c>
      <c r="D5506" t="s">
        <v>746</v>
      </c>
      <c r="E5506" t="s">
        <v>101</v>
      </c>
      <c r="F5506" s="4"/>
      <c r="G5506" s="9">
        <f>Table5[[#This Row],[Order Quantity]]</f>
        <v>1</v>
      </c>
    </row>
    <row r="5507" spans="1:7" ht="16" hidden="1" x14ac:dyDescent="0.2">
      <c r="A5507" t="s">
        <v>751</v>
      </c>
      <c r="B5507">
        <v>1</v>
      </c>
      <c r="C5507">
        <v>1</v>
      </c>
      <c r="D5507" t="s">
        <v>752</v>
      </c>
      <c r="E5507" t="s">
        <v>81</v>
      </c>
      <c r="F5507" s="4"/>
      <c r="G5507" s="9">
        <f>Table5[[#This Row],[Order Quantity]]</f>
        <v>1</v>
      </c>
    </row>
    <row r="5508" spans="1:7" ht="16" hidden="1" x14ac:dyDescent="0.2">
      <c r="A5508" t="s">
        <v>755</v>
      </c>
      <c r="B5508">
        <v>1</v>
      </c>
      <c r="C5508">
        <v>1</v>
      </c>
      <c r="D5508" t="s">
        <v>756</v>
      </c>
      <c r="E5508" t="s">
        <v>72</v>
      </c>
      <c r="F5508" s="4"/>
      <c r="G5508" s="9">
        <f>Table5[[#This Row],[Order Quantity]]</f>
        <v>1</v>
      </c>
    </row>
    <row r="5509" spans="1:7" ht="16" hidden="1" x14ac:dyDescent="0.2">
      <c r="A5509" t="s">
        <v>757</v>
      </c>
      <c r="B5509">
        <v>1</v>
      </c>
      <c r="C5509" s="6">
        <v>1</v>
      </c>
      <c r="D5509" t="s">
        <v>758</v>
      </c>
      <c r="E5509" t="s">
        <v>698</v>
      </c>
      <c r="F5509" s="4"/>
      <c r="G5509" s="9">
        <f>Table5[[#This Row],[Order Quantity]]</f>
        <v>1</v>
      </c>
    </row>
    <row r="5510" spans="1:7" ht="16" hidden="1" x14ac:dyDescent="0.2">
      <c r="A5510" t="s">
        <v>567</v>
      </c>
      <c r="B5510">
        <v>1</v>
      </c>
      <c r="C5510">
        <v>1</v>
      </c>
      <c r="D5510" t="s">
        <v>764</v>
      </c>
      <c r="E5510" t="s">
        <v>188</v>
      </c>
      <c r="F5510" s="4"/>
      <c r="G5510" s="9">
        <f>Table5[[#This Row],[Order Quantity]]</f>
        <v>1</v>
      </c>
    </row>
    <row r="5511" spans="1:7" ht="16" hidden="1" x14ac:dyDescent="0.2">
      <c r="A5511" t="s">
        <v>772</v>
      </c>
      <c r="B5511">
        <v>1</v>
      </c>
      <c r="C5511" s="6">
        <v>1</v>
      </c>
      <c r="D5511" t="s">
        <v>701</v>
      </c>
      <c r="E5511" t="s">
        <v>237</v>
      </c>
      <c r="F5511" s="4"/>
      <c r="G5511" s="9">
        <f>Table5[[#This Row],[Order Quantity]]</f>
        <v>1</v>
      </c>
    </row>
    <row r="5512" spans="1:7" ht="16" hidden="1" x14ac:dyDescent="0.2">
      <c r="A5512" t="s">
        <v>775</v>
      </c>
      <c r="B5512">
        <v>1</v>
      </c>
      <c r="C5512">
        <v>1</v>
      </c>
      <c r="D5512" t="s">
        <v>776</v>
      </c>
      <c r="E5512" t="s">
        <v>66</v>
      </c>
      <c r="F5512" s="4"/>
      <c r="G5512" s="9">
        <f>Table5[[#This Row],[Order Quantity]]</f>
        <v>1</v>
      </c>
    </row>
    <row r="5513" spans="1:7" ht="16" hidden="1" x14ac:dyDescent="0.2">
      <c r="A5513" t="s">
        <v>779</v>
      </c>
      <c r="B5513">
        <v>1</v>
      </c>
      <c r="C5513">
        <v>1</v>
      </c>
      <c r="D5513" t="s">
        <v>780</v>
      </c>
      <c r="E5513" t="s">
        <v>654</v>
      </c>
      <c r="F5513" s="4"/>
      <c r="G5513" s="9">
        <f>Table5[[#This Row],[Order Quantity]]</f>
        <v>1</v>
      </c>
    </row>
    <row r="5514" spans="1:7" ht="16" hidden="1" x14ac:dyDescent="0.2">
      <c r="A5514" t="s">
        <v>787</v>
      </c>
      <c r="B5514">
        <v>1</v>
      </c>
      <c r="C5514">
        <v>1</v>
      </c>
      <c r="D5514" t="s">
        <v>780</v>
      </c>
      <c r="E5514" t="s">
        <v>654</v>
      </c>
      <c r="F5514" s="4"/>
      <c r="G5514" s="9">
        <f>Table5[[#This Row],[Order Quantity]]</f>
        <v>1</v>
      </c>
    </row>
    <row r="5515" spans="1:7" ht="16" hidden="1" x14ac:dyDescent="0.2">
      <c r="A5515" t="s">
        <v>801</v>
      </c>
      <c r="B5515">
        <v>1</v>
      </c>
      <c r="C5515">
        <v>1</v>
      </c>
      <c r="D5515" t="s">
        <v>697</v>
      </c>
      <c r="E5515" t="s">
        <v>297</v>
      </c>
      <c r="F5515" s="4"/>
      <c r="G5515" s="9">
        <f>Table5[[#This Row],[Order Quantity]]</f>
        <v>1</v>
      </c>
    </row>
    <row r="5516" spans="1:7" ht="16" hidden="1" x14ac:dyDescent="0.2">
      <c r="A5516" t="s">
        <v>802</v>
      </c>
      <c r="B5516">
        <v>1</v>
      </c>
      <c r="C5516">
        <v>1</v>
      </c>
      <c r="D5516" t="s">
        <v>803</v>
      </c>
      <c r="E5516" t="s">
        <v>630</v>
      </c>
      <c r="F5516" s="4"/>
      <c r="G5516" s="9">
        <f>Table5[[#This Row],[Order Quantity]]</f>
        <v>1</v>
      </c>
    </row>
    <row r="5517" spans="1:7" ht="16" hidden="1" x14ac:dyDescent="0.2">
      <c r="A5517" t="s">
        <v>814</v>
      </c>
      <c r="B5517">
        <v>1</v>
      </c>
      <c r="C5517">
        <v>1</v>
      </c>
      <c r="D5517" t="s">
        <v>815</v>
      </c>
      <c r="E5517" t="s">
        <v>582</v>
      </c>
      <c r="F5517" s="4"/>
      <c r="G5517" s="9">
        <f>Table5[[#This Row],[Order Quantity]]</f>
        <v>1</v>
      </c>
    </row>
    <row r="5518" spans="1:7" ht="16" hidden="1" x14ac:dyDescent="0.2">
      <c r="A5518" t="s">
        <v>819</v>
      </c>
      <c r="B5518">
        <v>1</v>
      </c>
      <c r="C5518">
        <v>1</v>
      </c>
      <c r="D5518" t="s">
        <v>820</v>
      </c>
      <c r="E5518" t="s">
        <v>399</v>
      </c>
      <c r="F5518" s="4"/>
      <c r="G5518" s="9">
        <f>Table5[[#This Row],[Order Quantity]]</f>
        <v>1</v>
      </c>
    </row>
    <row r="5519" spans="1:7" ht="16" hidden="1" x14ac:dyDescent="0.2">
      <c r="A5519" t="s">
        <v>821</v>
      </c>
      <c r="B5519">
        <v>1</v>
      </c>
      <c r="C5519">
        <v>1</v>
      </c>
      <c r="D5519" t="s">
        <v>822</v>
      </c>
      <c r="E5519" t="s">
        <v>202</v>
      </c>
      <c r="F5519" s="4"/>
      <c r="G5519" s="9">
        <f>Table5[[#This Row],[Order Quantity]]</f>
        <v>1</v>
      </c>
    </row>
    <row r="5520" spans="1:7" ht="16" hidden="1" x14ac:dyDescent="0.2">
      <c r="A5520" t="s">
        <v>824</v>
      </c>
      <c r="B5520">
        <v>1</v>
      </c>
      <c r="C5520">
        <v>1</v>
      </c>
      <c r="D5520" t="s">
        <v>825</v>
      </c>
      <c r="E5520" t="s">
        <v>81</v>
      </c>
      <c r="F5520" s="4"/>
      <c r="G5520" s="9">
        <f>Table5[[#This Row],[Order Quantity]]</f>
        <v>1</v>
      </c>
    </row>
    <row r="5521" spans="1:7" ht="16" hidden="1" x14ac:dyDescent="0.2">
      <c r="A5521" t="s">
        <v>827</v>
      </c>
      <c r="B5521">
        <v>1</v>
      </c>
      <c r="C5521">
        <v>1</v>
      </c>
      <c r="D5521" t="s">
        <v>756</v>
      </c>
      <c r="E5521" t="s">
        <v>72</v>
      </c>
      <c r="F5521" s="4"/>
      <c r="G5521" s="9">
        <f>Table5[[#This Row],[Order Quantity]]</f>
        <v>1</v>
      </c>
    </row>
    <row r="5522" spans="1:7" ht="16" hidden="1" x14ac:dyDescent="0.2">
      <c r="A5522" t="s">
        <v>843</v>
      </c>
      <c r="B5522">
        <v>1</v>
      </c>
      <c r="C5522">
        <v>1</v>
      </c>
      <c r="D5522" t="s">
        <v>844</v>
      </c>
      <c r="E5522" t="s">
        <v>179</v>
      </c>
      <c r="F5522" s="4"/>
      <c r="G5522" s="9">
        <f>Table5[[#This Row],[Order Quantity]]</f>
        <v>1</v>
      </c>
    </row>
    <row r="5523" spans="1:7" ht="16" hidden="1" x14ac:dyDescent="0.2">
      <c r="A5523" t="s">
        <v>853</v>
      </c>
      <c r="B5523">
        <v>1</v>
      </c>
      <c r="C5523">
        <v>1</v>
      </c>
      <c r="D5523" t="s">
        <v>854</v>
      </c>
      <c r="E5523" t="s">
        <v>72</v>
      </c>
      <c r="F5523" s="4"/>
      <c r="G5523" s="9">
        <f>Table5[[#This Row],[Order Quantity]]</f>
        <v>1</v>
      </c>
    </row>
    <row r="5524" spans="1:7" ht="16" hidden="1" x14ac:dyDescent="0.2">
      <c r="A5524" t="s">
        <v>858</v>
      </c>
      <c r="B5524">
        <v>1</v>
      </c>
      <c r="C5524">
        <v>1</v>
      </c>
      <c r="D5524" t="s">
        <v>859</v>
      </c>
      <c r="E5524" t="s">
        <v>127</v>
      </c>
      <c r="F5524" s="4"/>
      <c r="G5524" s="9">
        <f>Table5[[#This Row],[Order Quantity]]</f>
        <v>1</v>
      </c>
    </row>
    <row r="5525" spans="1:7" ht="16" hidden="1" x14ac:dyDescent="0.2">
      <c r="A5525" t="s">
        <v>862</v>
      </c>
      <c r="B5525">
        <v>1</v>
      </c>
      <c r="C5525">
        <v>1</v>
      </c>
      <c r="D5525" t="s">
        <v>863</v>
      </c>
      <c r="E5525" t="s">
        <v>399</v>
      </c>
      <c r="F5525" s="4"/>
      <c r="G5525" s="9">
        <f>Table5[[#This Row],[Order Quantity]]</f>
        <v>1</v>
      </c>
    </row>
    <row r="5526" spans="1:7" ht="16" hidden="1" x14ac:dyDescent="0.2">
      <c r="A5526" t="s">
        <v>887</v>
      </c>
      <c r="B5526">
        <v>1</v>
      </c>
      <c r="C5526">
        <v>1</v>
      </c>
      <c r="D5526" t="s">
        <v>888</v>
      </c>
      <c r="E5526" t="s">
        <v>654</v>
      </c>
      <c r="F5526" s="4"/>
      <c r="G5526" s="9">
        <f>Table5[[#This Row],[Order Quantity]]</f>
        <v>1</v>
      </c>
    </row>
    <row r="5527" spans="1:7" ht="16" hidden="1" x14ac:dyDescent="0.2">
      <c r="A5527" t="s">
        <v>891</v>
      </c>
      <c r="B5527">
        <v>1</v>
      </c>
      <c r="C5527">
        <v>1</v>
      </c>
      <c r="D5527" t="s">
        <v>892</v>
      </c>
      <c r="E5527" t="s">
        <v>893</v>
      </c>
      <c r="F5527" s="4"/>
      <c r="G5527" s="9">
        <f>Table5[[#This Row],[Order Quantity]]</f>
        <v>1</v>
      </c>
    </row>
    <row r="5528" spans="1:7" ht="16" hidden="1" x14ac:dyDescent="0.2">
      <c r="A5528" t="s">
        <v>905</v>
      </c>
      <c r="B5528">
        <v>1</v>
      </c>
      <c r="C5528">
        <v>1</v>
      </c>
      <c r="D5528" t="s">
        <v>906</v>
      </c>
      <c r="E5528" t="s">
        <v>81</v>
      </c>
      <c r="F5528" s="4"/>
      <c r="G5528" s="9">
        <f>Table5[[#This Row],[Order Quantity]]</f>
        <v>1</v>
      </c>
    </row>
    <row r="5529" spans="1:7" ht="16" hidden="1" x14ac:dyDescent="0.2">
      <c r="A5529" t="s">
        <v>966</v>
      </c>
      <c r="B5529">
        <v>1</v>
      </c>
      <c r="C5529">
        <v>1</v>
      </c>
      <c r="D5529" t="s">
        <v>581</v>
      </c>
      <c r="E5529" t="s">
        <v>582</v>
      </c>
      <c r="F5529" s="4"/>
      <c r="G5529" s="9">
        <f>Table5[[#This Row],[Order Quantity]]</f>
        <v>1</v>
      </c>
    </row>
    <row r="5530" spans="1:7" ht="16" hidden="1" x14ac:dyDescent="0.2">
      <c r="A5530" t="s">
        <v>999</v>
      </c>
      <c r="B5530">
        <v>1</v>
      </c>
      <c r="C5530" s="6">
        <v>1</v>
      </c>
      <c r="D5530" t="s">
        <v>1000</v>
      </c>
      <c r="E5530" t="s">
        <v>698</v>
      </c>
      <c r="F5530" s="4"/>
      <c r="G5530" s="9">
        <f>Table5[[#This Row],[Order Quantity]]</f>
        <v>1</v>
      </c>
    </row>
    <row r="5531" spans="1:7" ht="16" hidden="1" x14ac:dyDescent="0.2">
      <c r="A5531" t="s">
        <v>1001</v>
      </c>
      <c r="B5531">
        <v>1</v>
      </c>
      <c r="C5531">
        <v>1</v>
      </c>
      <c r="D5531" t="s">
        <v>1002</v>
      </c>
      <c r="E5531" t="s">
        <v>893</v>
      </c>
      <c r="F5531" s="4"/>
      <c r="G5531" s="9">
        <f>Table5[[#This Row],[Order Quantity]]</f>
        <v>1</v>
      </c>
    </row>
    <row r="5532" spans="1:7" ht="16" hidden="1" x14ac:dyDescent="0.2">
      <c r="A5532" t="s">
        <v>1024</v>
      </c>
      <c r="B5532">
        <v>1</v>
      </c>
      <c r="C5532">
        <v>1</v>
      </c>
      <c r="D5532" t="s">
        <v>1025</v>
      </c>
      <c r="E5532" t="s">
        <v>118</v>
      </c>
      <c r="F5532" s="4"/>
      <c r="G5532" s="9">
        <f>Table5[[#This Row],[Order Quantity]]</f>
        <v>1</v>
      </c>
    </row>
    <row r="5533" spans="1:7" ht="16" hidden="1" x14ac:dyDescent="0.2">
      <c r="A5533" t="s">
        <v>1029</v>
      </c>
      <c r="B5533">
        <v>1</v>
      </c>
      <c r="C5533">
        <v>1</v>
      </c>
      <c r="D5533" t="s">
        <v>533</v>
      </c>
      <c r="E5533" t="s">
        <v>118</v>
      </c>
      <c r="F5533" s="4"/>
      <c r="G5533" s="9">
        <f>Table5[[#This Row],[Order Quantity]]</f>
        <v>1</v>
      </c>
    </row>
    <row r="5534" spans="1:7" ht="16" hidden="1" x14ac:dyDescent="0.2">
      <c r="A5534" t="s">
        <v>1032</v>
      </c>
      <c r="B5534">
        <v>1</v>
      </c>
      <c r="C5534">
        <v>1</v>
      </c>
      <c r="D5534" t="s">
        <v>1033</v>
      </c>
      <c r="E5534" t="s">
        <v>118</v>
      </c>
      <c r="F5534" s="4"/>
      <c r="G5534" s="9">
        <f>Table5[[#This Row],[Order Quantity]]</f>
        <v>1</v>
      </c>
    </row>
    <row r="5535" spans="1:7" ht="16" hidden="1" x14ac:dyDescent="0.2">
      <c r="A5535" t="s">
        <v>1039</v>
      </c>
      <c r="B5535">
        <v>1</v>
      </c>
      <c r="C5535">
        <v>1</v>
      </c>
      <c r="D5535" t="s">
        <v>968</v>
      </c>
      <c r="E5535" t="s">
        <v>78</v>
      </c>
      <c r="F5535" s="4"/>
      <c r="G5535" s="9">
        <f>Table5[[#This Row],[Order Quantity]]</f>
        <v>1</v>
      </c>
    </row>
    <row r="5536" spans="1:7" ht="16" hidden="1" x14ac:dyDescent="0.2">
      <c r="A5536" t="s">
        <v>1041</v>
      </c>
      <c r="B5536">
        <v>1</v>
      </c>
      <c r="C5536">
        <v>1</v>
      </c>
      <c r="D5536" t="s">
        <v>1042</v>
      </c>
      <c r="E5536" t="s">
        <v>118</v>
      </c>
      <c r="F5536" s="4"/>
      <c r="G5536" s="9">
        <f>Table5[[#This Row],[Order Quantity]]</f>
        <v>1</v>
      </c>
    </row>
    <row r="5537" spans="1:7" ht="16" hidden="1" x14ac:dyDescent="0.2">
      <c r="A5537" t="s">
        <v>1048</v>
      </c>
      <c r="B5537">
        <v>1</v>
      </c>
      <c r="C5537">
        <v>1</v>
      </c>
      <c r="D5537" t="s">
        <v>934</v>
      </c>
      <c r="E5537" t="s">
        <v>893</v>
      </c>
      <c r="F5537" s="4"/>
      <c r="G5537" s="9">
        <f>Table5[[#This Row],[Order Quantity]]</f>
        <v>1</v>
      </c>
    </row>
    <row r="5538" spans="1:7" ht="16" hidden="1" x14ac:dyDescent="0.2">
      <c r="A5538" t="s">
        <v>1052</v>
      </c>
      <c r="B5538">
        <v>1</v>
      </c>
      <c r="C5538">
        <v>1</v>
      </c>
      <c r="D5538" t="s">
        <v>1053</v>
      </c>
      <c r="E5538" t="s">
        <v>137</v>
      </c>
      <c r="F5538" s="4"/>
      <c r="G5538" s="9">
        <f>Table5[[#This Row],[Order Quantity]]</f>
        <v>1</v>
      </c>
    </row>
    <row r="5539" spans="1:7" ht="16" hidden="1" x14ac:dyDescent="0.2">
      <c r="A5539" t="s">
        <v>1056</v>
      </c>
      <c r="B5539">
        <v>1</v>
      </c>
      <c r="C5539">
        <v>1</v>
      </c>
      <c r="D5539" t="s">
        <v>1057</v>
      </c>
      <c r="E5539" t="s">
        <v>185</v>
      </c>
      <c r="F5539" s="4"/>
      <c r="G5539" s="9">
        <f>Table5[[#This Row],[Order Quantity]]</f>
        <v>1</v>
      </c>
    </row>
    <row r="5540" spans="1:7" ht="16" hidden="1" x14ac:dyDescent="0.2">
      <c r="A5540" t="s">
        <v>1058</v>
      </c>
      <c r="B5540">
        <v>1</v>
      </c>
      <c r="C5540" s="6">
        <v>1</v>
      </c>
      <c r="D5540" t="s">
        <v>1059</v>
      </c>
      <c r="E5540" t="s">
        <v>237</v>
      </c>
      <c r="F5540" s="4"/>
      <c r="G5540" s="9">
        <f>Table5[[#This Row],[Order Quantity]]</f>
        <v>1</v>
      </c>
    </row>
    <row r="5541" spans="1:7" ht="16" hidden="1" x14ac:dyDescent="0.2">
      <c r="A5541" t="s">
        <v>1065</v>
      </c>
      <c r="B5541">
        <v>1</v>
      </c>
      <c r="C5541">
        <v>1</v>
      </c>
      <c r="D5541" t="s">
        <v>1066</v>
      </c>
      <c r="E5541" t="s">
        <v>221</v>
      </c>
      <c r="F5541" s="4"/>
      <c r="G5541" s="9">
        <f>Table5[[#This Row],[Order Quantity]]</f>
        <v>1</v>
      </c>
    </row>
    <row r="5542" spans="1:7" ht="16" hidden="1" x14ac:dyDescent="0.2">
      <c r="A5542" t="s">
        <v>1071</v>
      </c>
      <c r="B5542">
        <v>1</v>
      </c>
      <c r="C5542">
        <v>1</v>
      </c>
      <c r="D5542" t="s">
        <v>581</v>
      </c>
      <c r="E5542" t="s">
        <v>582</v>
      </c>
      <c r="F5542" s="4"/>
      <c r="G5542" s="9">
        <f>Table5[[#This Row],[Order Quantity]]</f>
        <v>1</v>
      </c>
    </row>
    <row r="5543" spans="1:7" ht="16" hidden="1" x14ac:dyDescent="0.2">
      <c r="A5543" t="s">
        <v>1081</v>
      </c>
      <c r="B5543">
        <v>1</v>
      </c>
      <c r="C5543">
        <v>1</v>
      </c>
      <c r="D5543" t="s">
        <v>581</v>
      </c>
      <c r="E5543" t="s">
        <v>582</v>
      </c>
      <c r="F5543" s="4"/>
      <c r="G5543" s="9">
        <f>Table5[[#This Row],[Order Quantity]]</f>
        <v>1</v>
      </c>
    </row>
    <row r="5544" spans="1:7" ht="16" hidden="1" x14ac:dyDescent="0.2">
      <c r="A5544" t="s">
        <v>1088</v>
      </c>
      <c r="B5544">
        <v>1</v>
      </c>
      <c r="C5544">
        <v>1</v>
      </c>
      <c r="D5544" t="s">
        <v>1089</v>
      </c>
      <c r="E5544" t="s">
        <v>654</v>
      </c>
      <c r="F5544" s="4"/>
      <c r="G5544" s="9">
        <f>Table5[[#This Row],[Order Quantity]]</f>
        <v>1</v>
      </c>
    </row>
    <row r="5545" spans="1:7" ht="16" hidden="1" x14ac:dyDescent="0.2">
      <c r="A5545" t="s">
        <v>416</v>
      </c>
      <c r="B5545">
        <v>1</v>
      </c>
      <c r="C5545">
        <v>1</v>
      </c>
      <c r="D5545" t="s">
        <v>1090</v>
      </c>
      <c r="E5545" t="s">
        <v>179</v>
      </c>
      <c r="F5545" s="4"/>
      <c r="G5545" s="9">
        <f>Table5[[#This Row],[Order Quantity]]</f>
        <v>1</v>
      </c>
    </row>
    <row r="5546" spans="1:7" ht="16" hidden="1" x14ac:dyDescent="0.2">
      <c r="A5546" t="s">
        <v>1091</v>
      </c>
      <c r="B5546">
        <v>1</v>
      </c>
      <c r="C5546">
        <v>1</v>
      </c>
      <c r="D5546" t="s">
        <v>1092</v>
      </c>
      <c r="E5546" t="s">
        <v>221</v>
      </c>
      <c r="F5546" s="4"/>
      <c r="G5546" s="9">
        <f>Table5[[#This Row],[Order Quantity]]</f>
        <v>1</v>
      </c>
    </row>
    <row r="5547" spans="1:7" ht="16" hidden="1" x14ac:dyDescent="0.2">
      <c r="A5547" t="s">
        <v>1093</v>
      </c>
      <c r="B5547">
        <v>1</v>
      </c>
      <c r="C5547">
        <v>1</v>
      </c>
      <c r="D5547" t="s">
        <v>199</v>
      </c>
      <c r="E5547" t="s">
        <v>148</v>
      </c>
      <c r="F5547" s="4"/>
      <c r="G5547" s="9">
        <f>Table5[[#This Row],[Order Quantity]]</f>
        <v>1</v>
      </c>
    </row>
    <row r="5548" spans="1:7" ht="16" hidden="1" x14ac:dyDescent="0.2">
      <c r="A5548" t="s">
        <v>1096</v>
      </c>
      <c r="B5548">
        <v>1</v>
      </c>
      <c r="C5548">
        <v>1</v>
      </c>
      <c r="D5548" t="s">
        <v>1097</v>
      </c>
      <c r="E5548" t="s">
        <v>263</v>
      </c>
      <c r="F5548" s="4"/>
      <c r="G5548" s="9">
        <f>Table5[[#This Row],[Order Quantity]]</f>
        <v>1</v>
      </c>
    </row>
    <row r="5549" spans="1:7" ht="16" hidden="1" x14ac:dyDescent="0.2">
      <c r="A5549" t="s">
        <v>1100</v>
      </c>
      <c r="B5549">
        <v>1</v>
      </c>
      <c r="C5549">
        <v>1</v>
      </c>
      <c r="D5549" t="s">
        <v>900</v>
      </c>
      <c r="E5549" t="s">
        <v>1101</v>
      </c>
      <c r="F5549" s="4"/>
      <c r="G5549" s="9">
        <f>Table5[[#This Row],[Order Quantity]]</f>
        <v>1</v>
      </c>
    </row>
    <row r="5550" spans="1:7" ht="16" hidden="1" x14ac:dyDescent="0.2">
      <c r="A5550" t="s">
        <v>1102</v>
      </c>
      <c r="B5550">
        <v>1</v>
      </c>
      <c r="C5550">
        <v>1</v>
      </c>
      <c r="D5550" t="s">
        <v>1103</v>
      </c>
      <c r="E5550" t="s">
        <v>127</v>
      </c>
      <c r="F5550" s="4"/>
      <c r="G5550" s="9">
        <f>Table5[[#This Row],[Order Quantity]]</f>
        <v>1</v>
      </c>
    </row>
    <row r="5551" spans="1:7" ht="16" hidden="1" x14ac:dyDescent="0.2">
      <c r="A5551" t="s">
        <v>1104</v>
      </c>
      <c r="B5551">
        <v>1</v>
      </c>
      <c r="C5551">
        <v>1</v>
      </c>
      <c r="D5551" t="s">
        <v>162</v>
      </c>
      <c r="E5551" t="s">
        <v>78</v>
      </c>
      <c r="F5551" s="4"/>
      <c r="G5551" s="9">
        <f>Table5[[#This Row],[Order Quantity]]</f>
        <v>1</v>
      </c>
    </row>
    <row r="5552" spans="1:7" ht="16" hidden="1" x14ac:dyDescent="0.2">
      <c r="A5552" t="s">
        <v>1109</v>
      </c>
      <c r="B5552">
        <v>1</v>
      </c>
      <c r="C5552">
        <v>1</v>
      </c>
      <c r="D5552" t="s">
        <v>77</v>
      </c>
      <c r="E5552" t="s">
        <v>78</v>
      </c>
      <c r="F5552" s="4"/>
      <c r="G5552" s="9">
        <f>Table5[[#This Row],[Order Quantity]]</f>
        <v>1</v>
      </c>
    </row>
    <row r="5553" spans="1:7" ht="16" hidden="1" x14ac:dyDescent="0.2">
      <c r="A5553" t="s">
        <v>1110</v>
      </c>
      <c r="B5553">
        <v>1</v>
      </c>
      <c r="C5553">
        <v>1</v>
      </c>
      <c r="D5553" t="s">
        <v>1111</v>
      </c>
      <c r="E5553" t="s">
        <v>1112</v>
      </c>
      <c r="F5553" s="4"/>
      <c r="G5553" s="9">
        <f>Table5[[#This Row],[Order Quantity]]</f>
        <v>1</v>
      </c>
    </row>
    <row r="5554" spans="1:7" ht="16" hidden="1" x14ac:dyDescent="0.2">
      <c r="A5554" t="s">
        <v>1115</v>
      </c>
      <c r="B5554">
        <v>1</v>
      </c>
      <c r="C5554">
        <v>1</v>
      </c>
      <c r="D5554" t="s">
        <v>1116</v>
      </c>
      <c r="E5554" t="s">
        <v>202</v>
      </c>
      <c r="F5554" s="4"/>
      <c r="G5554" s="9">
        <f>Table5[[#This Row],[Order Quantity]]</f>
        <v>1</v>
      </c>
    </row>
    <row r="5555" spans="1:7" ht="16" hidden="1" x14ac:dyDescent="0.2">
      <c r="A5555" t="s">
        <v>1117</v>
      </c>
      <c r="B5555">
        <v>1</v>
      </c>
      <c r="C5555">
        <v>1</v>
      </c>
      <c r="D5555" t="s">
        <v>342</v>
      </c>
      <c r="E5555" t="s">
        <v>148</v>
      </c>
      <c r="F5555" s="4"/>
      <c r="G5555" s="9">
        <f>Table5[[#This Row],[Order Quantity]]</f>
        <v>1</v>
      </c>
    </row>
    <row r="5556" spans="1:7" ht="16" hidden="1" x14ac:dyDescent="0.2">
      <c r="A5556" t="s">
        <v>1122</v>
      </c>
      <c r="B5556">
        <v>1</v>
      </c>
      <c r="C5556">
        <v>1</v>
      </c>
      <c r="D5556" t="s">
        <v>1123</v>
      </c>
      <c r="E5556" t="s">
        <v>214</v>
      </c>
      <c r="F5556" s="4"/>
      <c r="G5556" s="9">
        <f>Table5[[#This Row],[Order Quantity]]</f>
        <v>1</v>
      </c>
    </row>
    <row r="5557" spans="1:7" ht="16" hidden="1" x14ac:dyDescent="0.2">
      <c r="A5557" t="s">
        <v>1124</v>
      </c>
      <c r="B5557">
        <v>1</v>
      </c>
      <c r="C5557">
        <v>1</v>
      </c>
      <c r="D5557" t="s">
        <v>1125</v>
      </c>
      <c r="E5557" t="s">
        <v>179</v>
      </c>
      <c r="F5557" s="4"/>
      <c r="G5557" s="9">
        <f>Table5[[#This Row],[Order Quantity]]</f>
        <v>1</v>
      </c>
    </row>
    <row r="5558" spans="1:7" ht="16" hidden="1" x14ac:dyDescent="0.2">
      <c r="A5558" t="s">
        <v>1126</v>
      </c>
      <c r="B5558">
        <v>1</v>
      </c>
      <c r="C5558">
        <v>1</v>
      </c>
      <c r="D5558" t="s">
        <v>77</v>
      </c>
      <c r="E5558" t="s">
        <v>78</v>
      </c>
      <c r="F5558" s="4"/>
      <c r="G5558" s="9">
        <f>Table5[[#This Row],[Order Quantity]]</f>
        <v>1</v>
      </c>
    </row>
    <row r="5559" spans="1:7" ht="16" hidden="1" x14ac:dyDescent="0.2">
      <c r="A5559" t="s">
        <v>1127</v>
      </c>
      <c r="B5559">
        <v>1</v>
      </c>
      <c r="C5559">
        <v>1</v>
      </c>
      <c r="D5559" t="s">
        <v>1128</v>
      </c>
      <c r="E5559" t="s">
        <v>289</v>
      </c>
      <c r="F5559" s="4"/>
      <c r="G5559" s="9">
        <f>Table5[[#This Row],[Order Quantity]]</f>
        <v>1</v>
      </c>
    </row>
    <row r="5560" spans="1:7" ht="16" hidden="1" x14ac:dyDescent="0.2">
      <c r="A5560" t="s">
        <v>1129</v>
      </c>
      <c r="B5560">
        <v>1</v>
      </c>
      <c r="C5560">
        <v>1</v>
      </c>
      <c r="D5560" t="s">
        <v>1083</v>
      </c>
      <c r="E5560" t="s">
        <v>399</v>
      </c>
      <c r="F5560" s="4"/>
      <c r="G5560" s="9">
        <f>Table5[[#This Row],[Order Quantity]]</f>
        <v>1</v>
      </c>
    </row>
    <row r="5561" spans="1:7" ht="16" hidden="1" x14ac:dyDescent="0.2">
      <c r="A5561" t="s">
        <v>1131</v>
      </c>
      <c r="B5561">
        <v>1</v>
      </c>
      <c r="C5561">
        <v>1</v>
      </c>
      <c r="D5561" t="s">
        <v>1132</v>
      </c>
      <c r="E5561" t="s">
        <v>87</v>
      </c>
      <c r="F5561" s="4"/>
      <c r="G5561" s="9">
        <f>Table5[[#This Row],[Order Quantity]]</f>
        <v>1</v>
      </c>
    </row>
    <row r="5562" spans="1:7" ht="16" hidden="1" x14ac:dyDescent="0.2">
      <c r="A5562" t="s">
        <v>1133</v>
      </c>
      <c r="B5562">
        <v>1</v>
      </c>
      <c r="C5562">
        <v>1</v>
      </c>
      <c r="D5562" t="s">
        <v>65</v>
      </c>
      <c r="E5562" t="s">
        <v>106</v>
      </c>
      <c r="F5562" s="4"/>
      <c r="G5562" s="9">
        <f>Table5[[#This Row],[Order Quantity]]</f>
        <v>1</v>
      </c>
    </row>
    <row r="5563" spans="1:7" ht="16" hidden="1" x14ac:dyDescent="0.2">
      <c r="A5563" t="s">
        <v>1138</v>
      </c>
      <c r="B5563">
        <v>1</v>
      </c>
      <c r="C5563">
        <v>1</v>
      </c>
      <c r="D5563" t="s">
        <v>1139</v>
      </c>
      <c r="E5563" t="s">
        <v>72</v>
      </c>
      <c r="F5563" s="4"/>
      <c r="G5563" s="9">
        <f>Table5[[#This Row],[Order Quantity]]</f>
        <v>1</v>
      </c>
    </row>
    <row r="5564" spans="1:7" ht="16" hidden="1" x14ac:dyDescent="0.2">
      <c r="A5564" t="s">
        <v>1142</v>
      </c>
      <c r="B5564">
        <v>1</v>
      </c>
      <c r="C5564">
        <v>1</v>
      </c>
      <c r="D5564" t="s">
        <v>65</v>
      </c>
      <c r="E5564" t="s">
        <v>127</v>
      </c>
      <c r="F5564" s="4"/>
      <c r="G5564" s="9">
        <f>Table5[[#This Row],[Order Quantity]]</f>
        <v>1</v>
      </c>
    </row>
    <row r="5565" spans="1:7" ht="16" hidden="1" x14ac:dyDescent="0.2">
      <c r="A5565" t="s">
        <v>1145</v>
      </c>
      <c r="B5565">
        <v>1</v>
      </c>
      <c r="C5565">
        <v>1</v>
      </c>
      <c r="D5565" t="s">
        <v>1146</v>
      </c>
      <c r="E5565" t="s">
        <v>127</v>
      </c>
      <c r="F5565" s="4"/>
      <c r="G5565" s="9">
        <f>Table5[[#This Row],[Order Quantity]]</f>
        <v>1</v>
      </c>
    </row>
    <row r="5566" spans="1:7" ht="16" hidden="1" x14ac:dyDescent="0.2">
      <c r="A5566" t="s">
        <v>1149</v>
      </c>
      <c r="B5566">
        <v>1</v>
      </c>
      <c r="C5566">
        <v>1</v>
      </c>
      <c r="D5566" t="s">
        <v>1150</v>
      </c>
      <c r="E5566" t="s">
        <v>263</v>
      </c>
      <c r="F5566" s="4"/>
      <c r="G5566" s="9">
        <f>Table5[[#This Row],[Order Quantity]]</f>
        <v>1</v>
      </c>
    </row>
    <row r="5567" spans="1:7" ht="16" hidden="1" x14ac:dyDescent="0.2">
      <c r="A5567" t="s">
        <v>1151</v>
      </c>
      <c r="B5567">
        <v>1</v>
      </c>
      <c r="C5567">
        <v>1</v>
      </c>
      <c r="D5567" t="s">
        <v>356</v>
      </c>
      <c r="E5567" t="s">
        <v>101</v>
      </c>
      <c r="F5567" s="4"/>
      <c r="G5567" s="9">
        <f>Table5[[#This Row],[Order Quantity]]</f>
        <v>1</v>
      </c>
    </row>
    <row r="5568" spans="1:7" ht="16" hidden="1" x14ac:dyDescent="0.2">
      <c r="A5568" t="s">
        <v>1152</v>
      </c>
      <c r="B5568">
        <v>1</v>
      </c>
      <c r="C5568">
        <v>1</v>
      </c>
      <c r="D5568" t="s">
        <v>1017</v>
      </c>
      <c r="E5568" t="s">
        <v>179</v>
      </c>
      <c r="F5568" s="4"/>
      <c r="G5568" s="9">
        <f>Table5[[#This Row],[Order Quantity]]</f>
        <v>1</v>
      </c>
    </row>
    <row r="5569" spans="1:7" ht="16" hidden="1" x14ac:dyDescent="0.2">
      <c r="A5569" t="s">
        <v>1153</v>
      </c>
      <c r="B5569">
        <v>1</v>
      </c>
      <c r="C5569" s="6">
        <v>1</v>
      </c>
      <c r="D5569" t="s">
        <v>1154</v>
      </c>
      <c r="E5569" t="s">
        <v>393</v>
      </c>
      <c r="F5569" s="4"/>
      <c r="G5569" s="9">
        <f>Table5[[#This Row],[Order Quantity]]</f>
        <v>1</v>
      </c>
    </row>
    <row r="5570" spans="1:7" ht="16" hidden="1" x14ac:dyDescent="0.2">
      <c r="A5570" t="s">
        <v>1155</v>
      </c>
      <c r="B5570">
        <v>1</v>
      </c>
      <c r="C5570">
        <v>1</v>
      </c>
      <c r="D5570" t="s">
        <v>1156</v>
      </c>
      <c r="E5570" t="s">
        <v>95</v>
      </c>
      <c r="F5570" s="4"/>
      <c r="G5570" s="9">
        <f>Table5[[#This Row],[Order Quantity]]</f>
        <v>1</v>
      </c>
    </row>
    <row r="5571" spans="1:7" ht="16" hidden="1" x14ac:dyDescent="0.2">
      <c r="A5571" t="s">
        <v>1157</v>
      </c>
      <c r="B5571">
        <v>1</v>
      </c>
      <c r="C5571">
        <v>1</v>
      </c>
      <c r="D5571" t="s">
        <v>77</v>
      </c>
      <c r="E5571" t="s">
        <v>78</v>
      </c>
      <c r="F5571" s="4"/>
      <c r="G5571" s="9">
        <f>Table5[[#This Row],[Order Quantity]]</f>
        <v>1</v>
      </c>
    </row>
    <row r="5572" spans="1:7" ht="16" hidden="1" x14ac:dyDescent="0.2">
      <c r="A5572" t="s">
        <v>1158</v>
      </c>
      <c r="B5572">
        <v>1</v>
      </c>
      <c r="C5572">
        <v>1</v>
      </c>
      <c r="D5572" t="s">
        <v>464</v>
      </c>
      <c r="E5572" t="s">
        <v>78</v>
      </c>
      <c r="F5572" s="4"/>
      <c r="G5572" s="9">
        <f>Table5[[#This Row],[Order Quantity]]</f>
        <v>1</v>
      </c>
    </row>
    <row r="5573" spans="1:7" ht="16" hidden="1" x14ac:dyDescent="0.2">
      <c r="A5573" t="s">
        <v>1159</v>
      </c>
      <c r="B5573">
        <v>1</v>
      </c>
      <c r="C5573">
        <v>1</v>
      </c>
      <c r="D5573" t="s">
        <v>464</v>
      </c>
      <c r="E5573" t="s">
        <v>78</v>
      </c>
      <c r="F5573" s="4"/>
      <c r="G5573" s="9">
        <f>Table5[[#This Row],[Order Quantity]]</f>
        <v>1</v>
      </c>
    </row>
    <row r="5574" spans="1:7" ht="16" hidden="1" x14ac:dyDescent="0.2">
      <c r="A5574" t="s">
        <v>1160</v>
      </c>
      <c r="B5574">
        <v>1</v>
      </c>
      <c r="C5574">
        <v>1</v>
      </c>
      <c r="D5574" t="s">
        <v>1161</v>
      </c>
      <c r="E5574" t="s">
        <v>95</v>
      </c>
      <c r="F5574" s="4"/>
      <c r="G5574" s="9">
        <f>Table5[[#This Row],[Order Quantity]]</f>
        <v>1</v>
      </c>
    </row>
    <row r="5575" spans="1:7" ht="16" hidden="1" x14ac:dyDescent="0.2">
      <c r="A5575" t="s">
        <v>1164</v>
      </c>
      <c r="B5575">
        <v>1</v>
      </c>
      <c r="C5575">
        <v>1</v>
      </c>
      <c r="D5575" t="s">
        <v>946</v>
      </c>
      <c r="E5575" t="s">
        <v>705</v>
      </c>
      <c r="F5575" s="4"/>
      <c r="G5575" s="9">
        <f>Table5[[#This Row],[Order Quantity]]</f>
        <v>1</v>
      </c>
    </row>
    <row r="5576" spans="1:7" ht="16" hidden="1" x14ac:dyDescent="0.2">
      <c r="A5576" t="s">
        <v>1165</v>
      </c>
      <c r="B5576">
        <v>1</v>
      </c>
      <c r="C5576">
        <v>1</v>
      </c>
      <c r="D5576" t="s">
        <v>464</v>
      </c>
      <c r="E5576" t="s">
        <v>78</v>
      </c>
      <c r="F5576" s="4"/>
      <c r="G5576" s="9">
        <f>Table5[[#This Row],[Order Quantity]]</f>
        <v>1</v>
      </c>
    </row>
    <row r="5577" spans="1:7" ht="16" hidden="1" x14ac:dyDescent="0.2">
      <c r="A5577" t="s">
        <v>1167</v>
      </c>
      <c r="B5577">
        <v>1</v>
      </c>
      <c r="C5577">
        <v>1</v>
      </c>
      <c r="D5577" t="s">
        <v>1168</v>
      </c>
      <c r="E5577" t="s">
        <v>399</v>
      </c>
      <c r="F5577" s="4"/>
      <c r="G5577" s="9">
        <f>Table5[[#This Row],[Order Quantity]]</f>
        <v>1</v>
      </c>
    </row>
    <row r="5578" spans="1:7" ht="16" hidden="1" x14ac:dyDescent="0.2">
      <c r="A5578" t="s">
        <v>1169</v>
      </c>
      <c r="B5578">
        <v>1</v>
      </c>
      <c r="C5578">
        <v>1</v>
      </c>
      <c r="D5578" t="s">
        <v>430</v>
      </c>
      <c r="E5578" t="s">
        <v>69</v>
      </c>
      <c r="F5578" s="4"/>
      <c r="G5578" s="9">
        <f>Table5[[#This Row],[Order Quantity]]</f>
        <v>1</v>
      </c>
    </row>
    <row r="5579" spans="1:7" ht="16" hidden="1" x14ac:dyDescent="0.2">
      <c r="A5579" t="s">
        <v>1170</v>
      </c>
      <c r="B5579">
        <v>1</v>
      </c>
      <c r="C5579">
        <v>1</v>
      </c>
      <c r="D5579" t="s">
        <v>1171</v>
      </c>
      <c r="E5579" t="s">
        <v>389</v>
      </c>
      <c r="F5579" s="4"/>
      <c r="G5579" s="9">
        <f>Table5[[#This Row],[Order Quantity]]</f>
        <v>1</v>
      </c>
    </row>
    <row r="5580" spans="1:7" ht="16" hidden="1" x14ac:dyDescent="0.2">
      <c r="A5580" t="s">
        <v>1172</v>
      </c>
      <c r="B5580">
        <v>1</v>
      </c>
      <c r="C5580">
        <v>1</v>
      </c>
      <c r="D5580" t="s">
        <v>103</v>
      </c>
      <c r="E5580" t="s">
        <v>287</v>
      </c>
      <c r="F5580" s="4"/>
      <c r="G5580" s="9">
        <f>Table5[[#This Row],[Order Quantity]]</f>
        <v>1</v>
      </c>
    </row>
    <row r="5581" spans="1:7" ht="16" hidden="1" x14ac:dyDescent="0.2">
      <c r="A5581" t="s">
        <v>1173</v>
      </c>
      <c r="B5581">
        <v>1</v>
      </c>
      <c r="C5581">
        <v>1</v>
      </c>
      <c r="D5581" t="s">
        <v>1174</v>
      </c>
      <c r="E5581" t="s">
        <v>78</v>
      </c>
      <c r="F5581" s="4"/>
      <c r="G5581" s="9">
        <f>Table5[[#This Row],[Order Quantity]]</f>
        <v>1</v>
      </c>
    </row>
    <row r="5582" spans="1:7" ht="16" hidden="1" x14ac:dyDescent="0.2">
      <c r="A5582" t="s">
        <v>1180</v>
      </c>
      <c r="B5582">
        <v>1</v>
      </c>
      <c r="C5582">
        <v>1</v>
      </c>
      <c r="D5582" t="s">
        <v>636</v>
      </c>
      <c r="E5582" t="s">
        <v>75</v>
      </c>
      <c r="F5582" s="4"/>
      <c r="G5582" s="9">
        <f>Table5[[#This Row],[Order Quantity]]</f>
        <v>1</v>
      </c>
    </row>
    <row r="5583" spans="1:7" ht="16" hidden="1" x14ac:dyDescent="0.2">
      <c r="A5583" t="s">
        <v>1183</v>
      </c>
      <c r="B5583">
        <v>1</v>
      </c>
      <c r="C5583">
        <v>1</v>
      </c>
      <c r="D5583" t="s">
        <v>129</v>
      </c>
      <c r="E5583" t="s">
        <v>389</v>
      </c>
      <c r="F5583" s="4"/>
      <c r="G5583" s="9">
        <f>Table5[[#This Row],[Order Quantity]]</f>
        <v>1</v>
      </c>
    </row>
    <row r="5584" spans="1:7" ht="16" hidden="1" x14ac:dyDescent="0.2">
      <c r="A5584" t="s">
        <v>1185</v>
      </c>
      <c r="B5584">
        <v>1</v>
      </c>
      <c r="C5584">
        <v>1</v>
      </c>
      <c r="D5584" t="s">
        <v>1186</v>
      </c>
      <c r="E5584" t="s">
        <v>202</v>
      </c>
      <c r="F5584" s="4"/>
      <c r="G5584" s="9">
        <f>Table5[[#This Row],[Order Quantity]]</f>
        <v>1</v>
      </c>
    </row>
    <row r="5585" spans="1:7" ht="16" hidden="1" x14ac:dyDescent="0.2">
      <c r="A5585" t="s">
        <v>1187</v>
      </c>
      <c r="B5585">
        <v>1</v>
      </c>
      <c r="C5585">
        <v>1</v>
      </c>
      <c r="D5585" t="s">
        <v>571</v>
      </c>
      <c r="E5585" t="s">
        <v>81</v>
      </c>
      <c r="F5585" s="4"/>
      <c r="G5585" s="9">
        <f>Table5[[#This Row],[Order Quantity]]</f>
        <v>1</v>
      </c>
    </row>
    <row r="5586" spans="1:7" ht="16" hidden="1" x14ac:dyDescent="0.2">
      <c r="A5586" t="s">
        <v>1188</v>
      </c>
      <c r="B5586">
        <v>1</v>
      </c>
      <c r="C5586">
        <v>1</v>
      </c>
      <c r="D5586" t="s">
        <v>113</v>
      </c>
      <c r="E5586" t="s">
        <v>148</v>
      </c>
      <c r="F5586" s="4"/>
      <c r="G5586" s="9">
        <f>Table5[[#This Row],[Order Quantity]]</f>
        <v>1</v>
      </c>
    </row>
    <row r="5587" spans="1:7" ht="16" hidden="1" x14ac:dyDescent="0.2">
      <c r="A5587" t="s">
        <v>1190</v>
      </c>
      <c r="B5587">
        <v>1</v>
      </c>
      <c r="C5587">
        <v>1</v>
      </c>
      <c r="D5587" t="s">
        <v>136</v>
      </c>
      <c r="E5587" t="s">
        <v>630</v>
      </c>
      <c r="F5587" s="4"/>
      <c r="G5587" s="9">
        <f>Table5[[#This Row],[Order Quantity]]</f>
        <v>1</v>
      </c>
    </row>
    <row r="5588" spans="1:7" ht="16" hidden="1" x14ac:dyDescent="0.2">
      <c r="A5588" t="s">
        <v>1191</v>
      </c>
      <c r="B5588">
        <v>1</v>
      </c>
      <c r="C5588">
        <v>1</v>
      </c>
      <c r="D5588" t="s">
        <v>709</v>
      </c>
      <c r="E5588" t="s">
        <v>221</v>
      </c>
      <c r="F5588" s="4"/>
      <c r="G5588" s="9">
        <f>Table5[[#This Row],[Order Quantity]]</f>
        <v>1</v>
      </c>
    </row>
    <row r="5589" spans="1:7" ht="16" hidden="1" x14ac:dyDescent="0.2">
      <c r="A5589" t="s">
        <v>604</v>
      </c>
      <c r="B5589">
        <v>1</v>
      </c>
      <c r="C5589">
        <v>1</v>
      </c>
      <c r="D5589" t="s">
        <v>1195</v>
      </c>
      <c r="E5589" t="s">
        <v>81</v>
      </c>
      <c r="F5589" s="4"/>
      <c r="G5589" s="9">
        <f>Table5[[#This Row],[Order Quantity]]</f>
        <v>1</v>
      </c>
    </row>
    <row r="5590" spans="1:7" ht="16" hidden="1" x14ac:dyDescent="0.2">
      <c r="A5590" t="s">
        <v>1093</v>
      </c>
      <c r="B5590">
        <v>1</v>
      </c>
      <c r="C5590">
        <v>1</v>
      </c>
      <c r="D5590" t="s">
        <v>201</v>
      </c>
      <c r="E5590" t="s">
        <v>148</v>
      </c>
      <c r="F5590" s="4"/>
      <c r="G5590" s="9">
        <f>Table5[[#This Row],[Order Quantity]]</f>
        <v>1</v>
      </c>
    </row>
    <row r="5591" spans="1:7" ht="16" hidden="1" x14ac:dyDescent="0.2">
      <c r="A5591" t="s">
        <v>1196</v>
      </c>
      <c r="B5591">
        <v>1</v>
      </c>
      <c r="C5591">
        <v>1</v>
      </c>
      <c r="D5591" t="s">
        <v>1197</v>
      </c>
      <c r="E5591" t="s">
        <v>118</v>
      </c>
      <c r="F5591" s="4"/>
      <c r="G5591" s="9">
        <f>Table5[[#This Row],[Order Quantity]]</f>
        <v>1</v>
      </c>
    </row>
    <row r="5592" spans="1:7" ht="16" hidden="1" x14ac:dyDescent="0.2">
      <c r="A5592" t="s">
        <v>494</v>
      </c>
      <c r="B5592">
        <v>1</v>
      </c>
      <c r="C5592">
        <v>1</v>
      </c>
      <c r="D5592" t="s">
        <v>513</v>
      </c>
      <c r="E5592" t="s">
        <v>78</v>
      </c>
      <c r="F5592" s="4"/>
      <c r="G5592" s="9">
        <f>Table5[[#This Row],[Order Quantity]]</f>
        <v>1</v>
      </c>
    </row>
    <row r="5593" spans="1:7" ht="16" hidden="1" x14ac:dyDescent="0.2">
      <c r="A5593" t="s">
        <v>1211</v>
      </c>
      <c r="B5593">
        <v>1</v>
      </c>
      <c r="C5593" s="6">
        <v>1</v>
      </c>
      <c r="D5593" t="s">
        <v>1212</v>
      </c>
      <c r="E5593" t="s">
        <v>231</v>
      </c>
      <c r="F5593" s="4"/>
      <c r="G5593" s="9">
        <f>Table5[[#This Row],[Order Quantity]]</f>
        <v>1</v>
      </c>
    </row>
    <row r="5594" spans="1:7" ht="16" hidden="1" x14ac:dyDescent="0.2">
      <c r="A5594" t="s">
        <v>1213</v>
      </c>
      <c r="B5594">
        <v>1</v>
      </c>
      <c r="C5594">
        <v>1</v>
      </c>
      <c r="D5594" t="s">
        <v>442</v>
      </c>
      <c r="E5594" t="s">
        <v>66</v>
      </c>
      <c r="F5594" s="4"/>
      <c r="G5594" s="9">
        <f>Table5[[#This Row],[Order Quantity]]</f>
        <v>1</v>
      </c>
    </row>
    <row r="5595" spans="1:7" ht="16" hidden="1" x14ac:dyDescent="0.2">
      <c r="A5595" t="s">
        <v>1219</v>
      </c>
      <c r="B5595">
        <v>1</v>
      </c>
      <c r="C5595">
        <v>1</v>
      </c>
      <c r="D5595" t="s">
        <v>1220</v>
      </c>
      <c r="E5595" t="s">
        <v>191</v>
      </c>
      <c r="F5595" s="4"/>
      <c r="G5595" s="9">
        <f>Table5[[#This Row],[Order Quantity]]</f>
        <v>1</v>
      </c>
    </row>
    <row r="5596" spans="1:7" ht="16" hidden="1" x14ac:dyDescent="0.2">
      <c r="A5596" t="s">
        <v>1227</v>
      </c>
      <c r="B5596">
        <v>1</v>
      </c>
      <c r="C5596">
        <v>1</v>
      </c>
      <c r="D5596" t="s">
        <v>1228</v>
      </c>
      <c r="E5596" t="s">
        <v>399</v>
      </c>
      <c r="F5596" s="4"/>
      <c r="G5596" s="9">
        <f>Table5[[#This Row],[Order Quantity]]</f>
        <v>1</v>
      </c>
    </row>
    <row r="5597" spans="1:7" ht="16" hidden="1" x14ac:dyDescent="0.2">
      <c r="A5597" t="s">
        <v>1229</v>
      </c>
      <c r="B5597">
        <v>1</v>
      </c>
      <c r="C5597">
        <v>1</v>
      </c>
      <c r="D5597" t="s">
        <v>1230</v>
      </c>
      <c r="E5597" t="s">
        <v>443</v>
      </c>
      <c r="F5597" s="4"/>
      <c r="G5597" s="9">
        <f>Table5[[#This Row],[Order Quantity]]</f>
        <v>1</v>
      </c>
    </row>
    <row r="5598" spans="1:7" ht="16" hidden="1" x14ac:dyDescent="0.2">
      <c r="A5598" t="s">
        <v>1231</v>
      </c>
      <c r="B5598">
        <v>1</v>
      </c>
      <c r="C5598">
        <v>1</v>
      </c>
      <c r="D5598" t="s">
        <v>513</v>
      </c>
      <c r="E5598" t="s">
        <v>78</v>
      </c>
      <c r="F5598" s="4"/>
      <c r="G5598" s="9">
        <f>Table5[[#This Row],[Order Quantity]]</f>
        <v>1</v>
      </c>
    </row>
    <row r="5599" spans="1:7" ht="16" hidden="1" x14ac:dyDescent="0.2">
      <c r="A5599" t="s">
        <v>1233</v>
      </c>
      <c r="B5599">
        <v>1</v>
      </c>
      <c r="C5599">
        <v>1</v>
      </c>
      <c r="D5599" t="s">
        <v>336</v>
      </c>
      <c r="E5599" t="s">
        <v>565</v>
      </c>
      <c r="F5599" s="4"/>
      <c r="G5599" s="9">
        <f>Table5[[#This Row],[Order Quantity]]</f>
        <v>1</v>
      </c>
    </row>
    <row r="5600" spans="1:7" ht="16" hidden="1" x14ac:dyDescent="0.2">
      <c r="A5600" t="s">
        <v>1235</v>
      </c>
      <c r="B5600">
        <v>1</v>
      </c>
      <c r="C5600">
        <v>1</v>
      </c>
      <c r="D5600" t="s">
        <v>262</v>
      </c>
      <c r="E5600" t="s">
        <v>1236</v>
      </c>
      <c r="F5600" s="4"/>
      <c r="G5600" s="9">
        <f>Table5[[#This Row],[Order Quantity]]</f>
        <v>1</v>
      </c>
    </row>
    <row r="5601" spans="1:7" ht="16" hidden="1" x14ac:dyDescent="0.2">
      <c r="A5601" t="s">
        <v>1039</v>
      </c>
      <c r="B5601">
        <v>1</v>
      </c>
      <c r="C5601">
        <v>1</v>
      </c>
      <c r="D5601" t="s">
        <v>968</v>
      </c>
      <c r="E5601" t="s">
        <v>1251</v>
      </c>
      <c r="F5601" s="4"/>
      <c r="G5601" s="9">
        <f>Table5[[#This Row],[Order Quantity]]</f>
        <v>1</v>
      </c>
    </row>
    <row r="5602" spans="1:7" ht="16" hidden="1" x14ac:dyDescent="0.2">
      <c r="A5602" t="s">
        <v>1253</v>
      </c>
      <c r="B5602">
        <v>1</v>
      </c>
      <c r="C5602">
        <v>1</v>
      </c>
      <c r="D5602" t="s">
        <v>36</v>
      </c>
      <c r="E5602" t="s">
        <v>1254</v>
      </c>
      <c r="F5602" s="4"/>
      <c r="G5602" s="9">
        <f>Table5[[#This Row],[Order Quantity]]</f>
        <v>1</v>
      </c>
    </row>
    <row r="5603" spans="1:7" ht="16" hidden="1" x14ac:dyDescent="0.2">
      <c r="A5603" t="s">
        <v>1274</v>
      </c>
      <c r="B5603">
        <v>1</v>
      </c>
      <c r="C5603">
        <v>1</v>
      </c>
      <c r="D5603" t="s">
        <v>171</v>
      </c>
      <c r="E5603" t="s">
        <v>1263</v>
      </c>
      <c r="F5603" s="4"/>
      <c r="G5603" s="9">
        <f>Table5[[#This Row],[Order Quantity]]</f>
        <v>1</v>
      </c>
    </row>
    <row r="5604" spans="1:7" ht="16" hidden="1" x14ac:dyDescent="0.2">
      <c r="A5604" t="s">
        <v>1286</v>
      </c>
      <c r="B5604">
        <v>1</v>
      </c>
      <c r="C5604">
        <v>1</v>
      </c>
      <c r="D5604" t="s">
        <v>888</v>
      </c>
      <c r="E5604" t="s">
        <v>1263</v>
      </c>
      <c r="F5604" s="4"/>
      <c r="G5604" s="9">
        <f>Table5[[#This Row],[Order Quantity]]</f>
        <v>1</v>
      </c>
    </row>
    <row r="5605" spans="1:7" ht="16" hidden="1" x14ac:dyDescent="0.2">
      <c r="A5605" t="s">
        <v>1295</v>
      </c>
      <c r="B5605">
        <v>1</v>
      </c>
      <c r="C5605" s="6">
        <v>1</v>
      </c>
      <c r="D5605" t="s">
        <v>1267</v>
      </c>
      <c r="E5605" t="s">
        <v>1296</v>
      </c>
      <c r="F5605" s="4"/>
      <c r="G5605" s="9">
        <f>Table5[[#This Row],[Order Quantity]]</f>
        <v>1</v>
      </c>
    </row>
    <row r="5606" spans="1:7" ht="16" hidden="1" x14ac:dyDescent="0.2">
      <c r="A5606" t="s">
        <v>1310</v>
      </c>
      <c r="B5606">
        <v>1</v>
      </c>
      <c r="C5606">
        <v>1</v>
      </c>
      <c r="D5606" t="s">
        <v>506</v>
      </c>
      <c r="E5606" t="s">
        <v>1240</v>
      </c>
      <c r="F5606" s="4"/>
      <c r="G5606" s="9">
        <f>Table5[[#This Row],[Order Quantity]]</f>
        <v>1</v>
      </c>
    </row>
    <row r="5607" spans="1:7" ht="16" hidden="1" x14ac:dyDescent="0.2">
      <c r="A5607" t="s">
        <v>1311</v>
      </c>
      <c r="B5607">
        <v>1</v>
      </c>
      <c r="C5607">
        <v>1</v>
      </c>
      <c r="D5607" t="s">
        <v>733</v>
      </c>
      <c r="E5607" t="s">
        <v>1312</v>
      </c>
      <c r="F5607" s="4"/>
      <c r="G5607" s="9">
        <f>Table5[[#This Row],[Order Quantity]]</f>
        <v>1</v>
      </c>
    </row>
    <row r="5608" spans="1:7" ht="16" hidden="1" x14ac:dyDescent="0.2">
      <c r="A5608" t="s">
        <v>1327</v>
      </c>
      <c r="B5608">
        <v>1</v>
      </c>
      <c r="C5608" s="6">
        <v>1</v>
      </c>
      <c r="D5608" t="s">
        <v>265</v>
      </c>
      <c r="E5608" t="s">
        <v>1326</v>
      </c>
      <c r="F5608" s="4"/>
      <c r="G5608" s="9">
        <f>Table5[[#This Row],[Order Quantity]]</f>
        <v>1</v>
      </c>
    </row>
    <row r="5609" spans="1:7" ht="16" hidden="1" x14ac:dyDescent="0.2">
      <c r="A5609" t="s">
        <v>1338</v>
      </c>
      <c r="B5609">
        <v>1</v>
      </c>
      <c r="C5609">
        <v>1</v>
      </c>
      <c r="D5609" t="s">
        <v>1339</v>
      </c>
      <c r="E5609" t="s">
        <v>1340</v>
      </c>
      <c r="F5609" s="4"/>
      <c r="G5609" s="9">
        <f>Table5[[#This Row],[Order Quantity]]</f>
        <v>1</v>
      </c>
    </row>
    <row r="5610" spans="1:7" ht="16" hidden="1" x14ac:dyDescent="0.2">
      <c r="A5610" t="s">
        <v>1344</v>
      </c>
      <c r="B5610">
        <v>1</v>
      </c>
      <c r="C5610">
        <v>1</v>
      </c>
      <c r="D5610" t="s">
        <v>1345</v>
      </c>
      <c r="E5610" t="s">
        <v>1346</v>
      </c>
      <c r="F5610" s="4"/>
      <c r="G5610" s="9">
        <f>Table5[[#This Row],[Order Quantity]]</f>
        <v>1</v>
      </c>
    </row>
    <row r="5611" spans="1:7" ht="16" hidden="1" x14ac:dyDescent="0.2">
      <c r="A5611" t="s">
        <v>1358</v>
      </c>
      <c r="B5611">
        <v>1</v>
      </c>
      <c r="C5611">
        <v>1</v>
      </c>
      <c r="D5611" t="s">
        <v>296</v>
      </c>
      <c r="E5611" t="s">
        <v>1359</v>
      </c>
      <c r="F5611" s="4"/>
      <c r="G5611" s="9">
        <f>Table5[[#This Row],[Order Quantity]]</f>
        <v>1</v>
      </c>
    </row>
    <row r="5612" spans="1:7" ht="16" hidden="1" x14ac:dyDescent="0.2">
      <c r="A5612" t="s">
        <v>1369</v>
      </c>
      <c r="B5612">
        <v>1</v>
      </c>
      <c r="C5612">
        <v>1</v>
      </c>
      <c r="D5612" t="s">
        <v>193</v>
      </c>
      <c r="E5612" t="s">
        <v>1307</v>
      </c>
      <c r="F5612" s="4"/>
      <c r="G5612" s="9">
        <f>Table5[[#This Row],[Order Quantity]]</f>
        <v>1</v>
      </c>
    </row>
    <row r="5613" spans="1:7" ht="16" hidden="1" x14ac:dyDescent="0.2">
      <c r="A5613" t="s">
        <v>1403</v>
      </c>
      <c r="B5613">
        <v>1</v>
      </c>
      <c r="C5613">
        <v>1</v>
      </c>
      <c r="D5613" t="s">
        <v>1404</v>
      </c>
      <c r="E5613" t="s">
        <v>1405</v>
      </c>
      <c r="F5613" s="4"/>
      <c r="G5613" s="9">
        <f>Table5[[#This Row],[Order Quantity]]</f>
        <v>1</v>
      </c>
    </row>
    <row r="5614" spans="1:7" ht="16" hidden="1" x14ac:dyDescent="0.2">
      <c r="A5614" t="s">
        <v>1417</v>
      </c>
      <c r="B5614">
        <v>1</v>
      </c>
      <c r="C5614">
        <v>1</v>
      </c>
      <c r="D5614" t="s">
        <v>1083</v>
      </c>
      <c r="E5614" t="s">
        <v>1240</v>
      </c>
      <c r="F5614" s="4"/>
      <c r="G5614" s="9">
        <f>Table5[[#This Row],[Order Quantity]]</f>
        <v>1</v>
      </c>
    </row>
    <row r="5615" spans="1:7" ht="16" hidden="1" x14ac:dyDescent="0.2">
      <c r="A5615" t="s">
        <v>1450</v>
      </c>
      <c r="B5615">
        <v>1</v>
      </c>
      <c r="C5615">
        <v>1</v>
      </c>
      <c r="D5615" t="s">
        <v>1451</v>
      </c>
      <c r="E5615" t="s">
        <v>1452</v>
      </c>
      <c r="F5615" s="4"/>
      <c r="G5615" s="9">
        <f>Table5[[#This Row],[Order Quantity]]</f>
        <v>1</v>
      </c>
    </row>
    <row r="5616" spans="1:7" ht="16" hidden="1" x14ac:dyDescent="0.2">
      <c r="A5616" t="s">
        <v>1454</v>
      </c>
      <c r="B5616">
        <v>1</v>
      </c>
      <c r="C5616">
        <v>1</v>
      </c>
      <c r="D5616" t="s">
        <v>1455</v>
      </c>
      <c r="E5616" t="s">
        <v>1456</v>
      </c>
      <c r="F5616" s="4"/>
      <c r="G5616" s="9">
        <f>Table5[[#This Row],[Order Quantity]]</f>
        <v>1</v>
      </c>
    </row>
    <row r="5617" spans="1:7" ht="16" hidden="1" x14ac:dyDescent="0.2">
      <c r="A5617" t="s">
        <v>1468</v>
      </c>
      <c r="B5617">
        <v>1</v>
      </c>
      <c r="C5617">
        <v>1</v>
      </c>
      <c r="D5617" t="s">
        <v>1083</v>
      </c>
      <c r="E5617" t="s">
        <v>1240</v>
      </c>
      <c r="F5617" s="4"/>
      <c r="G5617" s="9">
        <f>Table5[[#This Row],[Order Quantity]]</f>
        <v>1</v>
      </c>
    </row>
    <row r="5618" spans="1:7" ht="16" hidden="1" x14ac:dyDescent="0.2">
      <c r="A5618" t="s">
        <v>1472</v>
      </c>
      <c r="B5618">
        <v>1</v>
      </c>
      <c r="C5618">
        <v>1</v>
      </c>
      <c r="D5618" t="s">
        <v>1473</v>
      </c>
      <c r="E5618" t="s">
        <v>1467</v>
      </c>
      <c r="F5618" s="4"/>
      <c r="G5618" s="9">
        <f>Table5[[#This Row],[Order Quantity]]</f>
        <v>1</v>
      </c>
    </row>
    <row r="5619" spans="1:7" ht="16" hidden="1" x14ac:dyDescent="0.2">
      <c r="A5619" t="s">
        <v>1474</v>
      </c>
      <c r="B5619">
        <v>1</v>
      </c>
      <c r="C5619">
        <v>1</v>
      </c>
      <c r="D5619" t="s">
        <v>1389</v>
      </c>
      <c r="E5619" t="s">
        <v>1430</v>
      </c>
      <c r="F5619" s="4"/>
      <c r="G5619" s="9">
        <f>Table5[[#This Row],[Order Quantity]]</f>
        <v>1</v>
      </c>
    </row>
    <row r="5620" spans="1:7" ht="16" hidden="1" x14ac:dyDescent="0.2">
      <c r="A5620" t="s">
        <v>1478</v>
      </c>
      <c r="B5620">
        <v>1</v>
      </c>
      <c r="C5620">
        <v>1</v>
      </c>
      <c r="D5620" t="s">
        <v>385</v>
      </c>
      <c r="E5620" t="s">
        <v>1257</v>
      </c>
      <c r="F5620" s="4"/>
      <c r="G5620" s="9">
        <f>Table5[[#This Row],[Order Quantity]]</f>
        <v>1</v>
      </c>
    </row>
    <row r="5621" spans="1:7" ht="16" hidden="1" x14ac:dyDescent="0.2">
      <c r="A5621" t="s">
        <v>1479</v>
      </c>
      <c r="B5621">
        <v>1</v>
      </c>
      <c r="C5621">
        <v>1</v>
      </c>
      <c r="D5621" t="s">
        <v>682</v>
      </c>
      <c r="E5621" t="s">
        <v>1278</v>
      </c>
      <c r="F5621" s="4"/>
      <c r="G5621" s="9">
        <f>Table5[[#This Row],[Order Quantity]]</f>
        <v>1</v>
      </c>
    </row>
    <row r="5622" spans="1:7" ht="16" hidden="1" x14ac:dyDescent="0.2">
      <c r="A5622" t="s">
        <v>1480</v>
      </c>
      <c r="B5622">
        <v>1</v>
      </c>
      <c r="C5622">
        <v>1</v>
      </c>
      <c r="D5622" t="s">
        <v>296</v>
      </c>
      <c r="E5622" t="s">
        <v>1481</v>
      </c>
      <c r="F5622" s="4"/>
      <c r="G5622" s="9">
        <f>Table5[[#This Row],[Order Quantity]]</f>
        <v>1</v>
      </c>
    </row>
    <row r="5623" spans="1:7" ht="16" hidden="1" x14ac:dyDescent="0.2">
      <c r="A5623" t="s">
        <v>1482</v>
      </c>
      <c r="B5623">
        <v>1</v>
      </c>
      <c r="C5623">
        <v>1</v>
      </c>
      <c r="D5623" t="s">
        <v>65</v>
      </c>
      <c r="E5623" t="s">
        <v>1481</v>
      </c>
      <c r="F5623" s="4"/>
      <c r="G5623" s="9">
        <f>Table5[[#This Row],[Order Quantity]]</f>
        <v>1</v>
      </c>
    </row>
    <row r="5624" spans="1:7" ht="16" hidden="1" x14ac:dyDescent="0.2">
      <c r="A5624" t="s">
        <v>1485</v>
      </c>
      <c r="B5624">
        <v>1</v>
      </c>
      <c r="C5624">
        <v>1</v>
      </c>
      <c r="D5624" t="s">
        <v>136</v>
      </c>
      <c r="E5624" t="s">
        <v>1486</v>
      </c>
      <c r="F5624" s="4"/>
      <c r="G5624" s="9">
        <f>Table5[[#This Row],[Order Quantity]]</f>
        <v>1</v>
      </c>
    </row>
    <row r="5625" spans="1:7" ht="16" hidden="1" x14ac:dyDescent="0.2">
      <c r="A5625" t="s">
        <v>1552</v>
      </c>
      <c r="B5625">
        <v>1</v>
      </c>
      <c r="C5625">
        <v>1</v>
      </c>
      <c r="D5625" t="s">
        <v>113</v>
      </c>
      <c r="E5625" t="s">
        <v>1553</v>
      </c>
      <c r="F5625" s="4"/>
      <c r="G5625" s="9">
        <f>Table5[[#This Row],[Order Quantity]]</f>
        <v>1</v>
      </c>
    </row>
    <row r="5626" spans="1:7" ht="16" hidden="1" x14ac:dyDescent="0.2">
      <c r="A5626" t="s">
        <v>1570</v>
      </c>
      <c r="B5626">
        <v>1</v>
      </c>
      <c r="C5626">
        <v>1</v>
      </c>
      <c r="D5626" t="s">
        <v>1571</v>
      </c>
      <c r="E5626" t="s">
        <v>165</v>
      </c>
      <c r="F5626" s="4"/>
      <c r="G5626" s="9">
        <f>Table5[[#This Row],[Order Quantity]]</f>
        <v>1</v>
      </c>
    </row>
    <row r="5627" spans="1:7" ht="16" hidden="1" x14ac:dyDescent="0.2">
      <c r="A5627" t="s">
        <v>1575</v>
      </c>
      <c r="B5627">
        <v>1</v>
      </c>
      <c r="C5627">
        <v>1</v>
      </c>
      <c r="D5627" t="s">
        <v>47</v>
      </c>
      <c r="E5627" t="s">
        <v>1576</v>
      </c>
      <c r="F5627" s="4"/>
      <c r="G5627" s="9">
        <f>Table5[[#This Row],[Order Quantity]]</f>
        <v>1</v>
      </c>
    </row>
    <row r="5628" spans="1:7" ht="16" hidden="1" x14ac:dyDescent="0.2">
      <c r="A5628" t="s">
        <v>1584</v>
      </c>
      <c r="B5628">
        <v>1</v>
      </c>
      <c r="C5628" s="6">
        <v>1</v>
      </c>
      <c r="D5628" t="s">
        <v>1508</v>
      </c>
      <c r="E5628" t="s">
        <v>1462</v>
      </c>
      <c r="F5628" s="4"/>
      <c r="G5628" s="9">
        <f>Table5[[#This Row],[Order Quantity]]</f>
        <v>1</v>
      </c>
    </row>
    <row r="5629" spans="1:7" ht="16" hidden="1" x14ac:dyDescent="0.2">
      <c r="A5629" t="s">
        <v>1585</v>
      </c>
      <c r="B5629">
        <v>1</v>
      </c>
      <c r="C5629">
        <v>1</v>
      </c>
      <c r="D5629" t="s">
        <v>1350</v>
      </c>
      <c r="E5629" t="s">
        <v>1586</v>
      </c>
      <c r="F5629" s="4"/>
      <c r="G5629" s="9">
        <f>Table5[[#This Row],[Order Quantity]]</f>
        <v>1</v>
      </c>
    </row>
    <row r="5630" spans="1:7" ht="16" hidden="1" x14ac:dyDescent="0.2">
      <c r="A5630" t="s">
        <v>1615</v>
      </c>
      <c r="B5630">
        <v>1</v>
      </c>
      <c r="C5630">
        <v>1</v>
      </c>
      <c r="D5630" t="s">
        <v>422</v>
      </c>
      <c r="E5630" t="s">
        <v>1240</v>
      </c>
      <c r="F5630" s="4"/>
      <c r="G5630" s="9">
        <f>Table5[[#This Row],[Order Quantity]]</f>
        <v>1</v>
      </c>
    </row>
    <row r="5631" spans="1:7" ht="16" hidden="1" x14ac:dyDescent="0.2">
      <c r="A5631" t="s">
        <v>1620</v>
      </c>
      <c r="B5631">
        <v>1</v>
      </c>
      <c r="C5631">
        <v>1</v>
      </c>
      <c r="D5631" t="s">
        <v>344</v>
      </c>
      <c r="E5631" t="s">
        <v>1547</v>
      </c>
      <c r="F5631" s="4"/>
      <c r="G5631" s="9">
        <f>Table5[[#This Row],[Order Quantity]]</f>
        <v>1</v>
      </c>
    </row>
    <row r="5632" spans="1:7" ht="16" hidden="1" x14ac:dyDescent="0.2">
      <c r="A5632" t="s">
        <v>1626</v>
      </c>
      <c r="B5632">
        <v>1</v>
      </c>
      <c r="C5632" s="6">
        <v>1</v>
      </c>
      <c r="D5632" t="s">
        <v>1627</v>
      </c>
      <c r="E5632" t="s">
        <v>1539</v>
      </c>
      <c r="F5632" s="4"/>
      <c r="G5632" s="9">
        <f>Table5[[#This Row],[Order Quantity]]</f>
        <v>1</v>
      </c>
    </row>
    <row r="5633" spans="1:7" ht="16" hidden="1" x14ac:dyDescent="0.2">
      <c r="A5633" t="s">
        <v>1629</v>
      </c>
      <c r="B5633">
        <v>1</v>
      </c>
      <c r="C5633">
        <v>1</v>
      </c>
      <c r="D5633" t="s">
        <v>1630</v>
      </c>
      <c r="E5633" t="s">
        <v>1631</v>
      </c>
      <c r="F5633" s="4"/>
      <c r="G5633" s="9">
        <f>Table5[[#This Row],[Order Quantity]]</f>
        <v>1</v>
      </c>
    </row>
    <row r="5634" spans="1:7" ht="16" hidden="1" x14ac:dyDescent="0.2">
      <c r="A5634" t="s">
        <v>1643</v>
      </c>
      <c r="B5634">
        <v>1</v>
      </c>
      <c r="C5634">
        <v>1</v>
      </c>
      <c r="D5634" t="s">
        <v>513</v>
      </c>
      <c r="E5634" t="s">
        <v>1642</v>
      </c>
      <c r="F5634" s="4"/>
      <c r="G5634" s="9">
        <f>Table5[[#This Row],[Order Quantity]]</f>
        <v>1</v>
      </c>
    </row>
    <row r="5635" spans="1:7" ht="16" hidden="1" x14ac:dyDescent="0.2">
      <c r="A5635" t="s">
        <v>1676</v>
      </c>
      <c r="B5635">
        <v>1</v>
      </c>
      <c r="C5635">
        <v>1</v>
      </c>
      <c r="D5635" t="s">
        <v>262</v>
      </c>
      <c r="E5635" t="s">
        <v>1677</v>
      </c>
      <c r="F5635" s="4"/>
      <c r="G5635" s="9">
        <f>Table5[[#This Row],[Order Quantity]]</f>
        <v>1</v>
      </c>
    </row>
    <row r="5636" spans="1:7" ht="16" hidden="1" x14ac:dyDescent="0.2">
      <c r="A5636" t="s">
        <v>1683</v>
      </c>
      <c r="B5636">
        <v>1</v>
      </c>
      <c r="C5636">
        <v>1</v>
      </c>
      <c r="D5636" t="s">
        <v>160</v>
      </c>
      <c r="E5636" t="s">
        <v>1562</v>
      </c>
      <c r="F5636" s="4"/>
      <c r="G5636" s="9">
        <f>Table5[[#This Row],[Order Quantity]]</f>
        <v>1</v>
      </c>
    </row>
    <row r="5637" spans="1:7" ht="16" hidden="1" x14ac:dyDescent="0.2">
      <c r="A5637" t="s">
        <v>1685</v>
      </c>
      <c r="B5637">
        <v>1</v>
      </c>
      <c r="C5637">
        <v>1</v>
      </c>
      <c r="D5637" t="s">
        <v>1686</v>
      </c>
      <c r="E5637" t="s">
        <v>1240</v>
      </c>
      <c r="F5637" s="4"/>
      <c r="G5637" s="9">
        <f>Table5[[#This Row],[Order Quantity]]</f>
        <v>1</v>
      </c>
    </row>
    <row r="5638" spans="1:7" ht="16" hidden="1" x14ac:dyDescent="0.2">
      <c r="A5638" t="s">
        <v>1691</v>
      </c>
      <c r="B5638">
        <v>1</v>
      </c>
      <c r="C5638">
        <v>1</v>
      </c>
      <c r="D5638" t="s">
        <v>1692</v>
      </c>
      <c r="E5638" t="s">
        <v>1357</v>
      </c>
      <c r="F5638" s="4"/>
      <c r="G5638" s="9">
        <f>Table5[[#This Row],[Order Quantity]]</f>
        <v>1</v>
      </c>
    </row>
    <row r="5639" spans="1:7" ht="16" hidden="1" x14ac:dyDescent="0.2">
      <c r="A5639" t="s">
        <v>1703</v>
      </c>
      <c r="B5639">
        <v>1</v>
      </c>
      <c r="C5639">
        <v>1</v>
      </c>
      <c r="D5639" t="s">
        <v>888</v>
      </c>
      <c r="E5639" t="s">
        <v>1704</v>
      </c>
      <c r="F5639" s="4"/>
      <c r="G5639" s="9">
        <f>Table5[[#This Row],[Order Quantity]]</f>
        <v>1</v>
      </c>
    </row>
    <row r="5640" spans="1:7" ht="16" hidden="1" x14ac:dyDescent="0.2">
      <c r="A5640" t="s">
        <v>635</v>
      </c>
      <c r="B5640">
        <v>1</v>
      </c>
      <c r="C5640" s="6">
        <v>1</v>
      </c>
      <c r="D5640" t="s">
        <v>1144</v>
      </c>
      <c r="E5640" t="s">
        <v>1265</v>
      </c>
      <c r="F5640" s="4"/>
      <c r="G5640" s="9">
        <f>Table5[[#This Row],[Order Quantity]]</f>
        <v>1</v>
      </c>
    </row>
    <row r="5641" spans="1:7" ht="16" hidden="1" x14ac:dyDescent="0.2">
      <c r="A5641" t="s">
        <v>1763</v>
      </c>
      <c r="B5641">
        <v>1</v>
      </c>
      <c r="C5641">
        <v>1</v>
      </c>
      <c r="D5641" t="s">
        <v>1097</v>
      </c>
      <c r="E5641" t="s">
        <v>1647</v>
      </c>
      <c r="F5641" s="4"/>
      <c r="G5641" s="9">
        <f>Table5[[#This Row],[Order Quantity]]</f>
        <v>1</v>
      </c>
    </row>
    <row r="5642" spans="1:7" ht="16" hidden="1" x14ac:dyDescent="0.2">
      <c r="A5642" t="s">
        <v>1769</v>
      </c>
      <c r="B5642">
        <v>1</v>
      </c>
      <c r="C5642">
        <v>1</v>
      </c>
      <c r="D5642" t="s">
        <v>506</v>
      </c>
      <c r="E5642" t="s">
        <v>1660</v>
      </c>
      <c r="F5642" s="4"/>
      <c r="G5642" s="9">
        <f>Table5[[#This Row],[Order Quantity]]</f>
        <v>1</v>
      </c>
    </row>
    <row r="5643" spans="1:7" ht="16" hidden="1" x14ac:dyDescent="0.2">
      <c r="A5643" t="s">
        <v>1780</v>
      </c>
      <c r="B5643">
        <v>1</v>
      </c>
      <c r="C5643">
        <v>1</v>
      </c>
      <c r="D5643" t="s">
        <v>47</v>
      </c>
      <c r="E5643" t="s">
        <v>1246</v>
      </c>
      <c r="F5643" s="4"/>
      <c r="G5643" s="9">
        <f>Table5[[#This Row],[Order Quantity]]</f>
        <v>1</v>
      </c>
    </row>
    <row r="5644" spans="1:7" ht="16" hidden="1" x14ac:dyDescent="0.2">
      <c r="A5644" t="s">
        <v>1784</v>
      </c>
      <c r="B5644">
        <v>1</v>
      </c>
      <c r="C5644">
        <v>1</v>
      </c>
      <c r="D5644" t="s">
        <v>603</v>
      </c>
      <c r="E5644" t="s">
        <v>1785</v>
      </c>
      <c r="F5644" s="4"/>
      <c r="G5644" s="9">
        <f>Table5[[#This Row],[Order Quantity]]</f>
        <v>1</v>
      </c>
    </row>
    <row r="5645" spans="1:7" ht="16" hidden="1" x14ac:dyDescent="0.2">
      <c r="A5645" t="s">
        <v>1793</v>
      </c>
      <c r="B5645">
        <v>1</v>
      </c>
      <c r="C5645">
        <v>1</v>
      </c>
      <c r="D5645" t="s">
        <v>113</v>
      </c>
      <c r="E5645" t="s">
        <v>1430</v>
      </c>
      <c r="F5645" s="4"/>
      <c r="G5645" s="9">
        <f>Table5[[#This Row],[Order Quantity]]</f>
        <v>1</v>
      </c>
    </row>
    <row r="5646" spans="1:7" ht="16" hidden="1" x14ac:dyDescent="0.2">
      <c r="A5646" t="s">
        <v>1797</v>
      </c>
      <c r="B5646">
        <v>1</v>
      </c>
      <c r="C5646">
        <v>1</v>
      </c>
      <c r="D5646" t="s">
        <v>603</v>
      </c>
      <c r="E5646" t="s">
        <v>1798</v>
      </c>
      <c r="F5646" s="4"/>
      <c r="G5646" s="9">
        <f>Table5[[#This Row],[Order Quantity]]</f>
        <v>1</v>
      </c>
    </row>
    <row r="5647" spans="1:7" ht="16" hidden="1" x14ac:dyDescent="0.2">
      <c r="A5647" t="s">
        <v>1803</v>
      </c>
      <c r="B5647">
        <v>1</v>
      </c>
      <c r="C5647">
        <v>1</v>
      </c>
      <c r="D5647" t="s">
        <v>1804</v>
      </c>
      <c r="E5647" t="s">
        <v>1805</v>
      </c>
      <c r="F5647" s="4"/>
      <c r="G5647" s="9">
        <f>Table5[[#This Row],[Order Quantity]]</f>
        <v>1</v>
      </c>
    </row>
    <row r="5648" spans="1:7" ht="16" hidden="1" x14ac:dyDescent="0.2">
      <c r="A5648" t="s">
        <v>1809</v>
      </c>
      <c r="B5648">
        <v>1</v>
      </c>
      <c r="C5648">
        <v>1</v>
      </c>
      <c r="D5648" t="s">
        <v>47</v>
      </c>
      <c r="E5648" t="s">
        <v>37</v>
      </c>
      <c r="F5648" s="4"/>
      <c r="G5648" s="9">
        <f>Table5[[#This Row],[Order Quantity]]</f>
        <v>1</v>
      </c>
    </row>
    <row r="5649" spans="1:7" ht="16" hidden="1" x14ac:dyDescent="0.2">
      <c r="A5649" t="s">
        <v>1810</v>
      </c>
      <c r="B5649">
        <v>1</v>
      </c>
      <c r="C5649">
        <v>1</v>
      </c>
      <c r="D5649" t="s">
        <v>1811</v>
      </c>
      <c r="E5649" t="s">
        <v>1812</v>
      </c>
      <c r="F5649" s="4"/>
      <c r="G5649" s="9">
        <f>Table5[[#This Row],[Order Quantity]]</f>
        <v>1</v>
      </c>
    </row>
    <row r="5650" spans="1:7" ht="16" hidden="1" x14ac:dyDescent="0.2">
      <c r="A5650" t="s">
        <v>1830</v>
      </c>
      <c r="B5650">
        <v>1</v>
      </c>
      <c r="C5650">
        <v>1</v>
      </c>
      <c r="D5650" t="s">
        <v>1831</v>
      </c>
      <c r="E5650" t="s">
        <v>1278</v>
      </c>
      <c r="F5650" s="4"/>
      <c r="G5650" s="9">
        <f>Table5[[#This Row],[Order Quantity]]</f>
        <v>1</v>
      </c>
    </row>
    <row r="5651" spans="1:7" ht="16" hidden="1" x14ac:dyDescent="0.2">
      <c r="A5651" t="s">
        <v>1840</v>
      </c>
      <c r="B5651">
        <v>1</v>
      </c>
      <c r="C5651">
        <v>1</v>
      </c>
      <c r="D5651" t="s">
        <v>282</v>
      </c>
      <c r="E5651" t="s">
        <v>1690</v>
      </c>
      <c r="F5651" s="4"/>
      <c r="G5651" s="9">
        <f>Table5[[#This Row],[Order Quantity]]</f>
        <v>1</v>
      </c>
    </row>
    <row r="5652" spans="1:7" ht="16" hidden="1" x14ac:dyDescent="0.2">
      <c r="A5652" t="s">
        <v>1869</v>
      </c>
      <c r="B5652">
        <v>1</v>
      </c>
      <c r="C5652">
        <v>1</v>
      </c>
      <c r="D5652" t="s">
        <v>1870</v>
      </c>
      <c r="E5652" t="s">
        <v>1562</v>
      </c>
      <c r="F5652" s="4"/>
      <c r="G5652" s="9">
        <f>Table5[[#This Row],[Order Quantity]]</f>
        <v>1</v>
      </c>
    </row>
    <row r="5653" spans="1:7" ht="16" hidden="1" x14ac:dyDescent="0.2">
      <c r="A5653" t="s">
        <v>1875</v>
      </c>
      <c r="B5653">
        <v>1</v>
      </c>
      <c r="C5653">
        <v>1</v>
      </c>
      <c r="D5653" t="s">
        <v>422</v>
      </c>
      <c r="E5653" t="s">
        <v>1285</v>
      </c>
      <c r="F5653" s="4"/>
      <c r="G5653" s="9">
        <f>Table5[[#This Row],[Order Quantity]]</f>
        <v>1</v>
      </c>
    </row>
    <row r="5654" spans="1:7" ht="16" hidden="1" x14ac:dyDescent="0.2">
      <c r="A5654" t="s">
        <v>1878</v>
      </c>
      <c r="B5654">
        <v>1</v>
      </c>
      <c r="C5654">
        <v>1</v>
      </c>
      <c r="D5654" t="s">
        <v>65</v>
      </c>
      <c r="E5654" t="s">
        <v>1879</v>
      </c>
      <c r="F5654" s="4"/>
      <c r="G5654" s="9">
        <f>Table5[[#This Row],[Order Quantity]]</f>
        <v>1</v>
      </c>
    </row>
    <row r="5655" spans="1:7" ht="16" hidden="1" x14ac:dyDescent="0.2">
      <c r="A5655" t="s">
        <v>1880</v>
      </c>
      <c r="B5655">
        <v>1</v>
      </c>
      <c r="C5655">
        <v>1</v>
      </c>
      <c r="D5655" t="s">
        <v>1881</v>
      </c>
      <c r="E5655" t="s">
        <v>1690</v>
      </c>
      <c r="F5655" s="4"/>
      <c r="G5655" s="9">
        <f>Table5[[#This Row],[Order Quantity]]</f>
        <v>1</v>
      </c>
    </row>
    <row r="5656" spans="1:7" ht="16" hidden="1" x14ac:dyDescent="0.2">
      <c r="A5656" t="s">
        <v>1889</v>
      </c>
      <c r="B5656">
        <v>1</v>
      </c>
      <c r="C5656">
        <v>1</v>
      </c>
      <c r="D5656" t="s">
        <v>136</v>
      </c>
      <c r="E5656" t="s">
        <v>1380</v>
      </c>
      <c r="F5656" s="4"/>
      <c r="G5656" s="9">
        <f>Table5[[#This Row],[Order Quantity]]</f>
        <v>1</v>
      </c>
    </row>
    <row r="5657" spans="1:7" ht="16" hidden="1" x14ac:dyDescent="0.2">
      <c r="A5657" t="s">
        <v>1890</v>
      </c>
      <c r="B5657">
        <v>1</v>
      </c>
      <c r="C5657">
        <v>1</v>
      </c>
      <c r="D5657" t="s">
        <v>1891</v>
      </c>
      <c r="E5657" t="s">
        <v>1605</v>
      </c>
      <c r="F5657" s="4"/>
      <c r="G5657" s="9">
        <f>Table5[[#This Row],[Order Quantity]]</f>
        <v>1</v>
      </c>
    </row>
    <row r="5658" spans="1:7" ht="16" hidden="1" x14ac:dyDescent="0.2">
      <c r="A5658" t="s">
        <v>1892</v>
      </c>
      <c r="B5658">
        <v>1</v>
      </c>
      <c r="C5658">
        <v>1</v>
      </c>
      <c r="D5658" t="s">
        <v>1891</v>
      </c>
      <c r="E5658" t="s">
        <v>1605</v>
      </c>
      <c r="F5658" s="4"/>
      <c r="G5658" s="9">
        <f>Table5[[#This Row],[Order Quantity]]</f>
        <v>1</v>
      </c>
    </row>
    <row r="5659" spans="1:7" ht="16" hidden="1" x14ac:dyDescent="0.2">
      <c r="A5659" t="s">
        <v>1894</v>
      </c>
      <c r="B5659">
        <v>1</v>
      </c>
      <c r="C5659">
        <v>1</v>
      </c>
      <c r="D5659" t="s">
        <v>282</v>
      </c>
      <c r="E5659" t="s">
        <v>1895</v>
      </c>
      <c r="F5659" s="4"/>
      <c r="G5659" s="9">
        <f>Table5[[#This Row],[Order Quantity]]</f>
        <v>1</v>
      </c>
    </row>
    <row r="5660" spans="1:7" ht="16" hidden="1" x14ac:dyDescent="0.2">
      <c r="A5660" t="s">
        <v>1909</v>
      </c>
      <c r="B5660">
        <v>1</v>
      </c>
      <c r="C5660">
        <v>1</v>
      </c>
      <c r="D5660" t="s">
        <v>1910</v>
      </c>
      <c r="E5660" t="s">
        <v>1640</v>
      </c>
      <c r="F5660" s="4"/>
      <c r="G5660" s="9">
        <f>Table5[[#This Row],[Order Quantity]]</f>
        <v>1</v>
      </c>
    </row>
    <row r="5661" spans="1:7" ht="16" hidden="1" x14ac:dyDescent="0.2">
      <c r="A5661" t="s">
        <v>470</v>
      </c>
      <c r="B5661">
        <v>1</v>
      </c>
      <c r="C5661" s="6">
        <v>1</v>
      </c>
      <c r="D5661" t="s">
        <v>282</v>
      </c>
      <c r="E5661" t="s">
        <v>1911</v>
      </c>
      <c r="F5661" s="4"/>
      <c r="G5661" s="9">
        <f>Table5[[#This Row],[Order Quantity]]</f>
        <v>1</v>
      </c>
    </row>
    <row r="5662" spans="1:7" ht="16" hidden="1" x14ac:dyDescent="0.2">
      <c r="A5662" t="s">
        <v>1916</v>
      </c>
      <c r="B5662">
        <v>1</v>
      </c>
      <c r="C5662">
        <v>1</v>
      </c>
      <c r="D5662" t="s">
        <v>1917</v>
      </c>
      <c r="E5662" t="s">
        <v>1918</v>
      </c>
      <c r="F5662" s="4"/>
      <c r="G5662" s="9">
        <f>Table5[[#This Row],[Order Quantity]]</f>
        <v>1</v>
      </c>
    </row>
    <row r="5663" spans="1:7" ht="16" hidden="1" x14ac:dyDescent="0.2">
      <c r="A5663" t="s">
        <v>1928</v>
      </c>
      <c r="B5663">
        <v>1</v>
      </c>
      <c r="C5663">
        <v>1</v>
      </c>
      <c r="D5663" t="s">
        <v>65</v>
      </c>
      <c r="E5663" t="s">
        <v>1757</v>
      </c>
      <c r="F5663" s="4"/>
      <c r="G5663" s="9">
        <f>Table5[[#This Row],[Order Quantity]]</f>
        <v>1</v>
      </c>
    </row>
    <row r="5664" spans="1:7" ht="16" hidden="1" x14ac:dyDescent="0.2">
      <c r="A5664" t="s">
        <v>1929</v>
      </c>
      <c r="B5664">
        <v>1</v>
      </c>
      <c r="C5664">
        <v>1</v>
      </c>
      <c r="D5664" t="s">
        <v>113</v>
      </c>
      <c r="E5664" t="s">
        <v>1559</v>
      </c>
      <c r="F5664" s="4"/>
      <c r="G5664" s="9">
        <f>Table5[[#This Row],[Order Quantity]]</f>
        <v>1</v>
      </c>
    </row>
    <row r="5665" spans="1:7" ht="16" hidden="1" x14ac:dyDescent="0.2">
      <c r="A5665" t="s">
        <v>1933</v>
      </c>
      <c r="B5665">
        <v>1</v>
      </c>
      <c r="C5665">
        <v>1</v>
      </c>
      <c r="D5665" t="s">
        <v>1934</v>
      </c>
      <c r="E5665" t="s">
        <v>1935</v>
      </c>
      <c r="F5665" s="4"/>
      <c r="G5665" s="9">
        <f>Table5[[#This Row],[Order Quantity]]</f>
        <v>1</v>
      </c>
    </row>
    <row r="5666" spans="1:7" ht="16" hidden="1" x14ac:dyDescent="0.2">
      <c r="A5666" t="s">
        <v>1936</v>
      </c>
      <c r="B5666">
        <v>1</v>
      </c>
      <c r="C5666">
        <v>1</v>
      </c>
      <c r="D5666" t="s">
        <v>1937</v>
      </c>
      <c r="E5666" t="s">
        <v>1416</v>
      </c>
      <c r="F5666" s="4"/>
      <c r="G5666" s="9">
        <f>Table5[[#This Row],[Order Quantity]]</f>
        <v>1</v>
      </c>
    </row>
    <row r="5667" spans="1:7" ht="16" hidden="1" x14ac:dyDescent="0.2">
      <c r="A5667" t="s">
        <v>1421</v>
      </c>
      <c r="B5667">
        <v>1</v>
      </c>
      <c r="C5667">
        <v>1</v>
      </c>
      <c r="D5667" t="s">
        <v>697</v>
      </c>
      <c r="E5667" t="s">
        <v>1421</v>
      </c>
      <c r="F5667" s="4"/>
      <c r="G5667" s="9">
        <f>Table5[[#This Row],[Order Quantity]]</f>
        <v>1</v>
      </c>
    </row>
    <row r="5668" spans="1:7" ht="16" hidden="1" x14ac:dyDescent="0.2">
      <c r="A5668" t="s">
        <v>1938</v>
      </c>
      <c r="B5668">
        <v>1</v>
      </c>
      <c r="C5668">
        <v>1</v>
      </c>
      <c r="D5668" t="s">
        <v>47</v>
      </c>
      <c r="E5668" t="s">
        <v>1939</v>
      </c>
      <c r="F5668" s="4"/>
      <c r="G5668" s="9">
        <f>Table5[[#This Row],[Order Quantity]]</f>
        <v>1</v>
      </c>
    </row>
    <row r="5669" spans="1:7" ht="16" hidden="1" x14ac:dyDescent="0.2">
      <c r="A5669" t="s">
        <v>1940</v>
      </c>
      <c r="B5669">
        <v>1</v>
      </c>
      <c r="C5669">
        <v>1</v>
      </c>
      <c r="D5669" t="s">
        <v>47</v>
      </c>
      <c r="E5669" t="s">
        <v>1939</v>
      </c>
      <c r="F5669" s="4"/>
      <c r="G5669" s="9">
        <f>Table5[[#This Row],[Order Quantity]]</f>
        <v>1</v>
      </c>
    </row>
    <row r="5670" spans="1:7" ht="16" hidden="1" x14ac:dyDescent="0.2">
      <c r="A5670" t="s">
        <v>1941</v>
      </c>
      <c r="B5670">
        <v>1</v>
      </c>
      <c r="C5670">
        <v>1</v>
      </c>
      <c r="D5670" t="s">
        <v>47</v>
      </c>
      <c r="E5670" t="s">
        <v>1939</v>
      </c>
      <c r="F5670" s="4"/>
      <c r="G5670" s="9">
        <f>Table5[[#This Row],[Order Quantity]]</f>
        <v>1</v>
      </c>
    </row>
    <row r="5671" spans="1:7" ht="16" hidden="1" x14ac:dyDescent="0.2">
      <c r="A5671" t="s">
        <v>1942</v>
      </c>
      <c r="B5671">
        <v>1</v>
      </c>
      <c r="C5671">
        <v>1</v>
      </c>
      <c r="D5671" t="s">
        <v>47</v>
      </c>
      <c r="E5671" t="s">
        <v>1939</v>
      </c>
      <c r="F5671" s="4"/>
      <c r="G5671" s="9">
        <f>Table5[[#This Row],[Order Quantity]]</f>
        <v>1</v>
      </c>
    </row>
    <row r="5672" spans="1:7" ht="16" hidden="1" x14ac:dyDescent="0.2">
      <c r="A5672" t="s">
        <v>1943</v>
      </c>
      <c r="B5672">
        <v>1</v>
      </c>
      <c r="C5672">
        <v>1</v>
      </c>
      <c r="D5672" t="s">
        <v>47</v>
      </c>
      <c r="E5672" t="s">
        <v>1939</v>
      </c>
      <c r="F5672" s="4"/>
      <c r="G5672" s="9">
        <f>Table5[[#This Row],[Order Quantity]]</f>
        <v>1</v>
      </c>
    </row>
    <row r="5673" spans="1:7" ht="16" hidden="1" x14ac:dyDescent="0.2">
      <c r="A5673" t="s">
        <v>1945</v>
      </c>
      <c r="B5673">
        <v>1</v>
      </c>
      <c r="C5673">
        <v>1</v>
      </c>
      <c r="D5673" t="s">
        <v>113</v>
      </c>
      <c r="E5673" t="s">
        <v>1240</v>
      </c>
      <c r="F5673" s="4"/>
      <c r="G5673" s="9">
        <f>Table5[[#This Row],[Order Quantity]]</f>
        <v>1</v>
      </c>
    </row>
    <row r="5674" spans="1:7" ht="16" hidden="1" x14ac:dyDescent="0.2">
      <c r="A5674" t="s">
        <v>2020</v>
      </c>
      <c r="B5674">
        <v>1</v>
      </c>
      <c r="C5674">
        <v>1</v>
      </c>
      <c r="D5674" t="s">
        <v>2021</v>
      </c>
      <c r="E5674" t="s">
        <v>2022</v>
      </c>
      <c r="F5674" s="4"/>
      <c r="G5674" s="9">
        <f>Table5[[#This Row],[Order Quantity]]</f>
        <v>1</v>
      </c>
    </row>
    <row r="5675" spans="1:7" ht="16" hidden="1" x14ac:dyDescent="0.2">
      <c r="A5675" t="s">
        <v>2023</v>
      </c>
      <c r="B5675">
        <v>1</v>
      </c>
      <c r="C5675">
        <v>1</v>
      </c>
      <c r="D5675" t="s">
        <v>136</v>
      </c>
      <c r="E5675" t="s">
        <v>2024</v>
      </c>
      <c r="F5675" s="4"/>
      <c r="G5675" s="9">
        <f>Table5[[#This Row],[Order Quantity]]</f>
        <v>1</v>
      </c>
    </row>
    <row r="5676" spans="1:7" ht="16" hidden="1" x14ac:dyDescent="0.2">
      <c r="A5676" t="s">
        <v>2029</v>
      </c>
      <c r="B5676">
        <v>1</v>
      </c>
      <c r="C5676">
        <v>1</v>
      </c>
      <c r="D5676" t="s">
        <v>2030</v>
      </c>
      <c r="E5676" t="s">
        <v>1935</v>
      </c>
      <c r="F5676" s="4"/>
      <c r="G5676" s="9">
        <f>Table5[[#This Row],[Order Quantity]]</f>
        <v>1</v>
      </c>
    </row>
    <row r="5677" spans="1:7" ht="16" hidden="1" x14ac:dyDescent="0.2">
      <c r="A5677" t="s">
        <v>485</v>
      </c>
      <c r="B5677">
        <v>1</v>
      </c>
      <c r="C5677">
        <v>1</v>
      </c>
      <c r="D5677" t="s">
        <v>486</v>
      </c>
      <c r="E5677" t="s">
        <v>1902</v>
      </c>
      <c r="F5677" s="4"/>
      <c r="G5677" s="9">
        <f>Table5[[#This Row],[Order Quantity]]</f>
        <v>1</v>
      </c>
    </row>
    <row r="5678" spans="1:7" ht="16" hidden="1" x14ac:dyDescent="0.2">
      <c r="A5678" t="s">
        <v>547</v>
      </c>
      <c r="B5678">
        <v>1</v>
      </c>
      <c r="C5678">
        <v>1</v>
      </c>
      <c r="D5678" t="s">
        <v>2037</v>
      </c>
      <c r="E5678" t="s">
        <v>1902</v>
      </c>
      <c r="F5678" s="4"/>
      <c r="G5678" s="9">
        <f>Table5[[#This Row],[Order Quantity]]</f>
        <v>1</v>
      </c>
    </row>
    <row r="5679" spans="1:7" ht="16" hidden="1" x14ac:dyDescent="0.2">
      <c r="A5679" t="s">
        <v>2038</v>
      </c>
      <c r="B5679">
        <v>1</v>
      </c>
      <c r="C5679">
        <v>1</v>
      </c>
      <c r="D5679" t="s">
        <v>2039</v>
      </c>
      <c r="E5679" t="s">
        <v>1902</v>
      </c>
      <c r="F5679" s="4"/>
      <c r="G5679" s="9">
        <f>Table5[[#This Row],[Order Quantity]]</f>
        <v>1</v>
      </c>
    </row>
    <row r="5680" spans="1:7" ht="16" hidden="1" x14ac:dyDescent="0.2">
      <c r="A5680" t="s">
        <v>2041</v>
      </c>
      <c r="B5680">
        <v>1</v>
      </c>
      <c r="C5680" s="6">
        <v>1</v>
      </c>
      <c r="D5680" t="s">
        <v>1178</v>
      </c>
      <c r="E5680" t="s">
        <v>1539</v>
      </c>
      <c r="F5680" s="4"/>
      <c r="G5680" s="9">
        <f>Table5[[#This Row],[Order Quantity]]</f>
        <v>1</v>
      </c>
    </row>
    <row r="5681" spans="1:7" ht="16" hidden="1" x14ac:dyDescent="0.2">
      <c r="A5681" t="s">
        <v>2050</v>
      </c>
      <c r="B5681">
        <v>1</v>
      </c>
      <c r="C5681">
        <v>1</v>
      </c>
      <c r="D5681" t="s">
        <v>2051</v>
      </c>
      <c r="E5681" t="s">
        <v>1773</v>
      </c>
      <c r="F5681" s="4"/>
      <c r="G5681" s="9">
        <f>Table5[[#This Row],[Order Quantity]]</f>
        <v>1</v>
      </c>
    </row>
    <row r="5682" spans="1:7" ht="16" hidden="1" x14ac:dyDescent="0.2">
      <c r="A5682" t="s">
        <v>2052</v>
      </c>
      <c r="B5682">
        <v>1</v>
      </c>
      <c r="C5682">
        <v>1</v>
      </c>
      <c r="D5682" t="s">
        <v>2053</v>
      </c>
      <c r="E5682" t="s">
        <v>1975</v>
      </c>
      <c r="F5682" s="4"/>
      <c r="G5682" s="9">
        <f>Table5[[#This Row],[Order Quantity]]</f>
        <v>1</v>
      </c>
    </row>
    <row r="5683" spans="1:7" ht="16" hidden="1" x14ac:dyDescent="0.2">
      <c r="A5683" t="s">
        <v>2058</v>
      </c>
      <c r="B5683">
        <v>1</v>
      </c>
      <c r="C5683">
        <v>1</v>
      </c>
      <c r="D5683" t="s">
        <v>111</v>
      </c>
      <c r="E5683" t="s">
        <v>1084</v>
      </c>
      <c r="F5683" s="4"/>
      <c r="G5683" s="9">
        <f>Table5[[#This Row],[Order Quantity]]</f>
        <v>1</v>
      </c>
    </row>
    <row r="5684" spans="1:7" ht="16" hidden="1" x14ac:dyDescent="0.2">
      <c r="A5684" t="s">
        <v>1782</v>
      </c>
      <c r="B5684">
        <v>1</v>
      </c>
      <c r="C5684">
        <v>1</v>
      </c>
      <c r="D5684" t="s">
        <v>2062</v>
      </c>
      <c r="E5684" t="s">
        <v>874</v>
      </c>
      <c r="F5684" s="4"/>
      <c r="G5684" s="9">
        <f>Table5[[#This Row],[Order Quantity]]</f>
        <v>1</v>
      </c>
    </row>
    <row r="5685" spans="1:7" ht="16" hidden="1" x14ac:dyDescent="0.2">
      <c r="A5685" t="s">
        <v>1143</v>
      </c>
      <c r="B5685">
        <v>1</v>
      </c>
      <c r="C5685" s="6">
        <v>1</v>
      </c>
      <c r="D5685" t="s">
        <v>1144</v>
      </c>
      <c r="E5685" t="s">
        <v>1377</v>
      </c>
      <c r="F5685" s="4"/>
      <c r="G5685" s="9">
        <f>Table5[[#This Row],[Order Quantity]]</f>
        <v>1</v>
      </c>
    </row>
    <row r="5686" spans="1:7" ht="16" hidden="1" x14ac:dyDescent="0.2">
      <c r="A5686" t="s">
        <v>2070</v>
      </c>
      <c r="B5686">
        <v>1</v>
      </c>
      <c r="C5686">
        <v>1</v>
      </c>
      <c r="D5686" t="s">
        <v>2071</v>
      </c>
      <c r="E5686" t="s">
        <v>2072</v>
      </c>
      <c r="F5686" s="4"/>
      <c r="G5686" s="9">
        <f>Table5[[#This Row],[Order Quantity]]</f>
        <v>1</v>
      </c>
    </row>
    <row r="5687" spans="1:7" ht="16" hidden="1" x14ac:dyDescent="0.2">
      <c r="A5687" t="s">
        <v>2104</v>
      </c>
      <c r="B5687">
        <v>1</v>
      </c>
      <c r="C5687">
        <v>1</v>
      </c>
      <c r="D5687" t="s">
        <v>175</v>
      </c>
      <c r="E5687" t="s">
        <v>1642</v>
      </c>
      <c r="F5687" s="4"/>
      <c r="G5687" s="9">
        <f>Table5[[#This Row],[Order Quantity]]</f>
        <v>1</v>
      </c>
    </row>
    <row r="5688" spans="1:7" ht="16" hidden="1" x14ac:dyDescent="0.2">
      <c r="A5688" t="s">
        <v>2106</v>
      </c>
      <c r="B5688">
        <v>1</v>
      </c>
      <c r="C5688">
        <v>1</v>
      </c>
      <c r="D5688" t="s">
        <v>2107</v>
      </c>
      <c r="E5688" t="s">
        <v>1346</v>
      </c>
      <c r="F5688" s="4"/>
      <c r="G5688" s="9">
        <f>Table5[[#This Row],[Order Quantity]]</f>
        <v>1</v>
      </c>
    </row>
    <row r="5689" spans="1:7" ht="16" hidden="1" x14ac:dyDescent="0.2">
      <c r="A5689" t="s">
        <v>2111</v>
      </c>
      <c r="B5689">
        <v>1</v>
      </c>
      <c r="C5689">
        <v>1</v>
      </c>
      <c r="D5689" t="s">
        <v>34</v>
      </c>
      <c r="E5689" t="s">
        <v>2112</v>
      </c>
      <c r="F5689" s="4"/>
      <c r="G5689" s="9">
        <f>Table5[[#This Row],[Order Quantity]]</f>
        <v>1</v>
      </c>
    </row>
    <row r="5690" spans="1:7" ht="16" hidden="1" x14ac:dyDescent="0.2">
      <c r="A5690" t="s">
        <v>2113</v>
      </c>
      <c r="B5690">
        <v>1</v>
      </c>
      <c r="C5690">
        <v>1</v>
      </c>
      <c r="D5690" t="s">
        <v>2114</v>
      </c>
      <c r="E5690" t="s">
        <v>2112</v>
      </c>
      <c r="F5690" s="4"/>
      <c r="G5690" s="9">
        <f>Table5[[#This Row],[Order Quantity]]</f>
        <v>1</v>
      </c>
    </row>
    <row r="5691" spans="1:7" ht="16" hidden="1" x14ac:dyDescent="0.2">
      <c r="A5691" t="s">
        <v>2115</v>
      </c>
      <c r="B5691">
        <v>1</v>
      </c>
      <c r="C5691">
        <v>1</v>
      </c>
      <c r="D5691" t="s">
        <v>544</v>
      </c>
      <c r="E5691" t="s">
        <v>1541</v>
      </c>
      <c r="F5691" s="4"/>
      <c r="G5691" s="9">
        <f>Table5[[#This Row],[Order Quantity]]</f>
        <v>1</v>
      </c>
    </row>
    <row r="5692" spans="1:7" ht="16" hidden="1" x14ac:dyDescent="0.2">
      <c r="A5692" t="s">
        <v>2118</v>
      </c>
      <c r="B5692">
        <v>1</v>
      </c>
      <c r="C5692">
        <v>1</v>
      </c>
      <c r="D5692" t="s">
        <v>544</v>
      </c>
      <c r="E5692" t="s">
        <v>1541</v>
      </c>
      <c r="F5692" s="4"/>
      <c r="G5692" s="9">
        <f>Table5[[#This Row],[Order Quantity]]</f>
        <v>1</v>
      </c>
    </row>
    <row r="5693" spans="1:7" ht="16" hidden="1" x14ac:dyDescent="0.2">
      <c r="A5693" t="s">
        <v>2119</v>
      </c>
      <c r="B5693">
        <v>1</v>
      </c>
      <c r="C5693">
        <v>1</v>
      </c>
      <c r="D5693" t="s">
        <v>34</v>
      </c>
      <c r="E5693" t="s">
        <v>2112</v>
      </c>
      <c r="F5693" s="4"/>
      <c r="G5693" s="9">
        <f>Table5[[#This Row],[Order Quantity]]</f>
        <v>1</v>
      </c>
    </row>
    <row r="5694" spans="1:7" ht="16" hidden="1" x14ac:dyDescent="0.2">
      <c r="A5694" t="s">
        <v>2120</v>
      </c>
      <c r="B5694">
        <v>1</v>
      </c>
      <c r="C5694">
        <v>1</v>
      </c>
      <c r="D5694" t="s">
        <v>544</v>
      </c>
      <c r="E5694" t="s">
        <v>1541</v>
      </c>
      <c r="F5694" s="4"/>
      <c r="G5694" s="9">
        <f>Table5[[#This Row],[Order Quantity]]</f>
        <v>1</v>
      </c>
    </row>
    <row r="5695" spans="1:7" ht="16" hidden="1" x14ac:dyDescent="0.2">
      <c r="A5695" t="s">
        <v>2124</v>
      </c>
      <c r="B5695">
        <v>1</v>
      </c>
      <c r="C5695">
        <v>1</v>
      </c>
      <c r="D5695" t="s">
        <v>544</v>
      </c>
      <c r="E5695" t="s">
        <v>1542</v>
      </c>
      <c r="F5695" s="4"/>
      <c r="G5695" s="9">
        <f>Table5[[#This Row],[Order Quantity]]</f>
        <v>1</v>
      </c>
    </row>
    <row r="5696" spans="1:7" ht="16" hidden="1" x14ac:dyDescent="0.2">
      <c r="A5696" t="s">
        <v>2154</v>
      </c>
      <c r="B5696">
        <v>1</v>
      </c>
      <c r="C5696">
        <v>1</v>
      </c>
      <c r="D5696" t="s">
        <v>743</v>
      </c>
      <c r="E5696" t="s">
        <v>2155</v>
      </c>
      <c r="F5696" s="4"/>
      <c r="G5696" s="9">
        <f>Table5[[#This Row],[Order Quantity]]</f>
        <v>1</v>
      </c>
    </row>
    <row r="5697" spans="1:7" ht="16" hidden="1" x14ac:dyDescent="0.2">
      <c r="A5697" t="s">
        <v>2164</v>
      </c>
      <c r="B5697">
        <v>1</v>
      </c>
      <c r="C5697">
        <v>1</v>
      </c>
      <c r="D5697" t="s">
        <v>873</v>
      </c>
      <c r="E5697" t="s">
        <v>2165</v>
      </c>
      <c r="F5697" s="4"/>
      <c r="G5697" s="9">
        <f>Table5[[#This Row],[Order Quantity]]</f>
        <v>1</v>
      </c>
    </row>
    <row r="5698" spans="1:7" ht="16" hidden="1" x14ac:dyDescent="0.2">
      <c r="A5698" t="s">
        <v>2166</v>
      </c>
      <c r="B5698">
        <v>1</v>
      </c>
      <c r="C5698">
        <v>1</v>
      </c>
      <c r="D5698" t="s">
        <v>2167</v>
      </c>
      <c r="E5698" t="s">
        <v>1464</v>
      </c>
      <c r="F5698" s="4"/>
      <c r="G5698" s="9">
        <f>Table5[[#This Row],[Order Quantity]]</f>
        <v>1</v>
      </c>
    </row>
    <row r="5699" spans="1:7" ht="16" hidden="1" x14ac:dyDescent="0.2">
      <c r="A5699" t="s">
        <v>2174</v>
      </c>
      <c r="B5699">
        <v>1</v>
      </c>
      <c r="C5699">
        <v>1</v>
      </c>
      <c r="D5699" t="s">
        <v>2175</v>
      </c>
      <c r="E5699" t="s">
        <v>2165</v>
      </c>
      <c r="F5699" s="4"/>
      <c r="G5699" s="9">
        <f>Table5[[#This Row],[Order Quantity]]</f>
        <v>1</v>
      </c>
    </row>
    <row r="5700" spans="1:7" ht="16" hidden="1" x14ac:dyDescent="0.2">
      <c r="A5700" t="s">
        <v>2186</v>
      </c>
      <c r="B5700">
        <v>1</v>
      </c>
      <c r="C5700">
        <v>1</v>
      </c>
      <c r="D5700" t="s">
        <v>2187</v>
      </c>
      <c r="E5700" t="s">
        <v>2165</v>
      </c>
      <c r="F5700" s="4"/>
      <c r="G5700" s="9">
        <f>Table5[[#This Row],[Order Quantity]]</f>
        <v>1</v>
      </c>
    </row>
    <row r="5701" spans="1:7" ht="16" hidden="1" x14ac:dyDescent="0.2">
      <c r="A5701" t="s">
        <v>2217</v>
      </c>
      <c r="B5701">
        <v>1</v>
      </c>
      <c r="C5701">
        <v>1</v>
      </c>
      <c r="D5701" t="s">
        <v>1824</v>
      </c>
      <c r="E5701" t="s">
        <v>1975</v>
      </c>
      <c r="F5701" s="4"/>
      <c r="G5701" s="9">
        <f>Table5[[#This Row],[Order Quantity]]</f>
        <v>1</v>
      </c>
    </row>
    <row r="5702" spans="1:7" ht="16" hidden="1" x14ac:dyDescent="0.2">
      <c r="A5702" t="s">
        <v>2221</v>
      </c>
      <c r="B5702">
        <v>1</v>
      </c>
      <c r="C5702" s="6">
        <v>1</v>
      </c>
      <c r="D5702" t="s">
        <v>771</v>
      </c>
      <c r="E5702" t="s">
        <v>2005</v>
      </c>
      <c r="F5702" s="4"/>
      <c r="G5702" s="9">
        <f>Table5[[#This Row],[Order Quantity]]</f>
        <v>1</v>
      </c>
    </row>
    <row r="5703" spans="1:7" ht="16" hidden="1" x14ac:dyDescent="0.2">
      <c r="A5703" t="s">
        <v>2228</v>
      </c>
      <c r="B5703">
        <v>1</v>
      </c>
      <c r="C5703">
        <v>1</v>
      </c>
      <c r="D5703" t="s">
        <v>2229</v>
      </c>
      <c r="E5703" t="s">
        <v>2147</v>
      </c>
      <c r="F5703" s="4"/>
      <c r="G5703" s="9">
        <f>Table5[[#This Row],[Order Quantity]]</f>
        <v>1</v>
      </c>
    </row>
    <row r="5704" spans="1:7" ht="16" hidden="1" x14ac:dyDescent="0.2">
      <c r="A5704" t="s">
        <v>2231</v>
      </c>
      <c r="B5704">
        <v>1</v>
      </c>
      <c r="C5704">
        <v>1</v>
      </c>
      <c r="D5704" t="s">
        <v>411</v>
      </c>
      <c r="E5704" t="s">
        <v>2232</v>
      </c>
      <c r="F5704" s="4"/>
      <c r="G5704" s="9">
        <f>Table5[[#This Row],[Order Quantity]]</f>
        <v>1</v>
      </c>
    </row>
    <row r="5705" spans="1:7" ht="16" hidden="1" x14ac:dyDescent="0.2">
      <c r="A5705" t="s">
        <v>2241</v>
      </c>
      <c r="B5705">
        <v>1</v>
      </c>
      <c r="C5705">
        <v>1</v>
      </c>
      <c r="D5705" t="s">
        <v>2242</v>
      </c>
      <c r="E5705" t="s">
        <v>1719</v>
      </c>
      <c r="F5705" s="4"/>
      <c r="G5705" s="9">
        <f>Table5[[#This Row],[Order Quantity]]</f>
        <v>1</v>
      </c>
    </row>
    <row r="5706" spans="1:7" ht="16" hidden="1" x14ac:dyDescent="0.2">
      <c r="A5706" t="s">
        <v>2251</v>
      </c>
      <c r="B5706">
        <v>1</v>
      </c>
      <c r="C5706">
        <v>1</v>
      </c>
      <c r="D5706" t="s">
        <v>136</v>
      </c>
      <c r="E5706" t="s">
        <v>2252</v>
      </c>
      <c r="F5706" s="4"/>
      <c r="G5706" s="9">
        <f>Table5[[#This Row],[Order Quantity]]</f>
        <v>1</v>
      </c>
    </row>
    <row r="5707" spans="1:7" ht="16" hidden="1" x14ac:dyDescent="0.2">
      <c r="A5707" t="s">
        <v>2253</v>
      </c>
      <c r="B5707">
        <v>1</v>
      </c>
      <c r="C5707">
        <v>1</v>
      </c>
      <c r="D5707" t="s">
        <v>1345</v>
      </c>
      <c r="E5707" t="s">
        <v>2254</v>
      </c>
      <c r="F5707" s="4"/>
      <c r="G5707" s="9">
        <f>Table5[[#This Row],[Order Quantity]]</f>
        <v>1</v>
      </c>
    </row>
    <row r="5708" spans="1:7" ht="16" hidden="1" x14ac:dyDescent="0.2">
      <c r="A5708" t="s">
        <v>2255</v>
      </c>
      <c r="B5708">
        <v>1</v>
      </c>
      <c r="C5708">
        <v>1</v>
      </c>
      <c r="D5708" t="s">
        <v>2256</v>
      </c>
      <c r="E5708" t="s">
        <v>1254</v>
      </c>
      <c r="F5708" s="4"/>
      <c r="G5708" s="9">
        <f>Table5[[#This Row],[Order Quantity]]</f>
        <v>1</v>
      </c>
    </row>
    <row r="5709" spans="1:7" ht="16" hidden="1" x14ac:dyDescent="0.2">
      <c r="A5709" t="s">
        <v>2258</v>
      </c>
      <c r="B5709">
        <v>1</v>
      </c>
      <c r="C5709">
        <v>1</v>
      </c>
      <c r="D5709" t="s">
        <v>2259</v>
      </c>
      <c r="E5709" t="s">
        <v>2260</v>
      </c>
      <c r="F5709" s="4"/>
      <c r="G5709" s="9">
        <f>Table5[[#This Row],[Order Quantity]]</f>
        <v>1</v>
      </c>
    </row>
    <row r="5710" spans="1:7" ht="16" hidden="1" x14ac:dyDescent="0.2">
      <c r="A5710" t="s">
        <v>2272</v>
      </c>
      <c r="B5710">
        <v>1</v>
      </c>
      <c r="C5710">
        <v>1</v>
      </c>
      <c r="D5710" t="s">
        <v>1404</v>
      </c>
      <c r="E5710" t="s">
        <v>2273</v>
      </c>
      <c r="F5710" s="4"/>
      <c r="G5710" s="9">
        <f>Table5[[#This Row],[Order Quantity]]</f>
        <v>1</v>
      </c>
    </row>
    <row r="5711" spans="1:7" ht="16" hidden="1" x14ac:dyDescent="0.2">
      <c r="A5711" t="s">
        <v>2289</v>
      </c>
      <c r="B5711">
        <v>1</v>
      </c>
      <c r="C5711">
        <v>1</v>
      </c>
      <c r="D5711" t="s">
        <v>65</v>
      </c>
      <c r="E5711" t="s">
        <v>2290</v>
      </c>
      <c r="F5711" s="4"/>
      <c r="G5711" s="9">
        <f>Table5[[#This Row],[Order Quantity]]</f>
        <v>1</v>
      </c>
    </row>
    <row r="5712" spans="1:7" ht="16" hidden="1" x14ac:dyDescent="0.2">
      <c r="A5712" t="s">
        <v>2299</v>
      </c>
      <c r="B5712">
        <v>1</v>
      </c>
      <c r="C5712">
        <v>1</v>
      </c>
      <c r="D5712" t="s">
        <v>65</v>
      </c>
      <c r="E5712" t="s">
        <v>1481</v>
      </c>
      <c r="F5712" s="4"/>
      <c r="G5712" s="9">
        <f>Table5[[#This Row],[Order Quantity]]</f>
        <v>1</v>
      </c>
    </row>
    <row r="5713" spans="1:7" ht="16" hidden="1" x14ac:dyDescent="0.2">
      <c r="A5713" t="s">
        <v>2300</v>
      </c>
      <c r="B5713">
        <v>1</v>
      </c>
      <c r="C5713">
        <v>1</v>
      </c>
      <c r="D5713" t="s">
        <v>65</v>
      </c>
      <c r="E5713" t="s">
        <v>1449</v>
      </c>
      <c r="F5713" s="4"/>
      <c r="G5713" s="9">
        <f>Table5[[#This Row],[Order Quantity]]</f>
        <v>1</v>
      </c>
    </row>
    <row r="5714" spans="1:7" ht="16" hidden="1" x14ac:dyDescent="0.2">
      <c r="A5714" t="s">
        <v>2322</v>
      </c>
      <c r="B5714">
        <v>1</v>
      </c>
      <c r="C5714">
        <v>1</v>
      </c>
      <c r="D5714" t="s">
        <v>2323</v>
      </c>
      <c r="E5714" t="s">
        <v>1694</v>
      </c>
      <c r="F5714" s="4"/>
      <c r="G5714" s="9">
        <f>Table5[[#This Row],[Order Quantity]]</f>
        <v>1</v>
      </c>
    </row>
    <row r="5715" spans="1:7" ht="16" hidden="1" x14ac:dyDescent="0.2">
      <c r="A5715" t="s">
        <v>2330</v>
      </c>
      <c r="B5715">
        <v>1</v>
      </c>
      <c r="C5715">
        <v>1</v>
      </c>
      <c r="D5715" t="s">
        <v>296</v>
      </c>
      <c r="E5715" t="s">
        <v>2331</v>
      </c>
      <c r="F5715" s="4"/>
      <c r="G5715" s="9">
        <f>Table5[[#This Row],[Order Quantity]]</f>
        <v>1</v>
      </c>
    </row>
    <row r="5716" spans="1:7" ht="16" hidden="1" x14ac:dyDescent="0.2">
      <c r="A5716" t="s">
        <v>2334</v>
      </c>
      <c r="B5716">
        <v>1</v>
      </c>
      <c r="C5716" s="6">
        <v>1</v>
      </c>
      <c r="D5716" t="s">
        <v>385</v>
      </c>
      <c r="E5716" t="s">
        <v>2335</v>
      </c>
      <c r="F5716" s="4"/>
      <c r="G5716" s="9">
        <f>Table5[[#This Row],[Order Quantity]]</f>
        <v>1</v>
      </c>
    </row>
    <row r="5717" spans="1:7" ht="16" hidden="1" x14ac:dyDescent="0.2">
      <c r="A5717" t="s">
        <v>2344</v>
      </c>
      <c r="B5717">
        <v>1</v>
      </c>
      <c r="C5717" s="6">
        <v>1</v>
      </c>
      <c r="D5717" t="s">
        <v>533</v>
      </c>
      <c r="E5717" t="s">
        <v>2345</v>
      </c>
      <c r="F5717" s="4"/>
      <c r="G5717" s="9">
        <f>Table5[[#This Row],[Order Quantity]]</f>
        <v>1</v>
      </c>
    </row>
    <row r="5718" spans="1:7" ht="16" hidden="1" x14ac:dyDescent="0.2">
      <c r="A5718" t="s">
        <v>2354</v>
      </c>
      <c r="B5718">
        <v>1</v>
      </c>
      <c r="C5718">
        <v>1</v>
      </c>
      <c r="D5718" t="s">
        <v>991</v>
      </c>
      <c r="E5718" t="s">
        <v>1719</v>
      </c>
      <c r="F5718" s="4"/>
      <c r="G5718" s="9">
        <f>Table5[[#This Row],[Order Quantity]]</f>
        <v>1</v>
      </c>
    </row>
    <row r="5719" spans="1:7" ht="16" hidden="1" x14ac:dyDescent="0.2">
      <c r="A5719" t="s">
        <v>2359</v>
      </c>
      <c r="B5719">
        <v>1</v>
      </c>
      <c r="C5719">
        <v>1</v>
      </c>
      <c r="D5719" t="s">
        <v>2360</v>
      </c>
      <c r="E5719" t="s">
        <v>1257</v>
      </c>
      <c r="F5719" s="4"/>
      <c r="G5719" s="9">
        <f>Table5[[#This Row],[Order Quantity]]</f>
        <v>1</v>
      </c>
    </row>
    <row r="5720" spans="1:7" ht="16" hidden="1" x14ac:dyDescent="0.2">
      <c r="A5720" t="s">
        <v>2365</v>
      </c>
      <c r="B5720">
        <v>1</v>
      </c>
      <c r="C5720" s="6">
        <v>1</v>
      </c>
      <c r="D5720" t="s">
        <v>2366</v>
      </c>
      <c r="E5720" t="s">
        <v>1501</v>
      </c>
      <c r="F5720" s="4"/>
      <c r="G5720" s="9">
        <f>Table5[[#This Row],[Order Quantity]]</f>
        <v>1</v>
      </c>
    </row>
    <row r="5721" spans="1:7" ht="16" hidden="1" x14ac:dyDescent="0.2">
      <c r="A5721" t="s">
        <v>2375</v>
      </c>
      <c r="B5721">
        <v>1</v>
      </c>
      <c r="C5721" s="6">
        <v>1</v>
      </c>
      <c r="D5721" t="s">
        <v>97</v>
      </c>
      <c r="E5721" t="s">
        <v>1664</v>
      </c>
      <c r="F5721" s="4"/>
      <c r="G5721" s="9">
        <f>Table5[[#This Row],[Order Quantity]]</f>
        <v>1</v>
      </c>
    </row>
    <row r="5722" spans="1:7" ht="16" hidden="1" x14ac:dyDescent="0.2">
      <c r="A5722" t="s">
        <v>2377</v>
      </c>
      <c r="B5722">
        <v>1</v>
      </c>
      <c r="C5722">
        <v>1</v>
      </c>
      <c r="D5722" t="s">
        <v>136</v>
      </c>
      <c r="E5722" t="s">
        <v>2378</v>
      </c>
      <c r="F5722" s="4"/>
      <c r="G5722" s="9">
        <f>Table5[[#This Row],[Order Quantity]]</f>
        <v>1</v>
      </c>
    </row>
    <row r="5723" spans="1:7" ht="16" hidden="1" x14ac:dyDescent="0.2">
      <c r="A5723" t="s">
        <v>2389</v>
      </c>
      <c r="B5723">
        <v>1</v>
      </c>
      <c r="C5723">
        <v>1</v>
      </c>
      <c r="D5723" t="s">
        <v>2390</v>
      </c>
      <c r="E5723" t="s">
        <v>1084</v>
      </c>
      <c r="F5723" s="4"/>
      <c r="G5723" s="9">
        <f>Table5[[#This Row],[Order Quantity]]</f>
        <v>1</v>
      </c>
    </row>
    <row r="5724" spans="1:7" ht="16" hidden="1" x14ac:dyDescent="0.2">
      <c r="A5724" t="s">
        <v>566</v>
      </c>
      <c r="B5724">
        <v>1</v>
      </c>
      <c r="C5724">
        <v>1</v>
      </c>
      <c r="D5724" t="s">
        <v>65</v>
      </c>
      <c r="E5724" t="s">
        <v>2288</v>
      </c>
      <c r="F5724" s="4"/>
      <c r="G5724" s="9">
        <f>Table5[[#This Row],[Order Quantity]]</f>
        <v>1</v>
      </c>
    </row>
    <row r="5725" spans="1:7" ht="16" hidden="1" x14ac:dyDescent="0.2">
      <c r="A5725" t="s">
        <v>2406</v>
      </c>
      <c r="B5725">
        <v>1</v>
      </c>
      <c r="C5725">
        <v>1</v>
      </c>
      <c r="D5725" t="s">
        <v>136</v>
      </c>
      <c r="E5725" t="s">
        <v>2407</v>
      </c>
      <c r="F5725" s="4"/>
      <c r="G5725" s="9">
        <f>Table5[[#This Row],[Order Quantity]]</f>
        <v>1</v>
      </c>
    </row>
    <row r="5726" spans="1:7" ht="16" hidden="1" x14ac:dyDescent="0.2">
      <c r="A5726" t="s">
        <v>2408</v>
      </c>
      <c r="B5726">
        <v>1</v>
      </c>
      <c r="C5726">
        <v>1</v>
      </c>
      <c r="D5726" t="s">
        <v>2409</v>
      </c>
      <c r="E5726" t="s">
        <v>165</v>
      </c>
      <c r="F5726" s="4"/>
      <c r="G5726" s="9">
        <f>Table5[[#This Row],[Order Quantity]]</f>
        <v>1</v>
      </c>
    </row>
    <row r="5727" spans="1:7" ht="16" hidden="1" x14ac:dyDescent="0.2">
      <c r="A5727" t="s">
        <v>2410</v>
      </c>
      <c r="B5727">
        <v>1</v>
      </c>
      <c r="C5727">
        <v>1</v>
      </c>
      <c r="D5727" t="s">
        <v>1998</v>
      </c>
      <c r="E5727" t="s">
        <v>165</v>
      </c>
      <c r="F5727" s="4"/>
      <c r="G5727" s="9">
        <f>Table5[[#This Row],[Order Quantity]]</f>
        <v>1</v>
      </c>
    </row>
    <row r="5728" spans="1:7" ht="16" hidden="1" x14ac:dyDescent="0.2">
      <c r="A5728" t="s">
        <v>2413</v>
      </c>
      <c r="B5728">
        <v>1</v>
      </c>
      <c r="C5728">
        <v>1</v>
      </c>
      <c r="D5728" t="s">
        <v>236</v>
      </c>
      <c r="E5728" t="s">
        <v>1586</v>
      </c>
      <c r="F5728" s="4"/>
      <c r="G5728" s="9">
        <f>Table5[[#This Row],[Order Quantity]]</f>
        <v>1</v>
      </c>
    </row>
    <row r="5729" spans="1:7" ht="16" hidden="1" x14ac:dyDescent="0.2">
      <c r="A5729" t="s">
        <v>2433</v>
      </c>
      <c r="B5729">
        <v>1</v>
      </c>
      <c r="C5729">
        <v>1</v>
      </c>
      <c r="D5729" t="s">
        <v>709</v>
      </c>
      <c r="E5729" t="s">
        <v>2219</v>
      </c>
      <c r="F5729" s="4"/>
      <c r="G5729" s="9">
        <f>Table5[[#This Row],[Order Quantity]]</f>
        <v>1</v>
      </c>
    </row>
    <row r="5730" spans="1:7" ht="16" hidden="1" x14ac:dyDescent="0.2">
      <c r="A5730" t="s">
        <v>2436</v>
      </c>
      <c r="B5730">
        <v>1</v>
      </c>
      <c r="C5730">
        <v>1</v>
      </c>
      <c r="D5730" t="s">
        <v>709</v>
      </c>
      <c r="E5730" t="s">
        <v>2219</v>
      </c>
      <c r="F5730" s="4"/>
      <c r="G5730" s="9">
        <f>Table5[[#This Row],[Order Quantity]]</f>
        <v>1</v>
      </c>
    </row>
    <row r="5731" spans="1:7" ht="16" hidden="1" x14ac:dyDescent="0.2">
      <c r="A5731" t="s">
        <v>2439</v>
      </c>
      <c r="B5731">
        <v>1</v>
      </c>
      <c r="C5731">
        <v>1</v>
      </c>
      <c r="D5731" t="s">
        <v>2440</v>
      </c>
      <c r="E5731" t="s">
        <v>1805</v>
      </c>
      <c r="F5731" s="4"/>
      <c r="G5731" s="9">
        <f>Table5[[#This Row],[Order Quantity]]</f>
        <v>1</v>
      </c>
    </row>
    <row r="5732" spans="1:7" ht="16" hidden="1" x14ac:dyDescent="0.2">
      <c r="A5732" t="s">
        <v>2441</v>
      </c>
      <c r="B5732">
        <v>1</v>
      </c>
      <c r="C5732">
        <v>1</v>
      </c>
      <c r="D5732" t="s">
        <v>854</v>
      </c>
      <c r="E5732" t="s">
        <v>2442</v>
      </c>
      <c r="F5732" s="4"/>
      <c r="G5732" s="9">
        <f>Table5[[#This Row],[Order Quantity]]</f>
        <v>1</v>
      </c>
    </row>
    <row r="5733" spans="1:7" ht="16" hidden="1" x14ac:dyDescent="0.2">
      <c r="A5733" t="s">
        <v>2449</v>
      </c>
      <c r="B5733">
        <v>1</v>
      </c>
      <c r="C5733">
        <v>1</v>
      </c>
      <c r="D5733" t="s">
        <v>2386</v>
      </c>
      <c r="E5733" t="s">
        <v>2449</v>
      </c>
      <c r="F5733" s="4"/>
      <c r="G5733" s="9">
        <f>Table5[[#This Row],[Order Quantity]]</f>
        <v>1</v>
      </c>
    </row>
    <row r="5734" spans="1:7" ht="16" hidden="1" x14ac:dyDescent="0.2">
      <c r="A5734" t="s">
        <v>2450</v>
      </c>
      <c r="B5734">
        <v>1</v>
      </c>
      <c r="C5734">
        <v>1</v>
      </c>
      <c r="D5734" t="s">
        <v>1497</v>
      </c>
      <c r="E5734" t="s">
        <v>2109</v>
      </c>
      <c r="F5734" s="4"/>
      <c r="G5734" s="9">
        <f>Table5[[#This Row],[Order Quantity]]</f>
        <v>1</v>
      </c>
    </row>
    <row r="5735" spans="1:7" ht="16" hidden="1" x14ac:dyDescent="0.2">
      <c r="A5735" t="s">
        <v>2479</v>
      </c>
      <c r="B5735">
        <v>1</v>
      </c>
      <c r="C5735">
        <v>1</v>
      </c>
      <c r="D5735" t="s">
        <v>28</v>
      </c>
      <c r="E5735" t="s">
        <v>1576</v>
      </c>
      <c r="F5735" s="4"/>
      <c r="G5735" s="9">
        <f>Table5[[#This Row],[Order Quantity]]</f>
        <v>1</v>
      </c>
    </row>
    <row r="5736" spans="1:7" ht="16" hidden="1" x14ac:dyDescent="0.2">
      <c r="A5736" t="s">
        <v>2486</v>
      </c>
      <c r="B5736">
        <v>1</v>
      </c>
      <c r="C5736">
        <v>1</v>
      </c>
      <c r="D5736" t="s">
        <v>65</v>
      </c>
      <c r="E5736" t="s">
        <v>2487</v>
      </c>
      <c r="F5736" s="4"/>
      <c r="G5736" s="9">
        <f>Table5[[#This Row],[Order Quantity]]</f>
        <v>1</v>
      </c>
    </row>
    <row r="5737" spans="1:7" ht="16" hidden="1" x14ac:dyDescent="0.2">
      <c r="A5737" t="s">
        <v>2492</v>
      </c>
      <c r="B5737">
        <v>1</v>
      </c>
      <c r="C5737">
        <v>1</v>
      </c>
      <c r="D5737" t="s">
        <v>411</v>
      </c>
      <c r="E5737" t="s">
        <v>1246</v>
      </c>
      <c r="F5737" s="4"/>
      <c r="G5737" s="9">
        <f>Table5[[#This Row],[Order Quantity]]</f>
        <v>1</v>
      </c>
    </row>
    <row r="5738" spans="1:7" ht="16" hidden="1" x14ac:dyDescent="0.2">
      <c r="A5738" t="s">
        <v>2506</v>
      </c>
      <c r="B5738">
        <v>1</v>
      </c>
      <c r="C5738">
        <v>1</v>
      </c>
      <c r="D5738" t="s">
        <v>1515</v>
      </c>
      <c r="E5738" t="s">
        <v>2506</v>
      </c>
      <c r="F5738" s="4"/>
      <c r="G5738" s="9">
        <f>Table5[[#This Row],[Order Quantity]]</f>
        <v>1</v>
      </c>
    </row>
    <row r="5739" spans="1:7" ht="16" hidden="1" x14ac:dyDescent="0.2">
      <c r="A5739" t="s">
        <v>2511</v>
      </c>
      <c r="B5739">
        <v>1</v>
      </c>
      <c r="C5739">
        <v>1</v>
      </c>
      <c r="D5739" t="s">
        <v>1515</v>
      </c>
      <c r="E5739" t="s">
        <v>1655</v>
      </c>
      <c r="F5739" s="4"/>
      <c r="G5739" s="9">
        <f>Table5[[#This Row],[Order Quantity]]</f>
        <v>1</v>
      </c>
    </row>
    <row r="5740" spans="1:7" ht="16" hidden="1" x14ac:dyDescent="0.2">
      <c r="A5740" t="s">
        <v>2525</v>
      </c>
      <c r="B5740">
        <v>1</v>
      </c>
      <c r="C5740">
        <v>1</v>
      </c>
      <c r="D5740" t="s">
        <v>2146</v>
      </c>
      <c r="E5740" t="s">
        <v>1364</v>
      </c>
      <c r="F5740" s="4"/>
      <c r="G5740" s="9">
        <f>Table5[[#This Row],[Order Quantity]]</f>
        <v>1</v>
      </c>
    </row>
    <row r="5741" spans="1:7" ht="16" hidden="1" x14ac:dyDescent="0.2">
      <c r="A5741" t="s">
        <v>2533</v>
      </c>
      <c r="B5741">
        <v>1</v>
      </c>
      <c r="C5741">
        <v>1</v>
      </c>
      <c r="D5741" t="s">
        <v>2534</v>
      </c>
      <c r="E5741" t="s">
        <v>2535</v>
      </c>
      <c r="F5741" s="4"/>
      <c r="G5741" s="9">
        <f>Table5[[#This Row],[Order Quantity]]</f>
        <v>1</v>
      </c>
    </row>
    <row r="5742" spans="1:7" ht="16" hidden="1" x14ac:dyDescent="0.2">
      <c r="A5742" t="s">
        <v>2536</v>
      </c>
      <c r="B5742">
        <v>1</v>
      </c>
      <c r="C5742">
        <v>1</v>
      </c>
      <c r="D5742" t="s">
        <v>325</v>
      </c>
      <c r="E5742" t="s">
        <v>1242</v>
      </c>
      <c r="F5742" s="4"/>
      <c r="G5742" s="9">
        <f>Table5[[#This Row],[Order Quantity]]</f>
        <v>1</v>
      </c>
    </row>
    <row r="5743" spans="1:7" ht="16" hidden="1" x14ac:dyDescent="0.2">
      <c r="A5743" t="s">
        <v>2538</v>
      </c>
      <c r="B5743">
        <v>1</v>
      </c>
      <c r="C5743">
        <v>1</v>
      </c>
      <c r="D5743" t="s">
        <v>28</v>
      </c>
      <c r="E5743" t="s">
        <v>1273</v>
      </c>
      <c r="F5743" s="4"/>
      <c r="G5743" s="9">
        <f>Table5[[#This Row],[Order Quantity]]</f>
        <v>1</v>
      </c>
    </row>
    <row r="5744" spans="1:7" ht="16" hidden="1" x14ac:dyDescent="0.2">
      <c r="A5744" t="s">
        <v>2539</v>
      </c>
      <c r="B5744">
        <v>1</v>
      </c>
      <c r="C5744">
        <v>1</v>
      </c>
      <c r="D5744" t="s">
        <v>2088</v>
      </c>
      <c r="E5744" t="s">
        <v>1677</v>
      </c>
      <c r="F5744" s="4"/>
      <c r="G5744" s="9">
        <f>Table5[[#This Row],[Order Quantity]]</f>
        <v>1</v>
      </c>
    </row>
    <row r="5745" spans="1:7" ht="16" hidden="1" x14ac:dyDescent="0.2">
      <c r="A5745" t="s">
        <v>2540</v>
      </c>
      <c r="B5745">
        <v>1</v>
      </c>
      <c r="C5745" s="6">
        <v>1</v>
      </c>
      <c r="D5745" t="s">
        <v>2541</v>
      </c>
      <c r="E5745" t="s">
        <v>1265</v>
      </c>
      <c r="F5745" s="4"/>
      <c r="G5745" s="9">
        <f>Table5[[#This Row],[Order Quantity]]</f>
        <v>1</v>
      </c>
    </row>
    <row r="5746" spans="1:7" ht="16" hidden="1" x14ac:dyDescent="0.2">
      <c r="A5746" t="s">
        <v>2543</v>
      </c>
      <c r="B5746">
        <v>1</v>
      </c>
      <c r="C5746">
        <v>1</v>
      </c>
      <c r="D5746" t="s">
        <v>422</v>
      </c>
      <c r="E5746" t="s">
        <v>1677</v>
      </c>
      <c r="F5746" s="4"/>
      <c r="G5746" s="9">
        <f>Table5[[#This Row],[Order Quantity]]</f>
        <v>1</v>
      </c>
    </row>
    <row r="5747" spans="1:7" ht="16" hidden="1" x14ac:dyDescent="0.2">
      <c r="A5747" t="s">
        <v>2551</v>
      </c>
      <c r="B5747">
        <v>1</v>
      </c>
      <c r="C5747">
        <v>1</v>
      </c>
      <c r="D5747" t="s">
        <v>2552</v>
      </c>
      <c r="E5747" t="s">
        <v>1640</v>
      </c>
      <c r="F5747" s="4"/>
      <c r="G5747" s="9">
        <f>Table5[[#This Row],[Order Quantity]]</f>
        <v>1</v>
      </c>
    </row>
    <row r="5748" spans="1:7" ht="16" hidden="1" x14ac:dyDescent="0.2">
      <c r="A5748" t="s">
        <v>2558</v>
      </c>
      <c r="B5748">
        <v>1</v>
      </c>
      <c r="C5748">
        <v>1</v>
      </c>
      <c r="D5748" t="s">
        <v>388</v>
      </c>
      <c r="E5748" t="s">
        <v>1273</v>
      </c>
      <c r="F5748" s="4"/>
      <c r="G5748" s="9">
        <f>Table5[[#This Row],[Order Quantity]]</f>
        <v>1</v>
      </c>
    </row>
    <row r="5749" spans="1:7" ht="16" hidden="1" x14ac:dyDescent="0.2">
      <c r="A5749" t="s">
        <v>2559</v>
      </c>
      <c r="B5749">
        <v>1</v>
      </c>
      <c r="C5749">
        <v>1</v>
      </c>
      <c r="D5749" t="s">
        <v>388</v>
      </c>
      <c r="E5749" t="s">
        <v>1273</v>
      </c>
      <c r="F5749" s="4"/>
      <c r="G5749" s="9">
        <f>Table5[[#This Row],[Order Quantity]]</f>
        <v>1</v>
      </c>
    </row>
    <row r="5750" spans="1:7" ht="16" hidden="1" x14ac:dyDescent="0.2">
      <c r="A5750" t="s">
        <v>2561</v>
      </c>
      <c r="B5750">
        <v>1</v>
      </c>
      <c r="C5750">
        <v>1</v>
      </c>
      <c r="D5750" t="s">
        <v>1061</v>
      </c>
      <c r="E5750" t="s">
        <v>2235</v>
      </c>
      <c r="F5750" s="4"/>
      <c r="G5750" s="9">
        <f>Table5[[#This Row],[Order Quantity]]</f>
        <v>1</v>
      </c>
    </row>
    <row r="5751" spans="1:7" ht="16" hidden="1" x14ac:dyDescent="0.2">
      <c r="A5751" t="s">
        <v>2564</v>
      </c>
      <c r="B5751">
        <v>1</v>
      </c>
      <c r="C5751">
        <v>1</v>
      </c>
      <c r="D5751" t="s">
        <v>422</v>
      </c>
      <c r="E5751" t="s">
        <v>1285</v>
      </c>
      <c r="F5751" s="4"/>
      <c r="G5751" s="9">
        <f>Table5[[#This Row],[Order Quantity]]</f>
        <v>1</v>
      </c>
    </row>
    <row r="5752" spans="1:7" ht="16" hidden="1" x14ac:dyDescent="0.2">
      <c r="A5752" t="s">
        <v>2569</v>
      </c>
      <c r="B5752">
        <v>1</v>
      </c>
      <c r="C5752">
        <v>1</v>
      </c>
      <c r="D5752" t="s">
        <v>1667</v>
      </c>
      <c r="E5752" t="s">
        <v>1285</v>
      </c>
      <c r="F5752" s="4"/>
      <c r="G5752" s="9">
        <f>Table5[[#This Row],[Order Quantity]]</f>
        <v>1</v>
      </c>
    </row>
    <row r="5753" spans="1:7" ht="16" hidden="1" x14ac:dyDescent="0.2">
      <c r="A5753" t="s">
        <v>2572</v>
      </c>
      <c r="B5753">
        <v>1</v>
      </c>
      <c r="C5753">
        <v>1</v>
      </c>
      <c r="D5753" t="s">
        <v>136</v>
      </c>
      <c r="E5753" t="s">
        <v>2573</v>
      </c>
      <c r="F5753" s="4"/>
      <c r="G5753" s="9">
        <f>Table5[[#This Row],[Order Quantity]]</f>
        <v>1</v>
      </c>
    </row>
    <row r="5754" spans="1:7" ht="16" hidden="1" x14ac:dyDescent="0.2">
      <c r="A5754" t="s">
        <v>601</v>
      </c>
      <c r="B5754">
        <v>1</v>
      </c>
      <c r="C5754">
        <v>1</v>
      </c>
      <c r="D5754" t="s">
        <v>2582</v>
      </c>
      <c r="E5754" t="s">
        <v>1084</v>
      </c>
      <c r="F5754" s="4"/>
      <c r="G5754" s="9">
        <f>Table5[[#This Row],[Order Quantity]]</f>
        <v>1</v>
      </c>
    </row>
    <row r="5755" spans="1:7" ht="16" hidden="1" x14ac:dyDescent="0.2">
      <c r="A5755" t="s">
        <v>2586</v>
      </c>
      <c r="B5755">
        <v>1</v>
      </c>
      <c r="C5755">
        <v>1</v>
      </c>
      <c r="D5755" t="s">
        <v>181</v>
      </c>
      <c r="E5755" t="s">
        <v>1660</v>
      </c>
      <c r="F5755" s="4"/>
      <c r="G5755" s="9">
        <f>Table5[[#This Row],[Order Quantity]]</f>
        <v>1</v>
      </c>
    </row>
    <row r="5756" spans="1:7" ht="16" hidden="1" x14ac:dyDescent="0.2">
      <c r="A5756" t="s">
        <v>2587</v>
      </c>
      <c r="B5756">
        <v>1</v>
      </c>
      <c r="C5756">
        <v>1</v>
      </c>
      <c r="D5756" t="s">
        <v>136</v>
      </c>
      <c r="E5756" t="s">
        <v>2024</v>
      </c>
      <c r="F5756" s="4"/>
      <c r="G5756" s="9">
        <f>Table5[[#This Row],[Order Quantity]]</f>
        <v>1</v>
      </c>
    </row>
    <row r="5757" spans="1:7" ht="16" hidden="1" x14ac:dyDescent="0.2">
      <c r="A5757" t="s">
        <v>2591</v>
      </c>
      <c r="B5757">
        <v>1</v>
      </c>
      <c r="C5757">
        <v>1</v>
      </c>
      <c r="D5757" t="s">
        <v>124</v>
      </c>
      <c r="E5757" t="s">
        <v>1467</v>
      </c>
      <c r="F5757" s="4"/>
      <c r="G5757" s="9">
        <f>Table5[[#This Row],[Order Quantity]]</f>
        <v>1</v>
      </c>
    </row>
    <row r="5758" spans="1:7" ht="16" hidden="1" x14ac:dyDescent="0.2">
      <c r="A5758" t="s">
        <v>2592</v>
      </c>
      <c r="B5758">
        <v>1</v>
      </c>
      <c r="C5758">
        <v>1</v>
      </c>
      <c r="D5758" t="s">
        <v>1917</v>
      </c>
      <c r="E5758" t="s">
        <v>1918</v>
      </c>
      <c r="F5758" s="4"/>
      <c r="G5758" s="9">
        <f>Table5[[#This Row],[Order Quantity]]</f>
        <v>1</v>
      </c>
    </row>
    <row r="5759" spans="1:7" ht="16" hidden="1" x14ac:dyDescent="0.2">
      <c r="A5759" t="s">
        <v>2594</v>
      </c>
      <c r="B5759">
        <v>1</v>
      </c>
      <c r="C5759">
        <v>1</v>
      </c>
      <c r="D5759" t="s">
        <v>1144</v>
      </c>
      <c r="E5759" t="s">
        <v>1285</v>
      </c>
      <c r="F5759" s="4"/>
      <c r="G5759" s="9">
        <f>Table5[[#This Row],[Order Quantity]]</f>
        <v>1</v>
      </c>
    </row>
    <row r="5760" spans="1:7" ht="16" hidden="1" x14ac:dyDescent="0.2">
      <c r="A5760" t="s">
        <v>2602</v>
      </c>
      <c r="B5760">
        <v>1</v>
      </c>
      <c r="C5760">
        <v>1</v>
      </c>
      <c r="D5760" t="s">
        <v>385</v>
      </c>
      <c r="E5760" t="s">
        <v>2362</v>
      </c>
      <c r="F5760" s="4"/>
      <c r="G5760" s="9">
        <f>Table5[[#This Row],[Order Quantity]]</f>
        <v>1</v>
      </c>
    </row>
    <row r="5761" spans="1:7" ht="16" hidden="1" x14ac:dyDescent="0.2">
      <c r="A5761" t="s">
        <v>2604</v>
      </c>
      <c r="B5761">
        <v>1</v>
      </c>
      <c r="C5761">
        <v>1</v>
      </c>
      <c r="D5761" t="s">
        <v>417</v>
      </c>
      <c r="E5761" t="s">
        <v>1605</v>
      </c>
      <c r="F5761" s="4"/>
      <c r="G5761" s="9">
        <f>Table5[[#This Row],[Order Quantity]]</f>
        <v>1</v>
      </c>
    </row>
    <row r="5762" spans="1:7" ht="16" hidden="1" x14ac:dyDescent="0.2">
      <c r="A5762" t="s">
        <v>2605</v>
      </c>
      <c r="B5762">
        <v>1</v>
      </c>
      <c r="C5762">
        <v>1</v>
      </c>
      <c r="D5762" t="s">
        <v>2412</v>
      </c>
      <c r="E5762" t="s">
        <v>1547</v>
      </c>
      <c r="F5762" s="4"/>
      <c r="G5762" s="9">
        <f>Table5[[#This Row],[Order Quantity]]</f>
        <v>1</v>
      </c>
    </row>
    <row r="5763" spans="1:7" ht="16" hidden="1" x14ac:dyDescent="0.2">
      <c r="A5763" t="s">
        <v>2606</v>
      </c>
      <c r="B5763">
        <v>1</v>
      </c>
      <c r="C5763" s="6">
        <v>1</v>
      </c>
      <c r="D5763" t="s">
        <v>2607</v>
      </c>
      <c r="E5763" t="s">
        <v>2345</v>
      </c>
      <c r="F5763" s="4"/>
      <c r="G5763" s="9">
        <f>Table5[[#This Row],[Order Quantity]]</f>
        <v>1</v>
      </c>
    </row>
    <row r="5764" spans="1:7" ht="16" hidden="1" x14ac:dyDescent="0.2">
      <c r="A5764" t="s">
        <v>2611</v>
      </c>
      <c r="B5764">
        <v>1</v>
      </c>
      <c r="C5764">
        <v>1</v>
      </c>
      <c r="D5764" t="s">
        <v>555</v>
      </c>
      <c r="E5764" t="s">
        <v>1273</v>
      </c>
      <c r="F5764" s="4"/>
      <c r="G5764" s="9">
        <f>Table5[[#This Row],[Order Quantity]]</f>
        <v>1</v>
      </c>
    </row>
    <row r="5765" spans="1:7" ht="16" hidden="1" x14ac:dyDescent="0.2">
      <c r="A5765" t="s">
        <v>2616</v>
      </c>
      <c r="B5765">
        <v>1</v>
      </c>
      <c r="C5765" s="6">
        <v>1</v>
      </c>
      <c r="D5765" t="s">
        <v>2617</v>
      </c>
      <c r="E5765" t="s">
        <v>1502</v>
      </c>
      <c r="F5765" s="4"/>
      <c r="G5765" s="9">
        <f>Table5[[#This Row],[Order Quantity]]</f>
        <v>1</v>
      </c>
    </row>
    <row r="5766" spans="1:7" ht="16" hidden="1" x14ac:dyDescent="0.2">
      <c r="A5766" t="s">
        <v>2618</v>
      </c>
      <c r="B5766">
        <v>1</v>
      </c>
      <c r="C5766">
        <v>1</v>
      </c>
      <c r="D5766" t="s">
        <v>1508</v>
      </c>
      <c r="E5766" t="s">
        <v>1509</v>
      </c>
      <c r="F5766" s="4"/>
      <c r="G5766" s="9">
        <f>Table5[[#This Row],[Order Quantity]]</f>
        <v>1</v>
      </c>
    </row>
    <row r="5767" spans="1:7" ht="16" hidden="1" x14ac:dyDescent="0.2">
      <c r="A5767" t="s">
        <v>2620</v>
      </c>
      <c r="B5767">
        <v>1</v>
      </c>
      <c r="C5767">
        <v>1</v>
      </c>
      <c r="D5767" t="s">
        <v>2621</v>
      </c>
      <c r="E5767" t="s">
        <v>1242</v>
      </c>
      <c r="F5767" s="4"/>
      <c r="G5767" s="9">
        <f>Table5[[#This Row],[Order Quantity]]</f>
        <v>1</v>
      </c>
    </row>
    <row r="5768" spans="1:7" ht="16" hidden="1" x14ac:dyDescent="0.2">
      <c r="A5768" t="s">
        <v>2623</v>
      </c>
      <c r="B5768">
        <v>1</v>
      </c>
      <c r="C5768">
        <v>1</v>
      </c>
      <c r="D5768" t="s">
        <v>1144</v>
      </c>
      <c r="E5768" t="s">
        <v>1647</v>
      </c>
      <c r="F5768" s="4"/>
      <c r="G5768" s="9">
        <f>Table5[[#This Row],[Order Quantity]]</f>
        <v>1</v>
      </c>
    </row>
    <row r="5769" spans="1:7" ht="16" hidden="1" x14ac:dyDescent="0.2">
      <c r="A5769" t="s">
        <v>2645</v>
      </c>
      <c r="B5769">
        <v>1</v>
      </c>
      <c r="C5769">
        <v>1</v>
      </c>
      <c r="D5769" t="s">
        <v>609</v>
      </c>
      <c r="E5769" t="s">
        <v>1357</v>
      </c>
      <c r="F5769" s="4"/>
      <c r="G5769" s="9">
        <f>Table5[[#This Row],[Order Quantity]]</f>
        <v>1</v>
      </c>
    </row>
    <row r="5770" spans="1:7" ht="16" hidden="1" x14ac:dyDescent="0.2">
      <c r="A5770" t="s">
        <v>2650</v>
      </c>
      <c r="B5770">
        <v>1</v>
      </c>
      <c r="C5770">
        <v>1</v>
      </c>
      <c r="D5770" t="s">
        <v>184</v>
      </c>
      <c r="E5770" t="s">
        <v>1902</v>
      </c>
      <c r="F5770" s="4"/>
      <c r="G5770" s="9">
        <f>Table5[[#This Row],[Order Quantity]]</f>
        <v>1</v>
      </c>
    </row>
    <row r="5771" spans="1:7" ht="16" hidden="1" x14ac:dyDescent="0.2">
      <c r="A5771" t="s">
        <v>2658</v>
      </c>
      <c r="B5771">
        <v>1</v>
      </c>
      <c r="C5771">
        <v>1</v>
      </c>
      <c r="D5771" t="s">
        <v>160</v>
      </c>
      <c r="E5771" t="s">
        <v>1467</v>
      </c>
      <c r="F5771" s="4"/>
      <c r="G5771" s="9">
        <f>Table5[[#This Row],[Order Quantity]]</f>
        <v>1</v>
      </c>
    </row>
    <row r="5772" spans="1:7" ht="16" hidden="1" x14ac:dyDescent="0.2">
      <c r="A5772" t="s">
        <v>2666</v>
      </c>
      <c r="B5772">
        <v>1</v>
      </c>
      <c r="C5772">
        <v>1</v>
      </c>
      <c r="D5772" t="s">
        <v>1998</v>
      </c>
      <c r="E5772" t="s">
        <v>1908</v>
      </c>
      <c r="F5772" s="4"/>
      <c r="G5772" s="9">
        <f>Table5[[#This Row],[Order Quantity]]</f>
        <v>1</v>
      </c>
    </row>
    <row r="5773" spans="1:7" ht="16" hidden="1" x14ac:dyDescent="0.2">
      <c r="A5773" t="s">
        <v>2668</v>
      </c>
      <c r="B5773">
        <v>1</v>
      </c>
      <c r="C5773">
        <v>1</v>
      </c>
      <c r="D5773" t="s">
        <v>809</v>
      </c>
      <c r="E5773" t="s">
        <v>1531</v>
      </c>
      <c r="F5773" s="4"/>
      <c r="G5773" s="9">
        <f>Table5[[#This Row],[Order Quantity]]</f>
        <v>1</v>
      </c>
    </row>
    <row r="5774" spans="1:7" ht="16" hidden="1" x14ac:dyDescent="0.2">
      <c r="A5774" t="s">
        <v>2669</v>
      </c>
      <c r="B5774">
        <v>1</v>
      </c>
      <c r="C5774">
        <v>1</v>
      </c>
      <c r="D5774" t="s">
        <v>809</v>
      </c>
      <c r="E5774" t="s">
        <v>1531</v>
      </c>
      <c r="F5774" s="4"/>
      <c r="G5774" s="9">
        <f>Table5[[#This Row],[Order Quantity]]</f>
        <v>1</v>
      </c>
    </row>
    <row r="5775" spans="1:7" ht="16" hidden="1" x14ac:dyDescent="0.2">
      <c r="A5775" t="s">
        <v>2670</v>
      </c>
      <c r="B5775">
        <v>1</v>
      </c>
      <c r="C5775">
        <v>1</v>
      </c>
      <c r="D5775" t="s">
        <v>809</v>
      </c>
      <c r="E5775" t="s">
        <v>1531</v>
      </c>
      <c r="F5775" s="4"/>
      <c r="G5775" s="9">
        <f>Table5[[#This Row],[Order Quantity]]</f>
        <v>1</v>
      </c>
    </row>
    <row r="5776" spans="1:7" ht="16" hidden="1" x14ac:dyDescent="0.2">
      <c r="A5776" t="s">
        <v>2696</v>
      </c>
      <c r="B5776">
        <v>1</v>
      </c>
      <c r="C5776">
        <v>1</v>
      </c>
      <c r="D5776" t="s">
        <v>136</v>
      </c>
      <c r="E5776" t="s">
        <v>2697</v>
      </c>
      <c r="F5776" s="4"/>
      <c r="G5776" s="9">
        <f>Table5[[#This Row],[Order Quantity]]</f>
        <v>1</v>
      </c>
    </row>
    <row r="5777" spans="1:7" ht="16" hidden="1" x14ac:dyDescent="0.2">
      <c r="A5777" t="s">
        <v>2702</v>
      </c>
      <c r="B5777">
        <v>1</v>
      </c>
      <c r="C5777">
        <v>1</v>
      </c>
      <c r="D5777" t="s">
        <v>2309</v>
      </c>
      <c r="E5777" t="s">
        <v>2646</v>
      </c>
      <c r="F5777" s="4"/>
      <c r="G5777" s="9">
        <f>Table5[[#This Row],[Order Quantity]]</f>
        <v>1</v>
      </c>
    </row>
    <row r="5778" spans="1:7" ht="16" hidden="1" x14ac:dyDescent="0.2">
      <c r="A5778" t="s">
        <v>2708</v>
      </c>
      <c r="B5778">
        <v>1</v>
      </c>
      <c r="C5778">
        <v>1</v>
      </c>
      <c r="D5778" t="s">
        <v>2309</v>
      </c>
      <c r="E5778" t="s">
        <v>2646</v>
      </c>
      <c r="F5778" s="4"/>
      <c r="G5778" s="9">
        <f>Table5[[#This Row],[Order Quantity]]</f>
        <v>1</v>
      </c>
    </row>
    <row r="5779" spans="1:7" ht="16" hidden="1" x14ac:dyDescent="0.2">
      <c r="A5779" t="s">
        <v>2709</v>
      </c>
      <c r="B5779">
        <v>1</v>
      </c>
      <c r="C5779">
        <v>1</v>
      </c>
      <c r="D5779" t="s">
        <v>2710</v>
      </c>
      <c r="E5779" t="s">
        <v>1788</v>
      </c>
      <c r="F5779" s="4"/>
      <c r="G5779" s="9">
        <f>Table5[[#This Row],[Order Quantity]]</f>
        <v>1</v>
      </c>
    </row>
    <row r="5780" spans="1:7" ht="16" hidden="1" x14ac:dyDescent="0.2">
      <c r="A5780" t="s">
        <v>2718</v>
      </c>
      <c r="B5780">
        <v>1</v>
      </c>
      <c r="C5780">
        <v>1</v>
      </c>
      <c r="D5780" t="s">
        <v>1083</v>
      </c>
      <c r="E5780" t="s">
        <v>2719</v>
      </c>
      <c r="F5780" s="4"/>
      <c r="G5780" s="9">
        <f>Table5[[#This Row],[Order Quantity]]</f>
        <v>1</v>
      </c>
    </row>
    <row r="5781" spans="1:7" ht="16" hidden="1" x14ac:dyDescent="0.2">
      <c r="A5781" t="s">
        <v>2721</v>
      </c>
      <c r="B5781">
        <v>1</v>
      </c>
      <c r="C5781">
        <v>1</v>
      </c>
      <c r="D5781" t="s">
        <v>113</v>
      </c>
      <c r="E5781" t="s">
        <v>2722</v>
      </c>
      <c r="F5781" s="4"/>
      <c r="G5781" s="9">
        <f>Table5[[#This Row],[Order Quantity]]</f>
        <v>1</v>
      </c>
    </row>
    <row r="5782" spans="1:7" ht="16" hidden="1" x14ac:dyDescent="0.2">
      <c r="A5782" t="s">
        <v>2728</v>
      </c>
      <c r="B5782">
        <v>1</v>
      </c>
      <c r="C5782">
        <v>1</v>
      </c>
      <c r="D5782" t="s">
        <v>653</v>
      </c>
      <c r="E5782" t="s">
        <v>2699</v>
      </c>
      <c r="F5782" s="4"/>
      <c r="G5782" s="9">
        <f>Table5[[#This Row],[Order Quantity]]</f>
        <v>1</v>
      </c>
    </row>
    <row r="5783" spans="1:7" ht="16" hidden="1" x14ac:dyDescent="0.2">
      <c r="A5783" t="s">
        <v>2732</v>
      </c>
      <c r="B5783">
        <v>1</v>
      </c>
      <c r="C5783">
        <v>1</v>
      </c>
      <c r="D5783" t="s">
        <v>2733</v>
      </c>
      <c r="E5783" t="s">
        <v>1562</v>
      </c>
      <c r="F5783" s="4"/>
      <c r="G5783" s="9">
        <f>Table5[[#This Row],[Order Quantity]]</f>
        <v>1</v>
      </c>
    </row>
    <row r="5784" spans="1:7" ht="16" hidden="1" x14ac:dyDescent="0.2">
      <c r="A5784" t="s">
        <v>2734</v>
      </c>
      <c r="B5784">
        <v>1</v>
      </c>
      <c r="C5784">
        <v>1</v>
      </c>
      <c r="D5784" t="s">
        <v>2735</v>
      </c>
      <c r="E5784" t="s">
        <v>1605</v>
      </c>
      <c r="F5784" s="4"/>
      <c r="G5784" s="9">
        <f>Table5[[#This Row],[Order Quantity]]</f>
        <v>1</v>
      </c>
    </row>
    <row r="5785" spans="1:7" ht="16" hidden="1" x14ac:dyDescent="0.2">
      <c r="A5785" t="s">
        <v>749</v>
      </c>
      <c r="B5785">
        <v>1</v>
      </c>
      <c r="C5785">
        <v>1</v>
      </c>
      <c r="D5785" t="s">
        <v>1651</v>
      </c>
      <c r="E5785" t="s">
        <v>1768</v>
      </c>
      <c r="F5785" s="4"/>
      <c r="G5785" s="9">
        <f>Table5[[#This Row],[Order Quantity]]</f>
        <v>1</v>
      </c>
    </row>
    <row r="5786" spans="1:7" ht="16" hidden="1" x14ac:dyDescent="0.2">
      <c r="A5786" t="s">
        <v>2743</v>
      </c>
      <c r="B5786">
        <v>1</v>
      </c>
      <c r="C5786">
        <v>1</v>
      </c>
      <c r="D5786" t="s">
        <v>624</v>
      </c>
      <c r="E5786" t="s">
        <v>2744</v>
      </c>
      <c r="F5786" s="4"/>
      <c r="G5786" s="9">
        <f>Table5[[#This Row],[Order Quantity]]</f>
        <v>1</v>
      </c>
    </row>
    <row r="5787" spans="1:7" ht="16" hidden="1" x14ac:dyDescent="0.2">
      <c r="A5787" t="s">
        <v>2766</v>
      </c>
      <c r="B5787">
        <v>1</v>
      </c>
      <c r="C5787">
        <v>1</v>
      </c>
      <c r="D5787" t="s">
        <v>2031</v>
      </c>
      <c r="E5787" t="s">
        <v>1498</v>
      </c>
      <c r="F5787" s="4"/>
      <c r="G5787" s="9">
        <f>Table5[[#This Row],[Order Quantity]]</f>
        <v>1</v>
      </c>
    </row>
    <row r="5788" spans="1:7" ht="16" hidden="1" x14ac:dyDescent="0.2">
      <c r="A5788" t="s">
        <v>2775</v>
      </c>
      <c r="B5788">
        <v>1</v>
      </c>
      <c r="C5788">
        <v>1</v>
      </c>
      <c r="D5788" t="s">
        <v>760</v>
      </c>
      <c r="E5788" t="s">
        <v>2776</v>
      </c>
      <c r="F5788" s="4"/>
      <c r="G5788" s="9">
        <f>Table5[[#This Row],[Order Quantity]]</f>
        <v>1</v>
      </c>
    </row>
    <row r="5789" spans="1:7" ht="16" hidden="1" x14ac:dyDescent="0.2">
      <c r="A5789" t="s">
        <v>326</v>
      </c>
      <c r="B5789">
        <v>1</v>
      </c>
      <c r="C5789">
        <v>1</v>
      </c>
      <c r="D5789" t="s">
        <v>175</v>
      </c>
      <c r="E5789" t="s">
        <v>1642</v>
      </c>
      <c r="F5789" s="4"/>
      <c r="G5789" s="9">
        <f>Table5[[#This Row],[Order Quantity]]</f>
        <v>1</v>
      </c>
    </row>
    <row r="5790" spans="1:7" ht="16" hidden="1" x14ac:dyDescent="0.2">
      <c r="A5790" t="s">
        <v>2781</v>
      </c>
      <c r="B5790">
        <v>1</v>
      </c>
      <c r="C5790">
        <v>1</v>
      </c>
      <c r="D5790" t="s">
        <v>175</v>
      </c>
      <c r="E5790" t="s">
        <v>1642</v>
      </c>
      <c r="F5790" s="4"/>
      <c r="G5790" s="9">
        <f>Table5[[#This Row],[Order Quantity]]</f>
        <v>1</v>
      </c>
    </row>
    <row r="5791" spans="1:7" ht="16" hidden="1" x14ac:dyDescent="0.2">
      <c r="A5791" t="s">
        <v>2784</v>
      </c>
      <c r="B5791">
        <v>1</v>
      </c>
      <c r="C5791">
        <v>1</v>
      </c>
      <c r="D5791" t="s">
        <v>175</v>
      </c>
      <c r="E5791" t="s">
        <v>1642</v>
      </c>
      <c r="F5791" s="4"/>
      <c r="G5791" s="9">
        <f>Table5[[#This Row],[Order Quantity]]</f>
        <v>1</v>
      </c>
    </row>
    <row r="5792" spans="1:7" ht="16" hidden="1" x14ac:dyDescent="0.2">
      <c r="A5792" t="s">
        <v>2785</v>
      </c>
      <c r="B5792">
        <v>1</v>
      </c>
      <c r="C5792">
        <v>1</v>
      </c>
      <c r="D5792" t="s">
        <v>2786</v>
      </c>
      <c r="E5792" t="s">
        <v>1647</v>
      </c>
      <c r="F5792" s="4"/>
      <c r="G5792" s="9">
        <f>Table5[[#This Row],[Order Quantity]]</f>
        <v>1</v>
      </c>
    </row>
    <row r="5793" spans="1:7" ht="16" hidden="1" x14ac:dyDescent="0.2">
      <c r="A5793" t="s">
        <v>2789</v>
      </c>
      <c r="B5793">
        <v>1</v>
      </c>
      <c r="C5793">
        <v>1</v>
      </c>
      <c r="D5793" t="s">
        <v>422</v>
      </c>
      <c r="E5793" t="s">
        <v>1304</v>
      </c>
      <c r="F5793" s="4"/>
      <c r="G5793" s="9">
        <f>Table5[[#This Row],[Order Quantity]]</f>
        <v>1</v>
      </c>
    </row>
    <row r="5794" spans="1:7" ht="16" hidden="1" x14ac:dyDescent="0.2">
      <c r="A5794" t="s">
        <v>2795</v>
      </c>
      <c r="B5794">
        <v>1</v>
      </c>
      <c r="C5794">
        <v>1</v>
      </c>
      <c r="D5794" t="s">
        <v>262</v>
      </c>
      <c r="E5794" t="s">
        <v>2776</v>
      </c>
      <c r="F5794" s="4"/>
      <c r="G5794" s="9">
        <f>Table5[[#This Row],[Order Quantity]]</f>
        <v>1</v>
      </c>
    </row>
    <row r="5795" spans="1:7" ht="16" hidden="1" x14ac:dyDescent="0.2">
      <c r="A5795" t="s">
        <v>2808</v>
      </c>
      <c r="B5795">
        <v>1</v>
      </c>
      <c r="C5795">
        <v>1</v>
      </c>
      <c r="D5795" t="s">
        <v>2809</v>
      </c>
      <c r="E5795" t="s">
        <v>2810</v>
      </c>
      <c r="F5795" s="4"/>
      <c r="G5795" s="9">
        <f>Table5[[#This Row],[Order Quantity]]</f>
        <v>1</v>
      </c>
    </row>
    <row r="5796" spans="1:7" ht="16" hidden="1" x14ac:dyDescent="0.2">
      <c r="A5796" t="s">
        <v>2820</v>
      </c>
      <c r="B5796">
        <v>1</v>
      </c>
      <c r="C5796">
        <v>1</v>
      </c>
      <c r="D5796" t="s">
        <v>2821</v>
      </c>
      <c r="E5796" t="s">
        <v>1647</v>
      </c>
      <c r="F5796" s="4"/>
      <c r="G5796" s="9">
        <f>Table5[[#This Row],[Order Quantity]]</f>
        <v>1</v>
      </c>
    </row>
    <row r="5797" spans="1:7" ht="16" hidden="1" x14ac:dyDescent="0.2">
      <c r="A5797" t="s">
        <v>2836</v>
      </c>
      <c r="B5797">
        <v>1</v>
      </c>
      <c r="C5797">
        <v>1</v>
      </c>
      <c r="D5797" t="s">
        <v>1150</v>
      </c>
      <c r="E5797" t="s">
        <v>1598</v>
      </c>
      <c r="F5797" s="4"/>
      <c r="G5797" s="9">
        <f>Table5[[#This Row],[Order Quantity]]</f>
        <v>1</v>
      </c>
    </row>
    <row r="5798" spans="1:7" ht="16" hidden="1" x14ac:dyDescent="0.2">
      <c r="A5798" t="s">
        <v>2837</v>
      </c>
      <c r="B5798">
        <v>1</v>
      </c>
      <c r="C5798">
        <v>1</v>
      </c>
      <c r="D5798" t="s">
        <v>450</v>
      </c>
      <c r="E5798" t="s">
        <v>1579</v>
      </c>
      <c r="F5798" s="4"/>
      <c r="G5798" s="9">
        <f>Table5[[#This Row],[Order Quantity]]</f>
        <v>1</v>
      </c>
    </row>
    <row r="5799" spans="1:7" ht="16" hidden="1" x14ac:dyDescent="0.2">
      <c r="A5799" t="s">
        <v>2838</v>
      </c>
      <c r="B5799">
        <v>1</v>
      </c>
      <c r="C5799">
        <v>1</v>
      </c>
      <c r="D5799" t="s">
        <v>2839</v>
      </c>
      <c r="E5799" t="s">
        <v>2237</v>
      </c>
      <c r="F5799" s="4"/>
      <c r="G5799" s="9">
        <f>Table5[[#This Row],[Order Quantity]]</f>
        <v>1</v>
      </c>
    </row>
    <row r="5800" spans="1:7" ht="16" hidden="1" x14ac:dyDescent="0.2">
      <c r="A5800" t="s">
        <v>2840</v>
      </c>
      <c r="B5800">
        <v>1</v>
      </c>
      <c r="C5800">
        <v>1</v>
      </c>
      <c r="D5800" t="s">
        <v>160</v>
      </c>
      <c r="E5800" t="s">
        <v>2841</v>
      </c>
      <c r="F5800" s="4"/>
      <c r="G5800" s="9">
        <f>Table5[[#This Row],[Order Quantity]]</f>
        <v>1</v>
      </c>
    </row>
    <row r="5801" spans="1:7" ht="16" hidden="1" x14ac:dyDescent="0.2">
      <c r="A5801" t="s">
        <v>2842</v>
      </c>
      <c r="B5801">
        <v>1</v>
      </c>
      <c r="C5801">
        <v>1</v>
      </c>
      <c r="D5801" t="s">
        <v>1508</v>
      </c>
      <c r="E5801" t="s">
        <v>1509</v>
      </c>
      <c r="F5801" s="4"/>
      <c r="G5801" s="9">
        <f>Table5[[#This Row],[Order Quantity]]</f>
        <v>1</v>
      </c>
    </row>
    <row r="5802" spans="1:7" ht="16" hidden="1" x14ac:dyDescent="0.2">
      <c r="A5802" t="s">
        <v>2845</v>
      </c>
      <c r="B5802">
        <v>1</v>
      </c>
      <c r="C5802">
        <v>1</v>
      </c>
      <c r="D5802" t="s">
        <v>1350</v>
      </c>
      <c r="E5802" t="s">
        <v>2724</v>
      </c>
      <c r="F5802" s="4"/>
      <c r="G5802" s="9">
        <f>Table5[[#This Row],[Order Quantity]]</f>
        <v>1</v>
      </c>
    </row>
    <row r="5803" spans="1:7" ht="16" hidden="1" x14ac:dyDescent="0.2">
      <c r="A5803" t="s">
        <v>2851</v>
      </c>
      <c r="B5803">
        <v>1</v>
      </c>
      <c r="C5803">
        <v>1</v>
      </c>
      <c r="D5803" t="s">
        <v>2277</v>
      </c>
      <c r="E5803" t="s">
        <v>1647</v>
      </c>
      <c r="F5803" s="4"/>
      <c r="G5803" s="9">
        <f>Table5[[#This Row],[Order Quantity]]</f>
        <v>1</v>
      </c>
    </row>
    <row r="5804" spans="1:7" ht="16" hidden="1" x14ac:dyDescent="0.2">
      <c r="A5804" t="s">
        <v>2857</v>
      </c>
      <c r="B5804">
        <v>1</v>
      </c>
      <c r="C5804">
        <v>1</v>
      </c>
      <c r="D5804" t="s">
        <v>437</v>
      </c>
      <c r="E5804" t="s">
        <v>1677</v>
      </c>
      <c r="F5804" s="4"/>
      <c r="G5804" s="9">
        <f>Table5[[#This Row],[Order Quantity]]</f>
        <v>1</v>
      </c>
    </row>
    <row r="5805" spans="1:7" ht="16" hidden="1" x14ac:dyDescent="0.2">
      <c r="A5805" t="s">
        <v>2859</v>
      </c>
      <c r="B5805">
        <v>1</v>
      </c>
      <c r="C5805">
        <v>1</v>
      </c>
      <c r="D5805" t="s">
        <v>2395</v>
      </c>
      <c r="E5805" t="s">
        <v>1605</v>
      </c>
      <c r="F5805" s="4"/>
      <c r="G5805" s="9">
        <f>Table5[[#This Row],[Order Quantity]]</f>
        <v>1</v>
      </c>
    </row>
    <row r="5806" spans="1:7" ht="16" hidden="1" x14ac:dyDescent="0.2">
      <c r="A5806" t="s">
        <v>2865</v>
      </c>
      <c r="B5806">
        <v>1</v>
      </c>
      <c r="C5806">
        <v>1</v>
      </c>
      <c r="D5806" t="s">
        <v>811</v>
      </c>
      <c r="E5806" t="s">
        <v>2128</v>
      </c>
      <c r="F5806" s="4"/>
      <c r="G5806" s="9">
        <f>Table5[[#This Row],[Order Quantity]]</f>
        <v>1</v>
      </c>
    </row>
    <row r="5807" spans="1:7" ht="16" hidden="1" x14ac:dyDescent="0.2">
      <c r="A5807" t="s">
        <v>2881</v>
      </c>
      <c r="B5807">
        <v>1</v>
      </c>
      <c r="C5807">
        <v>1</v>
      </c>
      <c r="D5807" t="s">
        <v>1630</v>
      </c>
      <c r="E5807" t="s">
        <v>2878</v>
      </c>
      <c r="F5807" s="4"/>
      <c r="G5807" s="9">
        <f>Table5[[#This Row],[Order Quantity]]</f>
        <v>1</v>
      </c>
    </row>
    <row r="5808" spans="1:7" ht="16" hidden="1" x14ac:dyDescent="0.2">
      <c r="A5808" t="s">
        <v>2894</v>
      </c>
      <c r="B5808">
        <v>1</v>
      </c>
      <c r="C5808">
        <v>1</v>
      </c>
      <c r="D5808" t="s">
        <v>296</v>
      </c>
      <c r="E5808" t="s">
        <v>1757</v>
      </c>
      <c r="F5808" s="4"/>
      <c r="G5808" s="9">
        <f>Table5[[#This Row],[Order Quantity]]</f>
        <v>1</v>
      </c>
    </row>
    <row r="5809" spans="1:7" ht="16" hidden="1" x14ac:dyDescent="0.2">
      <c r="A5809" t="s">
        <v>2904</v>
      </c>
      <c r="B5809">
        <v>1</v>
      </c>
      <c r="C5809">
        <v>1</v>
      </c>
      <c r="D5809" t="s">
        <v>2905</v>
      </c>
      <c r="E5809" t="s">
        <v>1547</v>
      </c>
      <c r="F5809" s="4"/>
      <c r="G5809" s="9">
        <f>Table5[[#This Row],[Order Quantity]]</f>
        <v>1</v>
      </c>
    </row>
    <row r="5810" spans="1:7" ht="16" hidden="1" x14ac:dyDescent="0.2">
      <c r="A5810" t="s">
        <v>2910</v>
      </c>
      <c r="B5810">
        <v>1</v>
      </c>
      <c r="C5810">
        <v>1</v>
      </c>
      <c r="D5810" t="s">
        <v>653</v>
      </c>
      <c r="E5810" t="s">
        <v>11</v>
      </c>
      <c r="F5810" s="4"/>
      <c r="G5810" s="9">
        <f>Table5[[#This Row],[Order Quantity]]</f>
        <v>1</v>
      </c>
    </row>
    <row r="5811" spans="1:7" ht="16" hidden="1" x14ac:dyDescent="0.2">
      <c r="A5811" t="s">
        <v>2989</v>
      </c>
      <c r="B5811">
        <v>1</v>
      </c>
      <c r="C5811">
        <v>1</v>
      </c>
      <c r="D5811" t="s">
        <v>65</v>
      </c>
      <c r="E5811" t="s">
        <v>2990</v>
      </c>
      <c r="F5811" s="4"/>
      <c r="G5811" s="9">
        <f>Table5[[#This Row],[Order Quantity]]</f>
        <v>1</v>
      </c>
    </row>
    <row r="5812" spans="1:7" ht="16" hidden="1" x14ac:dyDescent="0.2">
      <c r="A5812" t="s">
        <v>2992</v>
      </c>
      <c r="B5812">
        <v>1</v>
      </c>
      <c r="C5812">
        <v>1</v>
      </c>
      <c r="D5812" t="s">
        <v>103</v>
      </c>
      <c r="E5812" t="s">
        <v>1302</v>
      </c>
      <c r="F5812" s="4"/>
      <c r="G5812" s="9">
        <f>Table5[[#This Row],[Order Quantity]]</f>
        <v>1</v>
      </c>
    </row>
    <row r="5813" spans="1:7" ht="16" hidden="1" x14ac:dyDescent="0.2">
      <c r="A5813" t="s">
        <v>2993</v>
      </c>
      <c r="B5813">
        <v>1</v>
      </c>
      <c r="C5813">
        <v>1</v>
      </c>
      <c r="D5813" t="s">
        <v>2994</v>
      </c>
      <c r="E5813" t="s">
        <v>1302</v>
      </c>
      <c r="F5813" s="4"/>
      <c r="G5813" s="9">
        <f>Table5[[#This Row],[Order Quantity]]</f>
        <v>1</v>
      </c>
    </row>
    <row r="5814" spans="1:7" ht="16" hidden="1" x14ac:dyDescent="0.2">
      <c r="A5814" t="s">
        <v>3000</v>
      </c>
      <c r="B5814">
        <v>1</v>
      </c>
      <c r="C5814">
        <v>1</v>
      </c>
      <c r="D5814" t="s">
        <v>103</v>
      </c>
      <c r="E5814" t="s">
        <v>1302</v>
      </c>
      <c r="F5814" s="4"/>
      <c r="G5814" s="9">
        <f>Table5[[#This Row],[Order Quantity]]</f>
        <v>1</v>
      </c>
    </row>
    <row r="5815" spans="1:7" ht="16" hidden="1" x14ac:dyDescent="0.2">
      <c r="A5815" t="s">
        <v>2975</v>
      </c>
      <c r="B5815">
        <v>1</v>
      </c>
      <c r="C5815">
        <v>1</v>
      </c>
      <c r="D5815" t="s">
        <v>2880</v>
      </c>
      <c r="E5815" t="s">
        <v>1302</v>
      </c>
      <c r="F5815" s="4"/>
      <c r="G5815" s="9">
        <f>Table5[[#This Row],[Order Quantity]]</f>
        <v>1</v>
      </c>
    </row>
    <row r="5816" spans="1:7" ht="16" hidden="1" x14ac:dyDescent="0.2">
      <c r="A5816" t="s">
        <v>3007</v>
      </c>
      <c r="B5816">
        <v>1</v>
      </c>
      <c r="C5816">
        <v>1</v>
      </c>
      <c r="D5816" t="s">
        <v>103</v>
      </c>
      <c r="E5816" t="s">
        <v>2092</v>
      </c>
      <c r="F5816" s="4"/>
      <c r="G5816" s="9">
        <f>Table5[[#This Row],[Order Quantity]]</f>
        <v>1</v>
      </c>
    </row>
    <row r="5817" spans="1:7" ht="16" hidden="1" x14ac:dyDescent="0.2">
      <c r="A5817" t="s">
        <v>3008</v>
      </c>
      <c r="B5817">
        <v>1</v>
      </c>
      <c r="C5817">
        <v>1</v>
      </c>
      <c r="D5817" t="s">
        <v>103</v>
      </c>
      <c r="E5817" t="s">
        <v>2092</v>
      </c>
      <c r="F5817" s="4"/>
      <c r="G5817" s="9">
        <f>Table5[[#This Row],[Order Quantity]]</f>
        <v>1</v>
      </c>
    </row>
    <row r="5818" spans="1:7" ht="16" hidden="1" x14ac:dyDescent="0.2">
      <c r="A5818" t="s">
        <v>3010</v>
      </c>
      <c r="B5818">
        <v>1</v>
      </c>
      <c r="C5818" s="6">
        <v>1</v>
      </c>
      <c r="D5818" t="s">
        <v>1144</v>
      </c>
      <c r="E5818" t="s">
        <v>1664</v>
      </c>
      <c r="F5818" s="4"/>
      <c r="G5818" s="9">
        <f>Table5[[#This Row],[Order Quantity]]</f>
        <v>1</v>
      </c>
    </row>
    <row r="5819" spans="1:7" ht="16" hidden="1" x14ac:dyDescent="0.2">
      <c r="A5819" t="s">
        <v>3015</v>
      </c>
      <c r="B5819">
        <v>1</v>
      </c>
      <c r="C5819">
        <v>1</v>
      </c>
      <c r="D5819" t="s">
        <v>136</v>
      </c>
      <c r="E5819" t="s">
        <v>2407</v>
      </c>
      <c r="F5819" s="4"/>
      <c r="G5819" s="9">
        <f>Table5[[#This Row],[Order Quantity]]</f>
        <v>1</v>
      </c>
    </row>
    <row r="5820" spans="1:7" ht="16" hidden="1" x14ac:dyDescent="0.2">
      <c r="A5820" t="s">
        <v>3016</v>
      </c>
      <c r="B5820">
        <v>1</v>
      </c>
      <c r="C5820">
        <v>1</v>
      </c>
      <c r="D5820" t="s">
        <v>136</v>
      </c>
      <c r="E5820" t="s">
        <v>1343</v>
      </c>
      <c r="F5820" s="4"/>
      <c r="G5820" s="9">
        <f>Table5[[#This Row],[Order Quantity]]</f>
        <v>1</v>
      </c>
    </row>
    <row r="5821" spans="1:7" ht="16" hidden="1" x14ac:dyDescent="0.2">
      <c r="A5821" t="s">
        <v>3022</v>
      </c>
      <c r="B5821">
        <v>1</v>
      </c>
      <c r="C5821">
        <v>1</v>
      </c>
      <c r="D5821" t="s">
        <v>265</v>
      </c>
      <c r="E5821" t="s">
        <v>2150</v>
      </c>
      <c r="F5821" s="4"/>
      <c r="G5821" s="9">
        <f>Table5[[#This Row],[Order Quantity]]</f>
        <v>1</v>
      </c>
    </row>
    <row r="5822" spans="1:7" ht="16" hidden="1" x14ac:dyDescent="0.2">
      <c r="A5822" t="s">
        <v>3033</v>
      </c>
      <c r="B5822">
        <v>1</v>
      </c>
      <c r="C5822">
        <v>1</v>
      </c>
      <c r="D5822" t="s">
        <v>411</v>
      </c>
      <c r="E5822" t="s">
        <v>3034</v>
      </c>
      <c r="F5822" s="4"/>
      <c r="G5822" s="9">
        <f>Table5[[#This Row],[Order Quantity]]</f>
        <v>1</v>
      </c>
    </row>
    <row r="5823" spans="1:7" ht="16" hidden="1" x14ac:dyDescent="0.2">
      <c r="A5823" t="s">
        <v>3035</v>
      </c>
      <c r="B5823">
        <v>1</v>
      </c>
      <c r="C5823">
        <v>1</v>
      </c>
      <c r="D5823" t="s">
        <v>422</v>
      </c>
      <c r="E5823" t="s">
        <v>3034</v>
      </c>
      <c r="F5823" s="4"/>
      <c r="G5823" s="9">
        <f>Table5[[#This Row],[Order Quantity]]</f>
        <v>1</v>
      </c>
    </row>
    <row r="5824" spans="1:7" ht="16" hidden="1" x14ac:dyDescent="0.2">
      <c r="A5824" t="s">
        <v>3047</v>
      </c>
      <c r="B5824">
        <v>1</v>
      </c>
      <c r="C5824">
        <v>1</v>
      </c>
      <c r="D5824" t="s">
        <v>3048</v>
      </c>
      <c r="E5824" t="s">
        <v>1647</v>
      </c>
      <c r="F5824" s="4"/>
      <c r="G5824" s="9">
        <f>Table5[[#This Row],[Order Quantity]]</f>
        <v>1</v>
      </c>
    </row>
    <row r="5825" spans="1:7" ht="16" hidden="1" x14ac:dyDescent="0.2">
      <c r="A5825" t="s">
        <v>3074</v>
      </c>
      <c r="B5825">
        <v>1</v>
      </c>
      <c r="C5825">
        <v>1</v>
      </c>
      <c r="D5825" t="s">
        <v>3075</v>
      </c>
      <c r="E5825" t="s">
        <v>2128</v>
      </c>
      <c r="F5825" s="4"/>
      <c r="G5825" s="9">
        <f>Table5[[#This Row],[Order Quantity]]</f>
        <v>1</v>
      </c>
    </row>
    <row r="5826" spans="1:7" ht="16" hidden="1" x14ac:dyDescent="0.2">
      <c r="A5826" t="s">
        <v>3101</v>
      </c>
      <c r="B5826">
        <v>1</v>
      </c>
      <c r="C5826">
        <v>1</v>
      </c>
      <c r="D5826" t="s">
        <v>3102</v>
      </c>
      <c r="E5826" t="s">
        <v>1908</v>
      </c>
      <c r="F5826" s="4"/>
      <c r="G5826" s="9">
        <f>Table5[[#This Row],[Order Quantity]]</f>
        <v>1</v>
      </c>
    </row>
    <row r="5827" spans="1:7" ht="16" hidden="1" x14ac:dyDescent="0.2">
      <c r="A5827" t="s">
        <v>3119</v>
      </c>
      <c r="B5827">
        <v>1</v>
      </c>
      <c r="C5827" s="6">
        <v>1</v>
      </c>
      <c r="D5827" t="s">
        <v>2399</v>
      </c>
      <c r="E5827" t="s">
        <v>3120</v>
      </c>
      <c r="F5827" s="4"/>
      <c r="G5827" s="9">
        <f>Table5[[#This Row],[Order Quantity]]</f>
        <v>1</v>
      </c>
    </row>
    <row r="5828" spans="1:7" ht="16" hidden="1" x14ac:dyDescent="0.2">
      <c r="A5828" t="s">
        <v>3129</v>
      </c>
      <c r="B5828">
        <v>1</v>
      </c>
      <c r="C5828">
        <v>1</v>
      </c>
      <c r="D5828" t="s">
        <v>1561</v>
      </c>
      <c r="E5828" t="s">
        <v>1579</v>
      </c>
      <c r="F5828" s="4"/>
      <c r="G5828" s="9">
        <f>Table5[[#This Row],[Order Quantity]]</f>
        <v>1</v>
      </c>
    </row>
    <row r="5829" spans="1:7" ht="16" hidden="1" x14ac:dyDescent="0.2">
      <c r="A5829" t="s">
        <v>3131</v>
      </c>
      <c r="B5829">
        <v>1</v>
      </c>
      <c r="C5829">
        <v>1</v>
      </c>
      <c r="D5829" t="s">
        <v>3132</v>
      </c>
      <c r="E5829" t="s">
        <v>1768</v>
      </c>
      <c r="F5829" s="4"/>
      <c r="G5829" s="9">
        <f>Table5[[#This Row],[Order Quantity]]</f>
        <v>1</v>
      </c>
    </row>
    <row r="5830" spans="1:7" ht="16" hidden="1" x14ac:dyDescent="0.2">
      <c r="A5830" t="s">
        <v>3135</v>
      </c>
      <c r="B5830">
        <v>1</v>
      </c>
      <c r="C5830">
        <v>1</v>
      </c>
      <c r="D5830" t="s">
        <v>2309</v>
      </c>
      <c r="E5830" t="s">
        <v>1739</v>
      </c>
      <c r="F5830" s="4"/>
      <c r="G5830" s="9">
        <f>Table5[[#This Row],[Order Quantity]]</f>
        <v>1</v>
      </c>
    </row>
    <row r="5831" spans="1:7" ht="16" hidden="1" x14ac:dyDescent="0.2">
      <c r="A5831" t="s">
        <v>3144</v>
      </c>
      <c r="B5831">
        <v>1</v>
      </c>
      <c r="C5831">
        <v>1</v>
      </c>
      <c r="D5831" t="s">
        <v>28</v>
      </c>
      <c r="E5831" t="s">
        <v>3145</v>
      </c>
      <c r="F5831" s="4"/>
      <c r="G5831" s="9">
        <f>Table5[[#This Row],[Order Quantity]]</f>
        <v>1</v>
      </c>
    </row>
    <row r="5832" spans="1:7" ht="16" hidden="1" x14ac:dyDescent="0.2">
      <c r="A5832" t="s">
        <v>3147</v>
      </c>
      <c r="B5832">
        <v>1</v>
      </c>
      <c r="C5832">
        <v>1</v>
      </c>
      <c r="D5832" t="s">
        <v>160</v>
      </c>
      <c r="E5832" t="s">
        <v>1467</v>
      </c>
      <c r="F5832" s="4"/>
      <c r="G5832" s="9">
        <f>Table5[[#This Row],[Order Quantity]]</f>
        <v>1</v>
      </c>
    </row>
    <row r="5833" spans="1:7" ht="16" hidden="1" x14ac:dyDescent="0.2">
      <c r="A5833" t="s">
        <v>3148</v>
      </c>
      <c r="B5833">
        <v>1</v>
      </c>
      <c r="C5833">
        <v>1</v>
      </c>
      <c r="D5833" t="s">
        <v>160</v>
      </c>
      <c r="E5833" t="s">
        <v>1467</v>
      </c>
      <c r="F5833" s="4"/>
      <c r="G5833" s="9">
        <f>Table5[[#This Row],[Order Quantity]]</f>
        <v>1</v>
      </c>
    </row>
    <row r="5834" spans="1:7" ht="16" hidden="1" x14ac:dyDescent="0.2">
      <c r="A5834" t="s">
        <v>3150</v>
      </c>
      <c r="B5834">
        <v>1</v>
      </c>
      <c r="C5834">
        <v>1</v>
      </c>
      <c r="D5834" t="s">
        <v>2717</v>
      </c>
      <c r="E5834" t="s">
        <v>3151</v>
      </c>
      <c r="F5834" s="4"/>
      <c r="G5834" s="9">
        <f>Table5[[#This Row],[Order Quantity]]</f>
        <v>1</v>
      </c>
    </row>
    <row r="5835" spans="1:7" ht="16" hidden="1" x14ac:dyDescent="0.2">
      <c r="A5835" t="s">
        <v>3162</v>
      </c>
      <c r="B5835">
        <v>1</v>
      </c>
      <c r="C5835">
        <v>1</v>
      </c>
      <c r="D5835" t="s">
        <v>3163</v>
      </c>
      <c r="E5835" t="s">
        <v>2219</v>
      </c>
      <c r="F5835" s="4"/>
      <c r="G5835" s="9">
        <f>Table5[[#This Row],[Order Quantity]]</f>
        <v>1</v>
      </c>
    </row>
    <row r="5836" spans="1:7" ht="16" hidden="1" x14ac:dyDescent="0.2">
      <c r="A5836" t="s">
        <v>3179</v>
      </c>
      <c r="B5836">
        <v>1</v>
      </c>
      <c r="C5836">
        <v>1</v>
      </c>
      <c r="D5836" t="s">
        <v>325</v>
      </c>
      <c r="E5836" t="s">
        <v>3179</v>
      </c>
      <c r="F5836" s="4"/>
      <c r="G5836" s="9">
        <f>Table5[[#This Row],[Order Quantity]]</f>
        <v>1</v>
      </c>
    </row>
    <row r="5837" spans="1:7" ht="16" hidden="1" x14ac:dyDescent="0.2">
      <c r="A5837" t="s">
        <v>3183</v>
      </c>
      <c r="B5837">
        <v>1</v>
      </c>
      <c r="C5837">
        <v>1</v>
      </c>
      <c r="D5837" t="s">
        <v>1848</v>
      </c>
      <c r="E5837" t="s">
        <v>1927</v>
      </c>
      <c r="F5837" s="4"/>
      <c r="G5837" s="9">
        <f>Table5[[#This Row],[Order Quantity]]</f>
        <v>1</v>
      </c>
    </row>
    <row r="5838" spans="1:7" ht="16" hidden="1" x14ac:dyDescent="0.2">
      <c r="A5838" t="s">
        <v>3192</v>
      </c>
      <c r="B5838">
        <v>1</v>
      </c>
      <c r="C5838">
        <v>1</v>
      </c>
      <c r="D5838" t="s">
        <v>1404</v>
      </c>
      <c r="E5838" t="s">
        <v>2066</v>
      </c>
      <c r="F5838" s="4"/>
      <c r="G5838" s="9">
        <f>Table5[[#This Row],[Order Quantity]]</f>
        <v>1</v>
      </c>
    </row>
    <row r="5839" spans="1:7" ht="16" hidden="1" x14ac:dyDescent="0.2">
      <c r="A5839" t="s">
        <v>3193</v>
      </c>
      <c r="B5839">
        <v>1</v>
      </c>
      <c r="C5839">
        <v>1</v>
      </c>
      <c r="D5839" t="s">
        <v>900</v>
      </c>
      <c r="E5839" t="s">
        <v>3020</v>
      </c>
      <c r="F5839" s="4"/>
      <c r="G5839" s="9">
        <f>Table5[[#This Row],[Order Quantity]]</f>
        <v>1</v>
      </c>
    </row>
    <row r="5840" spans="1:7" ht="16" hidden="1" x14ac:dyDescent="0.2">
      <c r="A5840" t="s">
        <v>3200</v>
      </c>
      <c r="B5840">
        <v>1</v>
      </c>
      <c r="C5840">
        <v>1</v>
      </c>
      <c r="D5840" t="s">
        <v>160</v>
      </c>
      <c r="E5840" t="s">
        <v>1270</v>
      </c>
      <c r="F5840" s="4"/>
      <c r="G5840" s="9">
        <f>Table5[[#This Row],[Order Quantity]]</f>
        <v>1</v>
      </c>
    </row>
    <row r="5841" spans="1:7" ht="16" hidden="1" x14ac:dyDescent="0.2">
      <c r="A5841" t="s">
        <v>3204</v>
      </c>
      <c r="B5841">
        <v>1</v>
      </c>
      <c r="C5841" s="6">
        <v>1</v>
      </c>
      <c r="D5841" t="s">
        <v>3205</v>
      </c>
      <c r="E5841" t="s">
        <v>3206</v>
      </c>
      <c r="F5841" s="4"/>
      <c r="G5841" s="9">
        <f>Table5[[#This Row],[Order Quantity]]</f>
        <v>1</v>
      </c>
    </row>
    <row r="5842" spans="1:7" ht="16" hidden="1" x14ac:dyDescent="0.2">
      <c r="A5842" t="s">
        <v>2439</v>
      </c>
      <c r="B5842">
        <v>1</v>
      </c>
      <c r="C5842">
        <v>1</v>
      </c>
      <c r="D5842" t="s">
        <v>1795</v>
      </c>
      <c r="E5842" t="s">
        <v>1805</v>
      </c>
      <c r="F5842" s="4"/>
      <c r="G5842" s="9">
        <f>Table5[[#This Row],[Order Quantity]]</f>
        <v>1</v>
      </c>
    </row>
    <row r="5843" spans="1:7" ht="16" hidden="1" x14ac:dyDescent="0.2">
      <c r="A5843" t="s">
        <v>3233</v>
      </c>
      <c r="B5843">
        <v>1</v>
      </c>
      <c r="C5843">
        <v>1</v>
      </c>
      <c r="D5843" t="s">
        <v>97</v>
      </c>
      <c r="E5843" t="s">
        <v>2907</v>
      </c>
      <c r="F5843" s="4"/>
      <c r="G5843" s="9">
        <f>Table5[[#This Row],[Order Quantity]]</f>
        <v>1</v>
      </c>
    </row>
    <row r="5844" spans="1:7" ht="16" hidden="1" x14ac:dyDescent="0.2">
      <c r="A5844" t="s">
        <v>3241</v>
      </c>
      <c r="B5844">
        <v>1</v>
      </c>
      <c r="C5844">
        <v>1</v>
      </c>
      <c r="D5844" t="s">
        <v>3242</v>
      </c>
      <c r="E5844" t="s">
        <v>2776</v>
      </c>
      <c r="F5844" s="4"/>
      <c r="G5844" s="9">
        <f>Table5[[#This Row],[Order Quantity]]</f>
        <v>1</v>
      </c>
    </row>
    <row r="5845" spans="1:7" ht="16" hidden="1" x14ac:dyDescent="0.2">
      <c r="A5845" t="s">
        <v>3247</v>
      </c>
      <c r="B5845">
        <v>1</v>
      </c>
      <c r="C5845">
        <v>1</v>
      </c>
      <c r="D5845" t="s">
        <v>3248</v>
      </c>
      <c r="E5845" t="s">
        <v>1714</v>
      </c>
      <c r="F5845" s="4"/>
      <c r="G5845" s="9">
        <f>Table5[[#This Row],[Order Quantity]]</f>
        <v>1</v>
      </c>
    </row>
    <row r="5846" spans="1:7" ht="16" hidden="1" x14ac:dyDescent="0.2">
      <c r="A5846" t="s">
        <v>3249</v>
      </c>
      <c r="B5846">
        <v>1</v>
      </c>
      <c r="C5846">
        <v>1</v>
      </c>
      <c r="D5846" t="s">
        <v>1713</v>
      </c>
      <c r="E5846" t="s">
        <v>1714</v>
      </c>
      <c r="F5846" s="4"/>
      <c r="G5846" s="9">
        <f>Table5[[#This Row],[Order Quantity]]</f>
        <v>1</v>
      </c>
    </row>
    <row r="5847" spans="1:7" ht="16" hidden="1" x14ac:dyDescent="0.2">
      <c r="A5847" t="s">
        <v>3251</v>
      </c>
      <c r="B5847">
        <v>1</v>
      </c>
      <c r="C5847">
        <v>1</v>
      </c>
      <c r="D5847" t="s">
        <v>3252</v>
      </c>
      <c r="E5847" t="s">
        <v>1285</v>
      </c>
      <c r="F5847" s="4"/>
      <c r="G5847" s="9">
        <f>Table5[[#This Row],[Order Quantity]]</f>
        <v>1</v>
      </c>
    </row>
    <row r="5848" spans="1:7" ht="16" hidden="1" x14ac:dyDescent="0.2">
      <c r="A5848" t="s">
        <v>3260</v>
      </c>
      <c r="B5848">
        <v>1</v>
      </c>
      <c r="C5848">
        <v>1</v>
      </c>
      <c r="D5848" t="s">
        <v>2191</v>
      </c>
      <c r="E5848" t="s">
        <v>2198</v>
      </c>
      <c r="F5848" s="4"/>
      <c r="G5848" s="9">
        <f>Table5[[#This Row],[Order Quantity]]</f>
        <v>1</v>
      </c>
    </row>
    <row r="5849" spans="1:7" ht="16" hidden="1" x14ac:dyDescent="0.2">
      <c r="A5849" t="s">
        <v>507</v>
      </c>
      <c r="B5849">
        <v>1</v>
      </c>
      <c r="C5849">
        <v>1</v>
      </c>
      <c r="D5849" t="s">
        <v>3065</v>
      </c>
      <c r="E5849" t="s">
        <v>1361</v>
      </c>
      <c r="F5849" s="4"/>
      <c r="G5849" s="9">
        <f>Table5[[#This Row],[Order Quantity]]</f>
        <v>1</v>
      </c>
    </row>
    <row r="5850" spans="1:7" ht="16" hidden="1" x14ac:dyDescent="0.2">
      <c r="A5850" t="s">
        <v>3271</v>
      </c>
      <c r="B5850">
        <v>1</v>
      </c>
      <c r="C5850">
        <v>1</v>
      </c>
      <c r="D5850" t="s">
        <v>129</v>
      </c>
      <c r="E5850" t="s">
        <v>1744</v>
      </c>
      <c r="F5850" s="4"/>
      <c r="G5850" s="9">
        <f>Table5[[#This Row],[Order Quantity]]</f>
        <v>1</v>
      </c>
    </row>
    <row r="5851" spans="1:7" ht="16" hidden="1" x14ac:dyDescent="0.2">
      <c r="A5851" t="s">
        <v>3273</v>
      </c>
      <c r="B5851">
        <v>1</v>
      </c>
      <c r="C5851">
        <v>1</v>
      </c>
      <c r="D5851" t="s">
        <v>3274</v>
      </c>
      <c r="E5851" t="s">
        <v>2112</v>
      </c>
      <c r="F5851" s="4"/>
      <c r="G5851" s="9">
        <f>Table5[[#This Row],[Order Quantity]]</f>
        <v>1</v>
      </c>
    </row>
    <row r="5852" spans="1:7" ht="16" hidden="1" x14ac:dyDescent="0.2">
      <c r="A5852" t="s">
        <v>3284</v>
      </c>
      <c r="B5852">
        <v>1</v>
      </c>
      <c r="C5852">
        <v>1</v>
      </c>
      <c r="D5852" t="s">
        <v>3285</v>
      </c>
      <c r="E5852" t="s">
        <v>2112</v>
      </c>
      <c r="F5852" s="4"/>
      <c r="G5852" s="9">
        <f>Table5[[#This Row],[Order Quantity]]</f>
        <v>1</v>
      </c>
    </row>
    <row r="5853" spans="1:7" ht="16" hidden="1" x14ac:dyDescent="0.2">
      <c r="A5853" t="s">
        <v>3286</v>
      </c>
      <c r="B5853">
        <v>1</v>
      </c>
      <c r="C5853">
        <v>1</v>
      </c>
      <c r="D5853" t="s">
        <v>160</v>
      </c>
      <c r="E5853" t="s">
        <v>2981</v>
      </c>
      <c r="F5853" s="4"/>
      <c r="G5853" s="9">
        <f>Table5[[#This Row],[Order Quantity]]</f>
        <v>1</v>
      </c>
    </row>
    <row r="5854" spans="1:7" ht="16" hidden="1" x14ac:dyDescent="0.2">
      <c r="A5854" t="s">
        <v>3294</v>
      </c>
      <c r="B5854">
        <v>1</v>
      </c>
      <c r="C5854">
        <v>1</v>
      </c>
      <c r="D5854" t="s">
        <v>1438</v>
      </c>
      <c r="E5854" t="s">
        <v>2625</v>
      </c>
      <c r="F5854" s="4"/>
      <c r="G5854" s="9">
        <f>Table5[[#This Row],[Order Quantity]]</f>
        <v>1</v>
      </c>
    </row>
    <row r="5855" spans="1:7" ht="16" hidden="1" x14ac:dyDescent="0.2">
      <c r="A5855" t="s">
        <v>3296</v>
      </c>
      <c r="B5855">
        <v>1</v>
      </c>
      <c r="C5855">
        <v>1</v>
      </c>
      <c r="D5855" t="s">
        <v>77</v>
      </c>
      <c r="E5855" t="s">
        <v>1302</v>
      </c>
      <c r="F5855" s="4"/>
      <c r="G5855" s="9">
        <f>Table5[[#This Row],[Order Quantity]]</f>
        <v>1</v>
      </c>
    </row>
    <row r="5856" spans="1:7" ht="16" hidden="1" x14ac:dyDescent="0.2">
      <c r="A5856" t="s">
        <v>3297</v>
      </c>
      <c r="B5856">
        <v>1</v>
      </c>
      <c r="C5856">
        <v>1</v>
      </c>
      <c r="D5856" t="s">
        <v>3298</v>
      </c>
      <c r="E5856" t="s">
        <v>1719</v>
      </c>
      <c r="F5856" s="4"/>
      <c r="G5856" s="9">
        <f>Table5[[#This Row],[Order Quantity]]</f>
        <v>1</v>
      </c>
    </row>
    <row r="5857" spans="1:7" ht="16" hidden="1" x14ac:dyDescent="0.2">
      <c r="A5857" t="s">
        <v>3299</v>
      </c>
      <c r="B5857">
        <v>1</v>
      </c>
      <c r="C5857">
        <v>1</v>
      </c>
      <c r="D5857" t="s">
        <v>3300</v>
      </c>
      <c r="E5857" t="s">
        <v>1956</v>
      </c>
      <c r="F5857" s="4"/>
      <c r="G5857" s="9">
        <f>Table5[[#This Row],[Order Quantity]]</f>
        <v>1</v>
      </c>
    </row>
    <row r="5858" spans="1:7" ht="16" hidden="1" x14ac:dyDescent="0.2">
      <c r="A5858" t="s">
        <v>3304</v>
      </c>
      <c r="B5858">
        <v>1</v>
      </c>
      <c r="C5858">
        <v>1</v>
      </c>
      <c r="D5858" t="s">
        <v>2483</v>
      </c>
      <c r="E5858" t="s">
        <v>3145</v>
      </c>
      <c r="F5858" s="4"/>
      <c r="G5858" s="9">
        <f>Table5[[#This Row],[Order Quantity]]</f>
        <v>1</v>
      </c>
    </row>
    <row r="5859" spans="1:7" ht="16" hidden="1" x14ac:dyDescent="0.2">
      <c r="A5859" t="s">
        <v>3312</v>
      </c>
      <c r="B5859">
        <v>1</v>
      </c>
      <c r="C5859">
        <v>1</v>
      </c>
      <c r="D5859" t="s">
        <v>555</v>
      </c>
      <c r="E5859" t="s">
        <v>2260</v>
      </c>
      <c r="F5859" s="4"/>
      <c r="G5859" s="9">
        <f>Table5[[#This Row],[Order Quantity]]</f>
        <v>1</v>
      </c>
    </row>
    <row r="5860" spans="1:7" ht="16" hidden="1" x14ac:dyDescent="0.2">
      <c r="A5860" t="s">
        <v>3313</v>
      </c>
      <c r="B5860">
        <v>1</v>
      </c>
      <c r="C5860">
        <v>1</v>
      </c>
      <c r="D5860" t="s">
        <v>2309</v>
      </c>
      <c r="E5860" t="s">
        <v>1766</v>
      </c>
      <c r="F5860" s="4"/>
      <c r="G5860" s="9">
        <f>Table5[[#This Row],[Order Quantity]]</f>
        <v>1</v>
      </c>
    </row>
    <row r="5861" spans="1:7" ht="16" hidden="1" x14ac:dyDescent="0.2">
      <c r="A5861" t="s">
        <v>3314</v>
      </c>
      <c r="B5861">
        <v>1</v>
      </c>
      <c r="C5861">
        <v>1</v>
      </c>
      <c r="D5861" t="s">
        <v>3315</v>
      </c>
      <c r="E5861" t="s">
        <v>1927</v>
      </c>
      <c r="F5861" s="4"/>
      <c r="G5861" s="9">
        <f>Table5[[#This Row],[Order Quantity]]</f>
        <v>1</v>
      </c>
    </row>
    <row r="5862" spans="1:7" ht="16" hidden="1" x14ac:dyDescent="0.2">
      <c r="A5862" t="s">
        <v>3318</v>
      </c>
      <c r="B5862">
        <v>1</v>
      </c>
      <c r="C5862">
        <v>1</v>
      </c>
      <c r="D5862" t="s">
        <v>3319</v>
      </c>
      <c r="E5862" t="s">
        <v>1467</v>
      </c>
      <c r="F5862" s="4"/>
      <c r="G5862" s="9">
        <f>Table5[[#This Row],[Order Quantity]]</f>
        <v>1</v>
      </c>
    </row>
    <row r="5863" spans="1:7" ht="16" hidden="1" x14ac:dyDescent="0.2">
      <c r="A5863" t="s">
        <v>3324</v>
      </c>
      <c r="B5863">
        <v>1</v>
      </c>
      <c r="C5863">
        <v>1</v>
      </c>
      <c r="D5863" t="s">
        <v>136</v>
      </c>
      <c r="E5863" t="s">
        <v>3325</v>
      </c>
      <c r="F5863" s="4"/>
      <c r="G5863" s="9">
        <f>Table5[[#This Row],[Order Quantity]]</f>
        <v>1</v>
      </c>
    </row>
    <row r="5864" spans="1:7" ht="16" hidden="1" x14ac:dyDescent="0.2">
      <c r="A5864" t="s">
        <v>3328</v>
      </c>
      <c r="B5864">
        <v>1</v>
      </c>
      <c r="C5864">
        <v>1</v>
      </c>
      <c r="D5864" t="s">
        <v>3283</v>
      </c>
      <c r="E5864" t="s">
        <v>1902</v>
      </c>
      <c r="F5864" s="4"/>
      <c r="G5864" s="9">
        <f>Table5[[#This Row],[Order Quantity]]</f>
        <v>1</v>
      </c>
    </row>
    <row r="5865" spans="1:7" ht="16" hidden="1" x14ac:dyDescent="0.2">
      <c r="A5865" t="s">
        <v>3330</v>
      </c>
      <c r="B5865">
        <v>1</v>
      </c>
      <c r="C5865">
        <v>1</v>
      </c>
      <c r="D5865" t="s">
        <v>2323</v>
      </c>
      <c r="E5865" t="s">
        <v>1744</v>
      </c>
      <c r="F5865" s="4"/>
      <c r="G5865" s="9">
        <f>Table5[[#This Row],[Order Quantity]]</f>
        <v>1</v>
      </c>
    </row>
    <row r="5866" spans="1:7" ht="16" hidden="1" x14ac:dyDescent="0.2">
      <c r="A5866" t="s">
        <v>3333</v>
      </c>
      <c r="B5866">
        <v>1</v>
      </c>
      <c r="C5866">
        <v>1</v>
      </c>
      <c r="D5866" t="s">
        <v>2809</v>
      </c>
      <c r="E5866" t="s">
        <v>3334</v>
      </c>
      <c r="F5866" s="4"/>
      <c r="G5866" s="9">
        <f>Table5[[#This Row],[Order Quantity]]</f>
        <v>1</v>
      </c>
    </row>
    <row r="5867" spans="1:7" ht="16" hidden="1" x14ac:dyDescent="0.2">
      <c r="A5867" t="s">
        <v>3338</v>
      </c>
      <c r="B5867">
        <v>1</v>
      </c>
      <c r="C5867">
        <v>1</v>
      </c>
      <c r="D5867" t="s">
        <v>422</v>
      </c>
      <c r="E5867" t="s">
        <v>2426</v>
      </c>
      <c r="F5867" s="4"/>
      <c r="G5867" s="9">
        <f>Table5[[#This Row],[Order Quantity]]</f>
        <v>1</v>
      </c>
    </row>
    <row r="5868" spans="1:7" ht="16" hidden="1" x14ac:dyDescent="0.2">
      <c r="A5868" t="s">
        <v>3339</v>
      </c>
      <c r="B5868">
        <v>1</v>
      </c>
      <c r="C5868">
        <v>1</v>
      </c>
      <c r="D5868" t="s">
        <v>3340</v>
      </c>
      <c r="E5868" t="s">
        <v>1931</v>
      </c>
      <c r="F5868" s="4"/>
      <c r="G5868" s="9">
        <f>Table5[[#This Row],[Order Quantity]]</f>
        <v>1</v>
      </c>
    </row>
    <row r="5869" spans="1:7" ht="16" hidden="1" x14ac:dyDescent="0.2">
      <c r="A5869" t="s">
        <v>3343</v>
      </c>
      <c r="B5869">
        <v>1</v>
      </c>
      <c r="C5869">
        <v>1</v>
      </c>
      <c r="D5869" t="s">
        <v>3344</v>
      </c>
      <c r="E5869" t="s">
        <v>3345</v>
      </c>
      <c r="F5869" s="4"/>
      <c r="G5869" s="9">
        <f>Table5[[#This Row],[Order Quantity]]</f>
        <v>1</v>
      </c>
    </row>
    <row r="5870" spans="1:7" ht="16" hidden="1" x14ac:dyDescent="0.2">
      <c r="A5870" t="s">
        <v>3351</v>
      </c>
      <c r="B5870">
        <v>1</v>
      </c>
      <c r="C5870">
        <v>1</v>
      </c>
      <c r="D5870" t="s">
        <v>97</v>
      </c>
      <c r="E5870" t="s">
        <v>1594</v>
      </c>
      <c r="F5870" s="4"/>
      <c r="G5870" s="9">
        <f>Table5[[#This Row],[Order Quantity]]</f>
        <v>1</v>
      </c>
    </row>
    <row r="5871" spans="1:7" ht="16" hidden="1" x14ac:dyDescent="0.2">
      <c r="A5871" t="s">
        <v>3355</v>
      </c>
      <c r="B5871">
        <v>1</v>
      </c>
      <c r="C5871">
        <v>1</v>
      </c>
      <c r="D5871" t="s">
        <v>3212</v>
      </c>
      <c r="E5871" t="s">
        <v>3356</v>
      </c>
      <c r="F5871" s="4"/>
      <c r="G5871" s="9">
        <f>Table5[[#This Row],[Order Quantity]]</f>
        <v>1</v>
      </c>
    </row>
    <row r="5872" spans="1:7" ht="16" hidden="1" x14ac:dyDescent="0.2">
      <c r="A5872" t="s">
        <v>3357</v>
      </c>
      <c r="B5872">
        <v>1</v>
      </c>
      <c r="C5872">
        <v>1</v>
      </c>
      <c r="D5872" t="s">
        <v>752</v>
      </c>
      <c r="E5872" t="s">
        <v>3358</v>
      </c>
      <c r="F5872" s="4"/>
      <c r="G5872" s="9">
        <f>Table5[[#This Row],[Order Quantity]]</f>
        <v>1</v>
      </c>
    </row>
    <row r="5873" spans="1:7" ht="16" hidden="1" x14ac:dyDescent="0.2">
      <c r="A5873" t="s">
        <v>3366</v>
      </c>
      <c r="B5873">
        <v>1</v>
      </c>
      <c r="C5873">
        <v>1</v>
      </c>
      <c r="D5873" t="s">
        <v>2011</v>
      </c>
      <c r="E5873" t="s">
        <v>1788</v>
      </c>
      <c r="F5873" s="4"/>
      <c r="G5873" s="9">
        <f>Table5[[#This Row],[Order Quantity]]</f>
        <v>1</v>
      </c>
    </row>
    <row r="5874" spans="1:7" ht="16" hidden="1" x14ac:dyDescent="0.2">
      <c r="A5874" t="s">
        <v>3369</v>
      </c>
      <c r="B5874">
        <v>1</v>
      </c>
      <c r="C5874">
        <v>1</v>
      </c>
      <c r="D5874" t="s">
        <v>506</v>
      </c>
      <c r="E5874" t="s">
        <v>1238</v>
      </c>
      <c r="F5874" s="4"/>
      <c r="G5874" s="9">
        <f>Table5[[#This Row],[Order Quantity]]</f>
        <v>1</v>
      </c>
    </row>
    <row r="5875" spans="1:7" ht="16" hidden="1" x14ac:dyDescent="0.2">
      <c r="A5875" t="s">
        <v>3379</v>
      </c>
      <c r="B5875">
        <v>1</v>
      </c>
      <c r="C5875">
        <v>1</v>
      </c>
      <c r="D5875" t="s">
        <v>2309</v>
      </c>
      <c r="E5875" t="s">
        <v>2270</v>
      </c>
      <c r="F5875" s="4"/>
      <c r="G5875" s="9">
        <f>Table5[[#This Row],[Order Quantity]]</f>
        <v>1</v>
      </c>
    </row>
    <row r="5876" spans="1:7" ht="16" hidden="1" x14ac:dyDescent="0.2">
      <c r="A5876" t="s">
        <v>3413</v>
      </c>
      <c r="B5876">
        <v>1</v>
      </c>
      <c r="C5876">
        <v>1</v>
      </c>
      <c r="D5876" t="s">
        <v>3414</v>
      </c>
      <c r="E5876" t="s">
        <v>1357</v>
      </c>
      <c r="F5876" s="4"/>
      <c r="G5876" s="9">
        <f>Table5[[#This Row],[Order Quantity]]</f>
        <v>1</v>
      </c>
    </row>
    <row r="5877" spans="1:7" ht="16" hidden="1" x14ac:dyDescent="0.2">
      <c r="A5877" t="s">
        <v>3417</v>
      </c>
      <c r="B5877">
        <v>1</v>
      </c>
      <c r="C5877">
        <v>1</v>
      </c>
      <c r="D5877" t="s">
        <v>3418</v>
      </c>
      <c r="E5877" t="s">
        <v>1542</v>
      </c>
      <c r="F5877" s="4"/>
      <c r="G5877" s="9">
        <f>Table5[[#This Row],[Order Quantity]]</f>
        <v>1</v>
      </c>
    </row>
    <row r="5878" spans="1:7" ht="16" hidden="1" x14ac:dyDescent="0.2">
      <c r="A5878" t="s">
        <v>3426</v>
      </c>
      <c r="B5878">
        <v>1</v>
      </c>
      <c r="C5878">
        <v>1</v>
      </c>
      <c r="D5878" t="s">
        <v>1083</v>
      </c>
      <c r="E5878" t="s">
        <v>1240</v>
      </c>
      <c r="F5878" s="4"/>
      <c r="G5878" s="9">
        <f>Table5[[#This Row],[Order Quantity]]</f>
        <v>1</v>
      </c>
    </row>
    <row r="5879" spans="1:7" ht="16" hidden="1" x14ac:dyDescent="0.2">
      <c r="A5879" t="s">
        <v>3449</v>
      </c>
      <c r="B5879">
        <v>1</v>
      </c>
      <c r="C5879">
        <v>1</v>
      </c>
      <c r="D5879" t="s">
        <v>3450</v>
      </c>
      <c r="E5879" t="s">
        <v>1605</v>
      </c>
      <c r="F5879" s="4"/>
      <c r="G5879" s="9">
        <f>Table5[[#This Row],[Order Quantity]]</f>
        <v>1</v>
      </c>
    </row>
    <row r="5880" spans="1:7" ht="16" hidden="1" x14ac:dyDescent="0.2">
      <c r="A5880" t="s">
        <v>3454</v>
      </c>
      <c r="B5880">
        <v>1</v>
      </c>
      <c r="C5880">
        <v>1</v>
      </c>
      <c r="D5880" t="s">
        <v>888</v>
      </c>
      <c r="E5880" t="s">
        <v>2022</v>
      </c>
      <c r="F5880" s="4"/>
      <c r="G5880" s="9">
        <f>Table5[[#This Row],[Order Quantity]]</f>
        <v>1</v>
      </c>
    </row>
    <row r="5881" spans="1:7" ht="16" hidden="1" x14ac:dyDescent="0.2">
      <c r="A5881" t="s">
        <v>3460</v>
      </c>
      <c r="B5881">
        <v>1</v>
      </c>
      <c r="C5881">
        <v>1</v>
      </c>
      <c r="D5881" t="s">
        <v>1795</v>
      </c>
      <c r="E5881" t="s">
        <v>1796</v>
      </c>
      <c r="F5881" s="4"/>
      <c r="G5881" s="9">
        <f>Table5[[#This Row],[Order Quantity]]</f>
        <v>1</v>
      </c>
    </row>
    <row r="5882" spans="1:7" ht="16" hidden="1" x14ac:dyDescent="0.2">
      <c r="A5882" t="s">
        <v>3465</v>
      </c>
      <c r="B5882">
        <v>1</v>
      </c>
      <c r="C5882">
        <v>1</v>
      </c>
      <c r="D5882" t="s">
        <v>1083</v>
      </c>
      <c r="E5882" t="s">
        <v>1796</v>
      </c>
      <c r="F5882" s="4"/>
      <c r="G5882" s="9">
        <f>Table5[[#This Row],[Order Quantity]]</f>
        <v>1</v>
      </c>
    </row>
    <row r="5883" spans="1:7" ht="16" hidden="1" x14ac:dyDescent="0.2">
      <c r="A5883" t="s">
        <v>3466</v>
      </c>
      <c r="B5883">
        <v>1</v>
      </c>
      <c r="C5883">
        <v>1</v>
      </c>
      <c r="D5883" t="s">
        <v>136</v>
      </c>
      <c r="E5883" t="s">
        <v>1304</v>
      </c>
      <c r="F5883" s="4"/>
      <c r="G5883" s="9">
        <f>Table5[[#This Row],[Order Quantity]]</f>
        <v>1</v>
      </c>
    </row>
    <row r="5884" spans="1:7" ht="16" hidden="1" x14ac:dyDescent="0.2">
      <c r="A5884" t="s">
        <v>949</v>
      </c>
      <c r="B5884">
        <v>1</v>
      </c>
      <c r="C5884">
        <v>1</v>
      </c>
      <c r="D5884" t="s">
        <v>111</v>
      </c>
      <c r="E5884" t="s">
        <v>1084</v>
      </c>
      <c r="F5884" s="4"/>
      <c r="G5884" s="9">
        <f>Table5[[#This Row],[Order Quantity]]</f>
        <v>1</v>
      </c>
    </row>
    <row r="5885" spans="1:7" ht="16" hidden="1" x14ac:dyDescent="0.2">
      <c r="A5885" t="s">
        <v>3467</v>
      </c>
      <c r="B5885">
        <v>1</v>
      </c>
      <c r="C5885">
        <v>1</v>
      </c>
      <c r="D5885" t="s">
        <v>3468</v>
      </c>
      <c r="E5885" t="s">
        <v>1084</v>
      </c>
      <c r="F5885" s="4"/>
      <c r="G5885" s="9">
        <f>Table5[[#This Row],[Order Quantity]]</f>
        <v>1</v>
      </c>
    </row>
    <row r="5886" spans="1:7" ht="16" hidden="1" x14ac:dyDescent="0.2">
      <c r="A5886" t="s">
        <v>3470</v>
      </c>
      <c r="B5886">
        <v>1</v>
      </c>
      <c r="C5886">
        <v>1</v>
      </c>
      <c r="D5886" t="s">
        <v>2167</v>
      </c>
      <c r="E5886" t="s">
        <v>2155</v>
      </c>
      <c r="F5886" s="4"/>
      <c r="G5886" s="9">
        <f>Table5[[#This Row],[Order Quantity]]</f>
        <v>1</v>
      </c>
    </row>
    <row r="5887" spans="1:7" ht="16" hidden="1" x14ac:dyDescent="0.2">
      <c r="A5887" t="s">
        <v>960</v>
      </c>
      <c r="B5887">
        <v>1</v>
      </c>
      <c r="C5887">
        <v>1</v>
      </c>
      <c r="D5887" t="s">
        <v>961</v>
      </c>
      <c r="E5887" t="s">
        <v>1251</v>
      </c>
      <c r="F5887" s="4"/>
      <c r="G5887" s="9">
        <f>Table5[[#This Row],[Order Quantity]]</f>
        <v>1</v>
      </c>
    </row>
    <row r="5888" spans="1:7" ht="16" hidden="1" x14ac:dyDescent="0.2">
      <c r="A5888" t="s">
        <v>3474</v>
      </c>
      <c r="B5888">
        <v>1</v>
      </c>
      <c r="C5888">
        <v>1</v>
      </c>
      <c r="D5888" t="s">
        <v>968</v>
      </c>
      <c r="E5888" t="s">
        <v>1251</v>
      </c>
      <c r="F5888" s="4"/>
      <c r="G5888" s="9">
        <f>Table5[[#This Row],[Order Quantity]]</f>
        <v>1</v>
      </c>
    </row>
    <row r="5889" spans="1:7" ht="16" hidden="1" x14ac:dyDescent="0.2">
      <c r="A5889" t="s">
        <v>3475</v>
      </c>
      <c r="B5889">
        <v>1</v>
      </c>
      <c r="C5889">
        <v>1</v>
      </c>
      <c r="D5889" t="s">
        <v>968</v>
      </c>
      <c r="E5889" t="s">
        <v>1251</v>
      </c>
      <c r="F5889" s="4"/>
      <c r="G5889" s="9">
        <f>Table5[[#This Row],[Order Quantity]]</f>
        <v>1</v>
      </c>
    </row>
    <row r="5890" spans="1:7" ht="16" hidden="1" x14ac:dyDescent="0.2">
      <c r="A5890" t="s">
        <v>3476</v>
      </c>
      <c r="B5890">
        <v>1</v>
      </c>
      <c r="C5890">
        <v>1</v>
      </c>
      <c r="D5890" t="s">
        <v>968</v>
      </c>
      <c r="E5890" t="s">
        <v>1251</v>
      </c>
      <c r="F5890" s="4"/>
      <c r="G5890" s="9">
        <f>Table5[[#This Row],[Order Quantity]]</f>
        <v>1</v>
      </c>
    </row>
    <row r="5891" spans="1:7" ht="16" hidden="1" x14ac:dyDescent="0.2">
      <c r="A5891" t="s">
        <v>3477</v>
      </c>
      <c r="B5891">
        <v>1</v>
      </c>
      <c r="C5891">
        <v>1</v>
      </c>
      <c r="D5891" t="s">
        <v>1389</v>
      </c>
      <c r="E5891" t="s">
        <v>3478</v>
      </c>
      <c r="F5891" s="4"/>
      <c r="G5891" s="9">
        <f>Table5[[#This Row],[Order Quantity]]</f>
        <v>1</v>
      </c>
    </row>
    <row r="5892" spans="1:7" ht="16" hidden="1" x14ac:dyDescent="0.2">
      <c r="A5892" t="s">
        <v>3484</v>
      </c>
      <c r="B5892">
        <v>1</v>
      </c>
      <c r="C5892">
        <v>1</v>
      </c>
      <c r="D5892" t="s">
        <v>3485</v>
      </c>
      <c r="E5892" t="s">
        <v>2671</v>
      </c>
      <c r="F5892" s="4"/>
      <c r="G5892" s="9">
        <f>Table5[[#This Row],[Order Quantity]]</f>
        <v>1</v>
      </c>
    </row>
    <row r="5893" spans="1:7" ht="16" hidden="1" x14ac:dyDescent="0.2">
      <c r="A5893" t="s">
        <v>3486</v>
      </c>
      <c r="B5893">
        <v>1</v>
      </c>
      <c r="C5893">
        <v>1</v>
      </c>
      <c r="D5893" t="s">
        <v>3487</v>
      </c>
      <c r="E5893" t="s">
        <v>2112</v>
      </c>
      <c r="F5893" s="4"/>
      <c r="G5893" s="9">
        <f>Table5[[#This Row],[Order Quantity]]</f>
        <v>1</v>
      </c>
    </row>
    <row r="5894" spans="1:7" ht="16" hidden="1" x14ac:dyDescent="0.2">
      <c r="A5894" t="s">
        <v>3490</v>
      </c>
      <c r="B5894">
        <v>1</v>
      </c>
      <c r="C5894">
        <v>1</v>
      </c>
      <c r="D5894" t="s">
        <v>3491</v>
      </c>
      <c r="E5894" t="s">
        <v>3492</v>
      </c>
      <c r="F5894" s="4"/>
      <c r="G5894" s="9">
        <f>Table5[[#This Row],[Order Quantity]]</f>
        <v>1</v>
      </c>
    </row>
    <row r="5895" spans="1:7" ht="16" hidden="1" x14ac:dyDescent="0.2">
      <c r="A5895" t="s">
        <v>3493</v>
      </c>
      <c r="B5895">
        <v>1</v>
      </c>
      <c r="C5895">
        <v>1</v>
      </c>
      <c r="D5895" t="s">
        <v>628</v>
      </c>
      <c r="E5895" t="s">
        <v>3494</v>
      </c>
      <c r="F5895" s="4"/>
      <c r="G5895" s="9">
        <f>Table5[[#This Row],[Order Quantity]]</f>
        <v>1</v>
      </c>
    </row>
    <row r="5896" spans="1:7" ht="16" hidden="1" x14ac:dyDescent="0.2">
      <c r="A5896" t="s">
        <v>3496</v>
      </c>
      <c r="B5896">
        <v>1</v>
      </c>
      <c r="C5896">
        <v>1</v>
      </c>
      <c r="D5896" t="s">
        <v>968</v>
      </c>
      <c r="E5896" t="s">
        <v>1251</v>
      </c>
      <c r="F5896" s="4"/>
      <c r="G5896" s="9">
        <f>Table5[[#This Row],[Order Quantity]]</f>
        <v>1</v>
      </c>
    </row>
    <row r="5897" spans="1:7" ht="16" hidden="1" x14ac:dyDescent="0.2">
      <c r="A5897" t="s">
        <v>3503</v>
      </c>
      <c r="B5897">
        <v>1</v>
      </c>
      <c r="C5897">
        <v>1</v>
      </c>
      <c r="D5897" t="s">
        <v>422</v>
      </c>
      <c r="E5897" t="s">
        <v>3504</v>
      </c>
      <c r="F5897" s="4"/>
      <c r="G5897" s="9">
        <f>Table5[[#This Row],[Order Quantity]]</f>
        <v>1</v>
      </c>
    </row>
    <row r="5898" spans="1:7" ht="16" hidden="1" x14ac:dyDescent="0.2">
      <c r="A5898" t="s">
        <v>3505</v>
      </c>
      <c r="B5898">
        <v>1</v>
      </c>
      <c r="C5898">
        <v>1</v>
      </c>
      <c r="D5898" t="s">
        <v>411</v>
      </c>
      <c r="E5898" t="s">
        <v>3506</v>
      </c>
      <c r="F5898" s="4"/>
      <c r="G5898" s="9">
        <f>Table5[[#This Row],[Order Quantity]]</f>
        <v>1</v>
      </c>
    </row>
    <row r="5899" spans="1:7" ht="16" hidden="1" x14ac:dyDescent="0.2">
      <c r="A5899" t="s">
        <v>3508</v>
      </c>
      <c r="B5899">
        <v>1</v>
      </c>
      <c r="C5899">
        <v>1</v>
      </c>
      <c r="D5899" t="s">
        <v>1512</v>
      </c>
      <c r="E5899" t="s">
        <v>3032</v>
      </c>
      <c r="F5899" s="4"/>
      <c r="G5899" s="9">
        <f>Table5[[#This Row],[Order Quantity]]</f>
        <v>1</v>
      </c>
    </row>
    <row r="5900" spans="1:7" ht="16" hidden="1" x14ac:dyDescent="0.2">
      <c r="A5900" t="s">
        <v>3514</v>
      </c>
      <c r="B5900">
        <v>1</v>
      </c>
      <c r="C5900">
        <v>1</v>
      </c>
      <c r="D5900" t="s">
        <v>571</v>
      </c>
      <c r="E5900" t="s">
        <v>1677</v>
      </c>
      <c r="F5900" s="4"/>
      <c r="G5900" s="9">
        <f>Table5[[#This Row],[Order Quantity]]</f>
        <v>1</v>
      </c>
    </row>
    <row r="5901" spans="1:7" ht="16" hidden="1" x14ac:dyDescent="0.2">
      <c r="A5901" t="s">
        <v>1440</v>
      </c>
      <c r="B5901">
        <v>1</v>
      </c>
      <c r="C5901">
        <v>1</v>
      </c>
      <c r="D5901" t="s">
        <v>111</v>
      </c>
      <c r="E5901" t="s">
        <v>1440</v>
      </c>
      <c r="F5901" s="4"/>
      <c r="G5901" s="9">
        <f>Table5[[#This Row],[Order Quantity]]</f>
        <v>1</v>
      </c>
    </row>
    <row r="5902" spans="1:7" ht="16" hidden="1" x14ac:dyDescent="0.2">
      <c r="A5902" t="s">
        <v>3541</v>
      </c>
      <c r="B5902">
        <v>1</v>
      </c>
      <c r="C5902">
        <v>1</v>
      </c>
      <c r="D5902" t="s">
        <v>388</v>
      </c>
      <c r="E5902" t="s">
        <v>1742</v>
      </c>
      <c r="F5902" s="4"/>
      <c r="G5902" s="9">
        <f>Table5[[#This Row],[Order Quantity]]</f>
        <v>1</v>
      </c>
    </row>
    <row r="5903" spans="1:7" ht="16" hidden="1" x14ac:dyDescent="0.2">
      <c r="A5903" t="s">
        <v>1774</v>
      </c>
      <c r="B5903">
        <v>1</v>
      </c>
      <c r="C5903">
        <v>1</v>
      </c>
      <c r="D5903" t="s">
        <v>2343</v>
      </c>
      <c r="E5903" t="s">
        <v>1774</v>
      </c>
      <c r="F5903" s="4"/>
      <c r="G5903" s="9">
        <f>Table5[[#This Row],[Order Quantity]]</f>
        <v>1</v>
      </c>
    </row>
    <row r="5904" spans="1:7" ht="16" hidden="1" x14ac:dyDescent="0.2">
      <c r="A5904" t="s">
        <v>3544</v>
      </c>
      <c r="B5904">
        <v>1</v>
      </c>
      <c r="C5904">
        <v>1</v>
      </c>
      <c r="D5904" t="s">
        <v>1144</v>
      </c>
      <c r="E5904" t="s">
        <v>1553</v>
      </c>
      <c r="F5904" s="4"/>
      <c r="G5904" s="9">
        <f>Table5[[#This Row],[Order Quantity]]</f>
        <v>1</v>
      </c>
    </row>
    <row r="5905" spans="1:7" ht="16" hidden="1" x14ac:dyDescent="0.2">
      <c r="A5905" t="s">
        <v>3554</v>
      </c>
      <c r="B5905">
        <v>1</v>
      </c>
      <c r="C5905">
        <v>1</v>
      </c>
      <c r="D5905" t="s">
        <v>1466</v>
      </c>
      <c r="E5905" t="s">
        <v>1261</v>
      </c>
      <c r="F5905" s="4"/>
      <c r="G5905" s="9">
        <f>Table5[[#This Row],[Order Quantity]]</f>
        <v>1</v>
      </c>
    </row>
    <row r="5906" spans="1:7" ht="16" hidden="1" x14ac:dyDescent="0.2">
      <c r="A5906" t="s">
        <v>3578</v>
      </c>
      <c r="B5906">
        <v>1</v>
      </c>
      <c r="C5906">
        <v>1</v>
      </c>
      <c r="D5906" t="s">
        <v>3579</v>
      </c>
      <c r="E5906" t="s">
        <v>2248</v>
      </c>
      <c r="F5906" s="4"/>
      <c r="G5906" s="9">
        <f>Table5[[#This Row],[Order Quantity]]</f>
        <v>1</v>
      </c>
    </row>
    <row r="5907" spans="1:7" ht="16" hidden="1" x14ac:dyDescent="0.2">
      <c r="A5907" t="s">
        <v>3613</v>
      </c>
      <c r="B5907">
        <v>1</v>
      </c>
      <c r="C5907">
        <v>1</v>
      </c>
      <c r="D5907" t="s">
        <v>1651</v>
      </c>
      <c r="E5907" t="s">
        <v>1734</v>
      </c>
      <c r="F5907" s="4"/>
      <c r="G5907" s="9">
        <f>Table5[[#This Row],[Order Quantity]]</f>
        <v>1</v>
      </c>
    </row>
    <row r="5908" spans="1:7" ht="16" hidden="1" x14ac:dyDescent="0.2">
      <c r="A5908" t="s">
        <v>3638</v>
      </c>
      <c r="B5908">
        <v>1</v>
      </c>
      <c r="C5908">
        <v>1</v>
      </c>
      <c r="D5908" t="s">
        <v>136</v>
      </c>
      <c r="E5908" t="s">
        <v>2128</v>
      </c>
      <c r="F5908" s="4"/>
      <c r="G5908" s="9">
        <f>Table5[[#This Row],[Order Quantity]]</f>
        <v>1</v>
      </c>
    </row>
    <row r="5909" spans="1:7" ht="16" hidden="1" x14ac:dyDescent="0.2">
      <c r="A5909" t="s">
        <v>3651</v>
      </c>
      <c r="B5909">
        <v>1</v>
      </c>
      <c r="C5909">
        <v>1</v>
      </c>
      <c r="D5909" t="s">
        <v>3652</v>
      </c>
      <c r="E5909" t="s">
        <v>3112</v>
      </c>
      <c r="F5909" s="4"/>
      <c r="G5909" s="9">
        <f>Table5[[#This Row],[Order Quantity]]</f>
        <v>1</v>
      </c>
    </row>
    <row r="5910" spans="1:7" ht="16" hidden="1" x14ac:dyDescent="0.2">
      <c r="A5910" t="s">
        <v>3700</v>
      </c>
      <c r="B5910">
        <v>1</v>
      </c>
      <c r="C5910">
        <v>1</v>
      </c>
      <c r="D5910" t="s">
        <v>2867</v>
      </c>
      <c r="E5910" t="s">
        <v>1331</v>
      </c>
      <c r="F5910" s="4"/>
      <c r="G5910" s="9">
        <f>Table5[[#This Row],[Order Quantity]]</f>
        <v>1</v>
      </c>
    </row>
    <row r="5911" spans="1:7" ht="16" hidden="1" x14ac:dyDescent="0.2">
      <c r="A5911" t="s">
        <v>3701</v>
      </c>
      <c r="B5911">
        <v>1</v>
      </c>
      <c r="C5911">
        <v>1</v>
      </c>
      <c r="D5911" t="s">
        <v>3702</v>
      </c>
      <c r="E5911" t="s">
        <v>1660</v>
      </c>
      <c r="F5911" s="4"/>
      <c r="G5911" s="9">
        <f>Table5[[#This Row],[Order Quantity]]</f>
        <v>1</v>
      </c>
    </row>
    <row r="5912" spans="1:7" ht="16" hidden="1" x14ac:dyDescent="0.2">
      <c r="A5912" t="s">
        <v>3708</v>
      </c>
      <c r="B5912">
        <v>1</v>
      </c>
      <c r="C5912">
        <v>1</v>
      </c>
      <c r="D5912" t="s">
        <v>385</v>
      </c>
      <c r="E5912" t="s">
        <v>2362</v>
      </c>
      <c r="F5912" s="4"/>
      <c r="G5912" s="9">
        <f>Table5[[#This Row],[Order Quantity]]</f>
        <v>1</v>
      </c>
    </row>
    <row r="5913" spans="1:7" ht="16" hidden="1" x14ac:dyDescent="0.2">
      <c r="A5913" t="s">
        <v>3710</v>
      </c>
      <c r="B5913">
        <v>1</v>
      </c>
      <c r="C5913">
        <v>1</v>
      </c>
      <c r="D5913" t="s">
        <v>2686</v>
      </c>
      <c r="E5913" t="s">
        <v>1742</v>
      </c>
      <c r="F5913" s="4"/>
      <c r="G5913" s="9">
        <f>Table5[[#This Row],[Order Quantity]]</f>
        <v>1</v>
      </c>
    </row>
    <row r="5914" spans="1:7" ht="16" hidden="1" x14ac:dyDescent="0.2">
      <c r="A5914" t="s">
        <v>3562</v>
      </c>
      <c r="B5914">
        <v>1</v>
      </c>
      <c r="C5914">
        <v>1</v>
      </c>
      <c r="D5914" t="s">
        <v>136</v>
      </c>
      <c r="E5914" t="s">
        <v>3562</v>
      </c>
      <c r="F5914" s="4"/>
      <c r="G5914" s="9">
        <f>Table5[[#This Row],[Order Quantity]]</f>
        <v>1</v>
      </c>
    </row>
    <row r="5915" spans="1:7" ht="16" hidden="1" x14ac:dyDescent="0.2">
      <c r="A5915" t="s">
        <v>436</v>
      </c>
      <c r="B5915">
        <v>1</v>
      </c>
      <c r="C5915">
        <v>1</v>
      </c>
      <c r="D5915" t="s">
        <v>136</v>
      </c>
      <c r="E5915" t="s">
        <v>671</v>
      </c>
      <c r="F5915" s="4"/>
      <c r="G5915" s="9">
        <f>Table5[[#This Row],[Order Quantity]]</f>
        <v>1</v>
      </c>
    </row>
    <row r="5916" spans="1:7" ht="16" hidden="1" x14ac:dyDescent="0.2">
      <c r="A5916" t="s">
        <v>3719</v>
      </c>
      <c r="B5916">
        <v>1</v>
      </c>
      <c r="C5916">
        <v>1</v>
      </c>
      <c r="D5916" t="s">
        <v>3720</v>
      </c>
      <c r="E5916" t="s">
        <v>3423</v>
      </c>
      <c r="F5916" s="4"/>
      <c r="G5916" s="9">
        <f>Table5[[#This Row],[Order Quantity]]</f>
        <v>1</v>
      </c>
    </row>
    <row r="5917" spans="1:7" ht="16" hidden="1" x14ac:dyDescent="0.2">
      <c r="A5917" t="s">
        <v>3721</v>
      </c>
      <c r="B5917">
        <v>1</v>
      </c>
      <c r="C5917">
        <v>1</v>
      </c>
      <c r="D5917" t="s">
        <v>136</v>
      </c>
      <c r="E5917" t="s">
        <v>690</v>
      </c>
      <c r="F5917" s="4"/>
      <c r="G5917" s="9">
        <f>Table5[[#This Row],[Order Quantity]]</f>
        <v>1</v>
      </c>
    </row>
    <row r="5918" spans="1:7" ht="16" hidden="1" x14ac:dyDescent="0.2">
      <c r="A5918" t="s">
        <v>3722</v>
      </c>
      <c r="B5918">
        <v>1</v>
      </c>
      <c r="C5918">
        <v>1</v>
      </c>
      <c r="D5918" t="s">
        <v>422</v>
      </c>
      <c r="E5918" t="s">
        <v>1677</v>
      </c>
      <c r="F5918" s="4"/>
      <c r="G5918" s="9">
        <f>Table5[[#This Row],[Order Quantity]]</f>
        <v>1</v>
      </c>
    </row>
    <row r="5919" spans="1:7" ht="16" hidden="1" x14ac:dyDescent="0.2">
      <c r="A5919" t="s">
        <v>3726</v>
      </c>
      <c r="B5919">
        <v>1</v>
      </c>
      <c r="C5919">
        <v>1</v>
      </c>
      <c r="D5919" t="s">
        <v>3727</v>
      </c>
      <c r="E5919" t="s">
        <v>3728</v>
      </c>
      <c r="F5919" s="4"/>
      <c r="G5919" s="9">
        <f>Table5[[#This Row],[Order Quantity]]</f>
        <v>1</v>
      </c>
    </row>
    <row r="5920" spans="1:7" ht="16" hidden="1" x14ac:dyDescent="0.2">
      <c r="A5920" t="s">
        <v>3732</v>
      </c>
      <c r="B5920">
        <v>1</v>
      </c>
      <c r="C5920">
        <v>1</v>
      </c>
      <c r="D5920" t="s">
        <v>97</v>
      </c>
      <c r="E5920" t="s">
        <v>2967</v>
      </c>
      <c r="F5920" s="4"/>
      <c r="G5920" s="9">
        <f>Table5[[#This Row],[Order Quantity]]</f>
        <v>1</v>
      </c>
    </row>
    <row r="5921" spans="1:7" ht="16" hidden="1" x14ac:dyDescent="0.2">
      <c r="A5921" t="s">
        <v>3733</v>
      </c>
      <c r="B5921">
        <v>1</v>
      </c>
      <c r="C5921">
        <v>1</v>
      </c>
      <c r="D5921" t="s">
        <v>97</v>
      </c>
      <c r="E5921" t="s">
        <v>2521</v>
      </c>
      <c r="F5921" s="4"/>
      <c r="G5921" s="9">
        <f>Table5[[#This Row],[Order Quantity]]</f>
        <v>1</v>
      </c>
    </row>
    <row r="5922" spans="1:7" ht="16" hidden="1" x14ac:dyDescent="0.2">
      <c r="A5922" t="s">
        <v>3734</v>
      </c>
      <c r="B5922">
        <v>1</v>
      </c>
      <c r="C5922">
        <v>1</v>
      </c>
      <c r="D5922" t="s">
        <v>1515</v>
      </c>
      <c r="E5922" t="s">
        <v>1521</v>
      </c>
      <c r="F5922" s="4"/>
      <c r="G5922" s="9">
        <f>Table5[[#This Row],[Order Quantity]]</f>
        <v>1</v>
      </c>
    </row>
    <row r="5923" spans="1:7" ht="16" hidden="1" x14ac:dyDescent="0.2">
      <c r="A5923" t="s">
        <v>3735</v>
      </c>
      <c r="B5923">
        <v>1</v>
      </c>
      <c r="C5923">
        <v>1</v>
      </c>
      <c r="D5923" t="s">
        <v>897</v>
      </c>
      <c r="E5923" t="s">
        <v>1927</v>
      </c>
      <c r="F5923" s="4"/>
      <c r="G5923" s="9">
        <f>Table5[[#This Row],[Order Quantity]]</f>
        <v>1</v>
      </c>
    </row>
    <row r="5924" spans="1:7" ht="16" hidden="1" x14ac:dyDescent="0.2">
      <c r="A5924" t="s">
        <v>3736</v>
      </c>
      <c r="B5924">
        <v>1</v>
      </c>
      <c r="C5924">
        <v>1</v>
      </c>
      <c r="D5924" t="s">
        <v>506</v>
      </c>
      <c r="E5924" t="s">
        <v>3737</v>
      </c>
      <c r="F5924" s="4"/>
      <c r="G5924" s="9">
        <f>Table5[[#This Row],[Order Quantity]]</f>
        <v>1</v>
      </c>
    </row>
    <row r="5925" spans="1:7" ht="16" hidden="1" x14ac:dyDescent="0.2">
      <c r="A5925" t="s">
        <v>3750</v>
      </c>
      <c r="B5925">
        <v>1</v>
      </c>
      <c r="C5925">
        <v>1</v>
      </c>
      <c r="D5925" t="s">
        <v>3751</v>
      </c>
      <c r="E5925" t="s">
        <v>1416</v>
      </c>
      <c r="F5925" s="4"/>
      <c r="G5925" s="9">
        <f>Table5[[#This Row],[Order Quantity]]</f>
        <v>1</v>
      </c>
    </row>
    <row r="5926" spans="1:7" ht="16" hidden="1" x14ac:dyDescent="0.2">
      <c r="A5926" t="s">
        <v>3788</v>
      </c>
      <c r="B5926">
        <v>1</v>
      </c>
      <c r="C5926">
        <v>1</v>
      </c>
      <c r="D5926" t="s">
        <v>3616</v>
      </c>
      <c r="E5926" t="s">
        <v>3003</v>
      </c>
      <c r="F5926" s="4"/>
      <c r="G5926" s="9">
        <f>Table5[[#This Row],[Order Quantity]]</f>
        <v>1</v>
      </c>
    </row>
    <row r="5927" spans="1:7" ht="16" hidden="1" x14ac:dyDescent="0.2">
      <c r="A5927" t="s">
        <v>3793</v>
      </c>
      <c r="B5927">
        <v>1</v>
      </c>
      <c r="C5927">
        <v>1</v>
      </c>
      <c r="D5927" t="s">
        <v>342</v>
      </c>
      <c r="E5927" t="s">
        <v>1419</v>
      </c>
      <c r="F5927" s="4"/>
      <c r="G5927" s="9">
        <f>Table5[[#This Row],[Order Quantity]]</f>
        <v>1</v>
      </c>
    </row>
    <row r="5928" spans="1:7" ht="16" hidden="1" x14ac:dyDescent="0.2">
      <c r="A5928" t="s">
        <v>3801</v>
      </c>
      <c r="B5928">
        <v>1</v>
      </c>
      <c r="C5928">
        <v>1</v>
      </c>
      <c r="D5928" t="s">
        <v>2021</v>
      </c>
      <c r="E5928" t="s">
        <v>1498</v>
      </c>
      <c r="F5928" s="4"/>
      <c r="G5928" s="9">
        <f>Table5[[#This Row],[Order Quantity]]</f>
        <v>1</v>
      </c>
    </row>
    <row r="5929" spans="1:7" ht="16" hidden="1" x14ac:dyDescent="0.2">
      <c r="A5929" t="s">
        <v>3849</v>
      </c>
      <c r="B5929">
        <v>1</v>
      </c>
      <c r="C5929">
        <v>1</v>
      </c>
      <c r="D5929" t="s">
        <v>51</v>
      </c>
      <c r="E5929" t="s">
        <v>1757</v>
      </c>
      <c r="F5929" s="4"/>
      <c r="G5929" s="9">
        <f>Table5[[#This Row],[Order Quantity]]</f>
        <v>1</v>
      </c>
    </row>
    <row r="5930" spans="1:7" ht="16" hidden="1" x14ac:dyDescent="0.2">
      <c r="A5930" t="s">
        <v>3946</v>
      </c>
      <c r="B5930">
        <v>1</v>
      </c>
      <c r="C5930">
        <v>1</v>
      </c>
      <c r="D5930" t="s">
        <v>3947</v>
      </c>
      <c r="E5930" t="s">
        <v>1498</v>
      </c>
      <c r="F5930" s="4"/>
      <c r="G5930" s="9">
        <f>Table5[[#This Row],[Order Quantity]]</f>
        <v>1</v>
      </c>
    </row>
    <row r="5931" spans="1:7" ht="16" hidden="1" x14ac:dyDescent="0.2">
      <c r="A5931" t="s">
        <v>3960</v>
      </c>
      <c r="B5931">
        <v>1</v>
      </c>
      <c r="C5931">
        <v>1</v>
      </c>
      <c r="D5931" t="s">
        <v>3961</v>
      </c>
      <c r="E5931" t="s">
        <v>1357</v>
      </c>
      <c r="F5931" s="4"/>
      <c r="G5931" s="9">
        <f>Table5[[#This Row],[Order Quantity]]</f>
        <v>1</v>
      </c>
    </row>
    <row r="5932" spans="1:7" ht="16" hidden="1" x14ac:dyDescent="0.2">
      <c r="A5932" s="1" t="s">
        <v>4051</v>
      </c>
      <c r="B5932" s="1">
        <v>1</v>
      </c>
      <c r="C5932" s="1">
        <v>1</v>
      </c>
      <c r="D5932" s="1" t="s">
        <v>199</v>
      </c>
      <c r="E5932" s="1" t="s">
        <v>2642</v>
      </c>
      <c r="F5932" s="4"/>
      <c r="G5932" s="9">
        <f>Table5[[#This Row],[Order Quantity]]</f>
        <v>1</v>
      </c>
    </row>
    <row r="5933" spans="1:7" ht="16" hidden="1" x14ac:dyDescent="0.2">
      <c r="A5933" t="s">
        <v>4127</v>
      </c>
      <c r="B5933">
        <v>1</v>
      </c>
      <c r="C5933" s="6">
        <v>1</v>
      </c>
      <c r="D5933" t="s">
        <v>2004</v>
      </c>
      <c r="E5933" t="s">
        <v>2928</v>
      </c>
      <c r="F5933" s="4"/>
      <c r="G5933" s="9">
        <f>Table5[[#This Row],[Order Quantity]]</f>
        <v>1</v>
      </c>
    </row>
    <row r="5934" spans="1:7" ht="16" hidden="1" x14ac:dyDescent="0.2">
      <c r="A5934" s="1" t="s">
        <v>4153</v>
      </c>
      <c r="B5934" s="1">
        <v>1</v>
      </c>
      <c r="C5934" s="1">
        <v>1</v>
      </c>
      <c r="D5934" s="1" t="s">
        <v>4154</v>
      </c>
      <c r="E5934" s="1" t="s">
        <v>4144</v>
      </c>
      <c r="F5934" s="4"/>
      <c r="G5934" s="9">
        <f>Table5[[#This Row],[Order Quantity]]</f>
        <v>1</v>
      </c>
    </row>
    <row r="5935" spans="1:7" ht="16" hidden="1" x14ac:dyDescent="0.2">
      <c r="A5935" s="1" t="s">
        <v>4155</v>
      </c>
      <c r="B5935" s="1">
        <v>1</v>
      </c>
      <c r="C5935" s="1">
        <v>1</v>
      </c>
      <c r="D5935" s="1" t="s">
        <v>4156</v>
      </c>
      <c r="E5935" s="1" t="s">
        <v>4144</v>
      </c>
      <c r="F5935" s="4"/>
      <c r="G5935" s="9">
        <f>Table5[[#This Row],[Order Quantity]]</f>
        <v>1</v>
      </c>
    </row>
    <row r="5936" spans="1:7" ht="16" hidden="1" x14ac:dyDescent="0.2">
      <c r="A5936" s="1" t="s">
        <v>4157</v>
      </c>
      <c r="B5936" s="1">
        <v>1</v>
      </c>
      <c r="C5936" s="1">
        <v>1</v>
      </c>
      <c r="D5936" s="1" t="s">
        <v>4158</v>
      </c>
      <c r="E5936" s="1" t="s">
        <v>4144</v>
      </c>
      <c r="F5936" s="4"/>
      <c r="G5936" s="9">
        <f>Table5[[#This Row],[Order Quantity]]</f>
        <v>1</v>
      </c>
    </row>
    <row r="5937" spans="1:7" ht="16" hidden="1" x14ac:dyDescent="0.2">
      <c r="A5937" t="s">
        <v>4166</v>
      </c>
      <c r="B5937">
        <v>1</v>
      </c>
      <c r="C5937">
        <v>1</v>
      </c>
      <c r="D5937" t="s">
        <v>4167</v>
      </c>
      <c r="E5937" t="s">
        <v>4165</v>
      </c>
      <c r="F5937" s="4"/>
      <c r="G5937" s="9">
        <f>Table5[[#This Row],[Order Quantity]]</f>
        <v>1</v>
      </c>
    </row>
    <row r="5938" spans="1:7" ht="16" hidden="1" x14ac:dyDescent="0.2">
      <c r="A5938" t="s">
        <v>4218</v>
      </c>
      <c r="B5938">
        <v>1</v>
      </c>
      <c r="C5938">
        <v>1</v>
      </c>
      <c r="D5938" t="s">
        <v>533</v>
      </c>
      <c r="E5938" t="s">
        <v>4171</v>
      </c>
      <c r="F5938" s="4"/>
      <c r="G5938" s="9">
        <f>Table5[[#This Row],[Order Quantity]]</f>
        <v>1</v>
      </c>
    </row>
    <row r="5939" spans="1:7" ht="16" hidden="1" x14ac:dyDescent="0.2">
      <c r="A5939" t="s">
        <v>4219</v>
      </c>
      <c r="B5939">
        <v>1</v>
      </c>
      <c r="C5939">
        <v>1</v>
      </c>
      <c r="D5939" t="s">
        <v>2456</v>
      </c>
      <c r="E5939" t="s">
        <v>4171</v>
      </c>
      <c r="F5939" s="4"/>
      <c r="G5939" s="9">
        <f>Table5[[#This Row],[Order Quantity]]</f>
        <v>1</v>
      </c>
    </row>
    <row r="5940" spans="1:7" ht="16" hidden="1" x14ac:dyDescent="0.2">
      <c r="A5940" t="s">
        <v>4220</v>
      </c>
      <c r="B5940">
        <v>1</v>
      </c>
      <c r="C5940">
        <v>1</v>
      </c>
      <c r="D5940" t="s">
        <v>28</v>
      </c>
      <c r="E5940" t="s">
        <v>4144</v>
      </c>
      <c r="F5940" s="4"/>
      <c r="G5940" s="9">
        <f>Table5[[#This Row],[Order Quantity]]</f>
        <v>1</v>
      </c>
    </row>
    <row r="5941" spans="1:7" ht="16" hidden="1" x14ac:dyDescent="0.2">
      <c r="A5941" t="s">
        <v>4221</v>
      </c>
      <c r="B5941">
        <v>1</v>
      </c>
      <c r="C5941">
        <v>1</v>
      </c>
      <c r="D5941" t="s">
        <v>47</v>
      </c>
      <c r="E5941" t="s">
        <v>4171</v>
      </c>
      <c r="F5941" s="4"/>
      <c r="G5941" s="9">
        <f>Table5[[#This Row],[Order Quantity]]</f>
        <v>1</v>
      </c>
    </row>
    <row r="5942" spans="1:7" ht="16" hidden="1" x14ac:dyDescent="0.2">
      <c r="A5942" t="s">
        <v>4222</v>
      </c>
      <c r="B5942">
        <v>1</v>
      </c>
      <c r="C5942">
        <v>1</v>
      </c>
      <c r="D5942" t="s">
        <v>782</v>
      </c>
      <c r="E5942" t="s">
        <v>4165</v>
      </c>
      <c r="F5942" s="4"/>
      <c r="G5942" s="9">
        <f>Table5[[#This Row],[Order Quantity]]</f>
        <v>1</v>
      </c>
    </row>
    <row r="5943" spans="1:7" ht="16" hidden="1" x14ac:dyDescent="0.2">
      <c r="A5943" s="1" t="s">
        <v>4253</v>
      </c>
      <c r="B5943" s="1">
        <v>1</v>
      </c>
      <c r="C5943" s="1">
        <v>1</v>
      </c>
      <c r="D5943" s="1" t="s">
        <v>4230</v>
      </c>
      <c r="E5943" s="1" t="s">
        <v>4144</v>
      </c>
      <c r="F5943" s="4"/>
      <c r="G5943" s="9">
        <f>Table5[[#This Row],[Order Quantity]]</f>
        <v>1</v>
      </c>
    </row>
    <row r="5944" spans="1:7" ht="16" hidden="1" x14ac:dyDescent="0.2">
      <c r="A5944" s="1" t="s">
        <v>4254</v>
      </c>
      <c r="B5944" s="1">
        <v>1</v>
      </c>
      <c r="C5944" s="1">
        <v>1</v>
      </c>
      <c r="D5944" s="1" t="s">
        <v>4228</v>
      </c>
      <c r="E5944" s="1" t="s">
        <v>4144</v>
      </c>
      <c r="F5944" s="4"/>
      <c r="G5944" s="9">
        <f>Table5[[#This Row],[Order Quantity]]</f>
        <v>1</v>
      </c>
    </row>
    <row r="5945" spans="1:7" ht="16" hidden="1" x14ac:dyDescent="0.2">
      <c r="A5945" s="1" t="s">
        <v>4255</v>
      </c>
      <c r="B5945" s="1">
        <v>1</v>
      </c>
      <c r="C5945" s="1">
        <v>1</v>
      </c>
      <c r="D5945" s="1" t="s">
        <v>4228</v>
      </c>
      <c r="E5945" s="1" t="s">
        <v>4144</v>
      </c>
      <c r="F5945" s="4"/>
      <c r="G5945" s="9">
        <f>Table5[[#This Row],[Order Quantity]]</f>
        <v>1</v>
      </c>
    </row>
    <row r="5946" spans="1:7" ht="16" hidden="1" x14ac:dyDescent="0.2">
      <c r="A5946" s="1" t="s">
        <v>4256</v>
      </c>
      <c r="B5946" s="1">
        <v>1</v>
      </c>
      <c r="C5946" s="1">
        <v>1</v>
      </c>
      <c r="D5946" s="1" t="s">
        <v>4257</v>
      </c>
      <c r="E5946" s="1" t="s">
        <v>4144</v>
      </c>
      <c r="F5946" s="4"/>
      <c r="G5946" s="9">
        <f>Table5[[#This Row],[Order Quantity]]</f>
        <v>1</v>
      </c>
    </row>
    <row r="5947" spans="1:7" ht="16" hidden="1" x14ac:dyDescent="0.2">
      <c r="A5947" s="1" t="s">
        <v>4263</v>
      </c>
      <c r="B5947" s="1">
        <v>1</v>
      </c>
      <c r="C5947" s="1">
        <v>1</v>
      </c>
      <c r="D5947" s="1" t="s">
        <v>223</v>
      </c>
      <c r="E5947" s="1" t="s">
        <v>4144</v>
      </c>
      <c r="F5947" s="4"/>
      <c r="G5947" s="9">
        <f>Table5[[#This Row],[Order Quantity]]</f>
        <v>1</v>
      </c>
    </row>
    <row r="5948" spans="1:7" ht="16" hidden="1" x14ac:dyDescent="0.2">
      <c r="A5948" s="1" t="s">
        <v>4265</v>
      </c>
      <c r="B5948" s="1">
        <v>1</v>
      </c>
      <c r="C5948" s="1">
        <v>1</v>
      </c>
      <c r="D5948" s="1" t="s">
        <v>4266</v>
      </c>
      <c r="E5948" s="1" t="s">
        <v>4144</v>
      </c>
      <c r="F5948" s="4"/>
      <c r="G5948" s="9">
        <f>Table5[[#This Row],[Order Quantity]]</f>
        <v>1</v>
      </c>
    </row>
    <row r="5949" spans="1:7" ht="16" hidden="1" x14ac:dyDescent="0.2">
      <c r="A5949" s="1" t="s">
        <v>4267</v>
      </c>
      <c r="B5949" s="1">
        <v>1</v>
      </c>
      <c r="C5949" s="1">
        <v>1</v>
      </c>
      <c r="D5949" s="1" t="s">
        <v>4252</v>
      </c>
      <c r="E5949" s="1" t="s">
        <v>4144</v>
      </c>
      <c r="F5949" s="4"/>
      <c r="G5949" s="9">
        <f>Table5[[#This Row],[Order Quantity]]</f>
        <v>1</v>
      </c>
    </row>
    <row r="5950" spans="1:7" ht="16" hidden="1" x14ac:dyDescent="0.2">
      <c r="A5950" s="1" t="s">
        <v>4268</v>
      </c>
      <c r="B5950" s="1">
        <v>1</v>
      </c>
      <c r="C5950" s="1">
        <v>1</v>
      </c>
      <c r="D5950" s="1" t="s">
        <v>4252</v>
      </c>
      <c r="E5950" s="1" t="s">
        <v>4144</v>
      </c>
      <c r="F5950" s="4"/>
      <c r="G5950" s="9">
        <f>Table5[[#This Row],[Order Quantity]]</f>
        <v>1</v>
      </c>
    </row>
    <row r="5951" spans="1:7" ht="16" hidden="1" x14ac:dyDescent="0.2">
      <c r="A5951" s="1" t="s">
        <v>4269</v>
      </c>
      <c r="B5951" s="1">
        <v>1</v>
      </c>
      <c r="C5951" s="1">
        <v>1</v>
      </c>
      <c r="D5951" s="1" t="s">
        <v>4230</v>
      </c>
      <c r="E5951" s="1" t="s">
        <v>4144</v>
      </c>
      <c r="F5951" s="4"/>
      <c r="G5951" s="9">
        <f>Table5[[#This Row],[Order Quantity]]</f>
        <v>1</v>
      </c>
    </row>
    <row r="5952" spans="1:7" ht="16" hidden="1" x14ac:dyDescent="0.2">
      <c r="A5952" s="1" t="s">
        <v>4270</v>
      </c>
      <c r="B5952" s="1">
        <v>1</v>
      </c>
      <c r="C5952" s="1">
        <v>1</v>
      </c>
      <c r="D5952" s="1" t="s">
        <v>4230</v>
      </c>
      <c r="E5952" s="1" t="s">
        <v>4144</v>
      </c>
      <c r="F5952" s="4"/>
      <c r="G5952" s="9">
        <f>Table5[[#This Row],[Order Quantity]]</f>
        <v>1</v>
      </c>
    </row>
    <row r="5953" spans="1:7" ht="16" hidden="1" x14ac:dyDescent="0.2">
      <c r="A5953" s="1" t="s">
        <v>2801</v>
      </c>
      <c r="B5953" s="1">
        <v>1</v>
      </c>
      <c r="C5953" s="1">
        <v>1</v>
      </c>
      <c r="D5953" s="1" t="s">
        <v>4230</v>
      </c>
      <c r="E5953" s="1" t="s">
        <v>4144</v>
      </c>
      <c r="F5953" s="4"/>
      <c r="G5953" s="9">
        <f>Table5[[#This Row],[Order Quantity]]</f>
        <v>1</v>
      </c>
    </row>
    <row r="5954" spans="1:7" ht="16" hidden="1" x14ac:dyDescent="0.2">
      <c r="A5954" s="1" t="s">
        <v>4272</v>
      </c>
      <c r="B5954" s="1">
        <v>1</v>
      </c>
      <c r="C5954" s="1">
        <v>1</v>
      </c>
      <c r="D5954" s="1" t="s">
        <v>4230</v>
      </c>
      <c r="E5954" s="1" t="s">
        <v>4144</v>
      </c>
      <c r="F5954" s="4"/>
      <c r="G5954" s="9">
        <f>Table5[[#This Row],[Order Quantity]]</f>
        <v>1</v>
      </c>
    </row>
    <row r="5955" spans="1:7" ht="16" hidden="1" x14ac:dyDescent="0.2">
      <c r="A5955" s="1" t="s">
        <v>4273</v>
      </c>
      <c r="B5955" s="1">
        <v>1</v>
      </c>
      <c r="C5955" s="1">
        <v>1</v>
      </c>
      <c r="D5955" s="1" t="s">
        <v>4230</v>
      </c>
      <c r="E5955" s="1" t="s">
        <v>4144</v>
      </c>
      <c r="F5955" s="4"/>
      <c r="G5955" s="9">
        <f>Table5[[#This Row],[Order Quantity]]</f>
        <v>1</v>
      </c>
    </row>
    <row r="5956" spans="1:7" ht="16" hidden="1" x14ac:dyDescent="0.2">
      <c r="A5956" s="1" t="s">
        <v>4274</v>
      </c>
      <c r="B5956" s="1">
        <v>1</v>
      </c>
      <c r="C5956" s="1">
        <v>1</v>
      </c>
      <c r="D5956" s="1" t="s">
        <v>4230</v>
      </c>
      <c r="E5956" s="1" t="s">
        <v>4144</v>
      </c>
      <c r="F5956" s="4"/>
      <c r="G5956" s="9">
        <f>Table5[[#This Row],[Order Quantity]]</f>
        <v>1</v>
      </c>
    </row>
    <row r="5957" spans="1:7" ht="16" hidden="1" x14ac:dyDescent="0.2">
      <c r="A5957" t="s">
        <v>4277</v>
      </c>
      <c r="B5957">
        <v>1</v>
      </c>
      <c r="C5957">
        <v>1</v>
      </c>
      <c r="D5957" t="s">
        <v>733</v>
      </c>
      <c r="E5957" t="s">
        <v>4144</v>
      </c>
      <c r="F5957" s="4"/>
      <c r="G5957" s="9">
        <f>Table5[[#This Row],[Order Quantity]]</f>
        <v>1</v>
      </c>
    </row>
    <row r="5958" spans="1:7" ht="16" hidden="1" x14ac:dyDescent="0.2">
      <c r="A5958" t="s">
        <v>4278</v>
      </c>
      <c r="B5958">
        <v>1</v>
      </c>
      <c r="C5958">
        <v>1</v>
      </c>
      <c r="D5958" t="s">
        <v>4230</v>
      </c>
      <c r="E5958" t="s">
        <v>4144</v>
      </c>
      <c r="F5958" s="4"/>
      <c r="G5958" s="9">
        <f>Table5[[#This Row],[Order Quantity]]</f>
        <v>1</v>
      </c>
    </row>
    <row r="5959" spans="1:7" ht="16" hidden="1" x14ac:dyDescent="0.2">
      <c r="A5959" t="s">
        <v>4279</v>
      </c>
      <c r="B5959">
        <v>1</v>
      </c>
      <c r="C5959">
        <v>1</v>
      </c>
      <c r="D5959" t="s">
        <v>4230</v>
      </c>
      <c r="E5959" t="s">
        <v>4144</v>
      </c>
      <c r="F5959" s="4"/>
      <c r="G5959" s="9">
        <f>Table5[[#This Row],[Order Quantity]]</f>
        <v>1</v>
      </c>
    </row>
    <row r="5960" spans="1:7" ht="16" hidden="1" x14ac:dyDescent="0.2">
      <c r="A5960" t="s">
        <v>4292</v>
      </c>
      <c r="B5960">
        <v>1</v>
      </c>
      <c r="C5960">
        <v>1</v>
      </c>
      <c r="D5960" t="s">
        <v>4230</v>
      </c>
      <c r="E5960" t="s">
        <v>4144</v>
      </c>
      <c r="F5960" s="4"/>
      <c r="G5960" s="9">
        <f>Table5[[#This Row],[Order Quantity]]</f>
        <v>1</v>
      </c>
    </row>
    <row r="5961" spans="1:7" ht="16" hidden="1" x14ac:dyDescent="0.2">
      <c r="A5961" t="s">
        <v>4294</v>
      </c>
      <c r="B5961">
        <v>1</v>
      </c>
      <c r="C5961">
        <v>1</v>
      </c>
      <c r="D5961" t="s">
        <v>519</v>
      </c>
      <c r="E5961" t="s">
        <v>4144</v>
      </c>
      <c r="F5961" s="4"/>
      <c r="G5961" s="9">
        <f>Table5[[#This Row],[Order Quantity]]</f>
        <v>1</v>
      </c>
    </row>
    <row r="5962" spans="1:7" ht="16" hidden="1" x14ac:dyDescent="0.2">
      <c r="A5962" t="s">
        <v>4297</v>
      </c>
      <c r="B5962">
        <v>1</v>
      </c>
      <c r="C5962">
        <v>1</v>
      </c>
      <c r="D5962" t="s">
        <v>4287</v>
      </c>
      <c r="E5962" t="s">
        <v>4144</v>
      </c>
      <c r="F5962" s="4"/>
      <c r="G5962" s="9">
        <f>Table5[[#This Row],[Order Quantity]]</f>
        <v>1</v>
      </c>
    </row>
    <row r="5963" spans="1:7" ht="16" hidden="1" x14ac:dyDescent="0.2">
      <c r="A5963" t="s">
        <v>4298</v>
      </c>
      <c r="B5963">
        <v>1</v>
      </c>
      <c r="C5963">
        <v>1</v>
      </c>
      <c r="D5963" t="s">
        <v>2323</v>
      </c>
      <c r="E5963" t="s">
        <v>4144</v>
      </c>
      <c r="F5963" s="4"/>
      <c r="G5963" s="9">
        <f>Table5[[#This Row],[Order Quantity]]</f>
        <v>1</v>
      </c>
    </row>
    <row r="5964" spans="1:7" ht="16" hidden="1" x14ac:dyDescent="0.2">
      <c r="A5964" t="s">
        <v>4299</v>
      </c>
      <c r="B5964">
        <v>1</v>
      </c>
      <c r="C5964">
        <v>1</v>
      </c>
      <c r="D5964" t="s">
        <v>4230</v>
      </c>
      <c r="E5964" t="s">
        <v>4144</v>
      </c>
      <c r="F5964" s="4"/>
      <c r="G5964" s="9">
        <f>Table5[[#This Row],[Order Quantity]]</f>
        <v>1</v>
      </c>
    </row>
    <row r="5965" spans="1:7" ht="16" hidden="1" x14ac:dyDescent="0.2">
      <c r="A5965" t="s">
        <v>4300</v>
      </c>
      <c r="B5965">
        <v>1</v>
      </c>
      <c r="C5965">
        <v>1</v>
      </c>
      <c r="D5965" t="s">
        <v>223</v>
      </c>
      <c r="E5965" t="s">
        <v>4144</v>
      </c>
      <c r="F5965" s="4"/>
      <c r="G5965" s="9">
        <f>Table5[[#This Row],[Order Quantity]]</f>
        <v>1</v>
      </c>
    </row>
    <row r="5966" spans="1:7" ht="16" hidden="1" x14ac:dyDescent="0.2">
      <c r="A5966" t="s">
        <v>4301</v>
      </c>
      <c r="B5966">
        <v>1</v>
      </c>
      <c r="C5966">
        <v>1</v>
      </c>
      <c r="D5966" t="s">
        <v>280</v>
      </c>
      <c r="E5966" t="s">
        <v>4144</v>
      </c>
      <c r="F5966" s="4"/>
      <c r="G5966" s="9">
        <f>Table5[[#This Row],[Order Quantity]]</f>
        <v>1</v>
      </c>
    </row>
    <row r="5967" spans="1:7" ht="16" hidden="1" x14ac:dyDescent="0.2">
      <c r="A5967" t="s">
        <v>1758</v>
      </c>
      <c r="B5967">
        <v>1</v>
      </c>
      <c r="C5967">
        <v>1</v>
      </c>
      <c r="D5967" t="s">
        <v>4258</v>
      </c>
      <c r="E5967" t="s">
        <v>4144</v>
      </c>
      <c r="F5967" s="4"/>
      <c r="G5967" s="9">
        <f>Table5[[#This Row],[Order Quantity]]</f>
        <v>1</v>
      </c>
    </row>
    <row r="5968" spans="1:7" ht="16" hidden="1" x14ac:dyDescent="0.2">
      <c r="A5968" t="s">
        <v>4271</v>
      </c>
      <c r="B5968">
        <v>1</v>
      </c>
      <c r="C5968">
        <v>1</v>
      </c>
      <c r="D5968" t="s">
        <v>2401</v>
      </c>
      <c r="E5968" t="s">
        <v>4144</v>
      </c>
      <c r="F5968" s="4"/>
      <c r="G5968" s="9">
        <f>Table5[[#This Row],[Order Quantity]]</f>
        <v>1</v>
      </c>
    </row>
    <row r="5969" spans="1:7" ht="16" hidden="1" x14ac:dyDescent="0.2">
      <c r="A5969" t="s">
        <v>4303</v>
      </c>
      <c r="B5969">
        <v>1</v>
      </c>
      <c r="C5969">
        <v>1</v>
      </c>
      <c r="D5969" t="s">
        <v>1089</v>
      </c>
      <c r="E5969" t="s">
        <v>4144</v>
      </c>
      <c r="F5969" s="4"/>
      <c r="G5969" s="9">
        <f>Table5[[#This Row],[Order Quantity]]</f>
        <v>1</v>
      </c>
    </row>
    <row r="5970" spans="1:7" ht="16" hidden="1" x14ac:dyDescent="0.2">
      <c r="A5970" t="s">
        <v>4304</v>
      </c>
      <c r="B5970">
        <v>1</v>
      </c>
      <c r="C5970">
        <v>1</v>
      </c>
      <c r="D5970" t="s">
        <v>4260</v>
      </c>
      <c r="E5970" t="s">
        <v>4144</v>
      </c>
      <c r="F5970" s="4"/>
      <c r="G5970" s="9">
        <f>Table5[[#This Row],[Order Quantity]]</f>
        <v>1</v>
      </c>
    </row>
    <row r="5971" spans="1:7" ht="16" hidden="1" x14ac:dyDescent="0.2">
      <c r="A5971" t="s">
        <v>4305</v>
      </c>
      <c r="B5971">
        <v>1</v>
      </c>
      <c r="C5971">
        <v>1</v>
      </c>
      <c r="D5971" t="s">
        <v>794</v>
      </c>
      <c r="E5971" t="s">
        <v>4144</v>
      </c>
      <c r="F5971" s="4"/>
      <c r="G5971" s="9">
        <f>Table5[[#This Row],[Order Quantity]]</f>
        <v>1</v>
      </c>
    </row>
    <row r="5972" spans="1:7" ht="16" hidden="1" x14ac:dyDescent="0.2">
      <c r="A5972" t="s">
        <v>4311</v>
      </c>
      <c r="B5972">
        <v>1</v>
      </c>
      <c r="C5972">
        <v>1</v>
      </c>
      <c r="D5972" t="s">
        <v>4260</v>
      </c>
      <c r="E5972" t="s">
        <v>4144</v>
      </c>
      <c r="F5972" s="4"/>
      <c r="G5972" s="9">
        <f>Table5[[#This Row],[Order Quantity]]</f>
        <v>1</v>
      </c>
    </row>
    <row r="5973" spans="1:7" ht="16" hidden="1" x14ac:dyDescent="0.2">
      <c r="A5973" t="s">
        <v>4313</v>
      </c>
      <c r="B5973">
        <v>1</v>
      </c>
      <c r="C5973">
        <v>1</v>
      </c>
      <c r="D5973" t="s">
        <v>223</v>
      </c>
      <c r="E5973" t="s">
        <v>4144</v>
      </c>
      <c r="F5973" s="4"/>
      <c r="G5973" s="9">
        <f>Table5[[#This Row],[Order Quantity]]</f>
        <v>1</v>
      </c>
    </row>
    <row r="5974" spans="1:7" ht="16" hidden="1" x14ac:dyDescent="0.2">
      <c r="A5974" t="s">
        <v>4315</v>
      </c>
      <c r="B5974">
        <v>1</v>
      </c>
      <c r="C5974">
        <v>1</v>
      </c>
      <c r="D5974" t="s">
        <v>4260</v>
      </c>
      <c r="E5974" t="s">
        <v>4144</v>
      </c>
      <c r="F5974" s="4"/>
      <c r="G5974" s="9">
        <f>Table5[[#This Row],[Order Quantity]]</f>
        <v>1</v>
      </c>
    </row>
    <row r="5975" spans="1:7" ht="16" hidden="1" x14ac:dyDescent="0.2">
      <c r="A5975" t="s">
        <v>4316</v>
      </c>
      <c r="B5975">
        <v>1</v>
      </c>
      <c r="C5975">
        <v>1</v>
      </c>
      <c r="D5975" t="s">
        <v>4317</v>
      </c>
      <c r="E5975" t="s">
        <v>4144</v>
      </c>
      <c r="F5975" s="4"/>
      <c r="G5975" s="9">
        <f>Table5[[#This Row],[Order Quantity]]</f>
        <v>1</v>
      </c>
    </row>
    <row r="5976" spans="1:7" ht="16" hidden="1" x14ac:dyDescent="0.2">
      <c r="A5976" t="s">
        <v>4318</v>
      </c>
      <c r="B5976">
        <v>1</v>
      </c>
      <c r="C5976">
        <v>1</v>
      </c>
      <c r="D5976" t="s">
        <v>4258</v>
      </c>
      <c r="E5976" t="s">
        <v>4144</v>
      </c>
      <c r="F5976" s="4"/>
      <c r="G5976" s="9">
        <f>Table5[[#This Row],[Order Quantity]]</f>
        <v>1</v>
      </c>
    </row>
    <row r="5977" spans="1:7" ht="16" hidden="1" x14ac:dyDescent="0.2">
      <c r="A5977" t="s">
        <v>3489</v>
      </c>
      <c r="B5977">
        <v>1</v>
      </c>
      <c r="C5977">
        <v>1</v>
      </c>
      <c r="D5977" t="s">
        <v>697</v>
      </c>
      <c r="E5977" t="s">
        <v>3489</v>
      </c>
      <c r="F5977" s="4"/>
      <c r="G5977" s="9">
        <f>Table5[[#This Row],[Order Quantity]]</f>
        <v>1</v>
      </c>
    </row>
    <row r="5978" spans="1:7" ht="16" hidden="1" x14ac:dyDescent="0.2">
      <c r="A5978" t="s">
        <v>4365</v>
      </c>
      <c r="B5978">
        <v>1</v>
      </c>
      <c r="C5978">
        <v>1</v>
      </c>
      <c r="D5978" t="s">
        <v>1515</v>
      </c>
      <c r="E5978" t="s">
        <v>1521</v>
      </c>
      <c r="F5978" s="4"/>
      <c r="G5978" s="9">
        <f>Table5[[#This Row],[Order Quantity]]</f>
        <v>1</v>
      </c>
    </row>
    <row r="5979" spans="1:7" ht="16" hidden="1" x14ac:dyDescent="0.2">
      <c r="A5979" t="s">
        <v>4381</v>
      </c>
      <c r="B5979">
        <v>1</v>
      </c>
      <c r="C5979">
        <v>1</v>
      </c>
      <c r="D5979" t="s">
        <v>97</v>
      </c>
      <c r="E5979" t="s">
        <v>1927</v>
      </c>
      <c r="F5979" s="4"/>
      <c r="G5979" s="9">
        <f>Table5[[#This Row],[Order Quantity]]</f>
        <v>1</v>
      </c>
    </row>
    <row r="5980" spans="1:7" ht="16" hidden="1" x14ac:dyDescent="0.2">
      <c r="A5980" t="s">
        <v>4385</v>
      </c>
      <c r="B5980">
        <v>1</v>
      </c>
      <c r="C5980">
        <v>1</v>
      </c>
      <c r="D5980" t="s">
        <v>280</v>
      </c>
      <c r="E5980" t="s">
        <v>1257</v>
      </c>
      <c r="F5980" s="4"/>
      <c r="G5980" s="9">
        <f>Table5[[#This Row],[Order Quantity]]</f>
        <v>1</v>
      </c>
    </row>
    <row r="5981" spans="1:7" ht="16" hidden="1" x14ac:dyDescent="0.2">
      <c r="A5981" t="s">
        <v>200</v>
      </c>
      <c r="B5981">
        <v>1</v>
      </c>
      <c r="C5981">
        <v>1</v>
      </c>
      <c r="D5981" t="s">
        <v>422</v>
      </c>
      <c r="E5981" t="s">
        <v>1677</v>
      </c>
      <c r="F5981" s="4"/>
      <c r="G5981" s="9">
        <f>Table5[[#This Row],[Order Quantity]]</f>
        <v>1</v>
      </c>
    </row>
    <row r="5982" spans="1:7" ht="16" hidden="1" x14ac:dyDescent="0.2">
      <c r="A5982" t="s">
        <v>4413</v>
      </c>
      <c r="B5982">
        <v>1</v>
      </c>
      <c r="C5982">
        <v>1</v>
      </c>
      <c r="D5982" t="s">
        <v>201</v>
      </c>
      <c r="E5982" t="s">
        <v>2082</v>
      </c>
      <c r="F5982" s="4"/>
      <c r="G5982" s="9">
        <f>Table5[[#This Row],[Order Quantity]]</f>
        <v>1</v>
      </c>
    </row>
    <row r="5983" spans="1:7" ht="16" hidden="1" x14ac:dyDescent="0.2">
      <c r="A5983" t="s">
        <v>4454</v>
      </c>
      <c r="B5983">
        <v>1</v>
      </c>
      <c r="C5983">
        <v>1</v>
      </c>
      <c r="D5983" t="s">
        <v>136</v>
      </c>
      <c r="E5983" t="s">
        <v>1521</v>
      </c>
      <c r="F5983" s="4"/>
      <c r="G5983" s="9">
        <f>Table5[[#This Row],[Order Quantity]]</f>
        <v>1</v>
      </c>
    </row>
    <row r="5984" spans="1:7" ht="16" hidden="1" x14ac:dyDescent="0.2">
      <c r="A5984" t="s">
        <v>4470</v>
      </c>
      <c r="B5984">
        <v>1</v>
      </c>
      <c r="C5984">
        <v>1</v>
      </c>
      <c r="D5984" t="s">
        <v>4471</v>
      </c>
      <c r="E5984" t="s">
        <v>1236</v>
      </c>
      <c r="F5984" s="4"/>
      <c r="G5984" s="9">
        <f>Table5[[#This Row],[Order Quantity]]</f>
        <v>1</v>
      </c>
    </row>
    <row r="5985" spans="1:7" ht="16" hidden="1" x14ac:dyDescent="0.2">
      <c r="A5985" t="s">
        <v>4475</v>
      </c>
      <c r="B5985">
        <v>1</v>
      </c>
      <c r="C5985">
        <v>1</v>
      </c>
      <c r="D5985" t="s">
        <v>4476</v>
      </c>
      <c r="E5985" t="s">
        <v>1655</v>
      </c>
      <c r="F5985" s="4"/>
      <c r="G5985" s="9">
        <f>Table5[[#This Row],[Order Quantity]]</f>
        <v>1</v>
      </c>
    </row>
    <row r="5986" spans="1:7" ht="16" hidden="1" x14ac:dyDescent="0.2">
      <c r="A5986" t="s">
        <v>4480</v>
      </c>
      <c r="B5986">
        <v>1</v>
      </c>
      <c r="C5986">
        <v>1</v>
      </c>
      <c r="D5986" t="s">
        <v>422</v>
      </c>
      <c r="E5986" t="s">
        <v>2362</v>
      </c>
      <c r="F5986" s="4"/>
      <c r="G5986" s="9">
        <f>Table5[[#This Row],[Order Quantity]]</f>
        <v>1</v>
      </c>
    </row>
    <row r="5987" spans="1:7" ht="16" hidden="1" x14ac:dyDescent="0.2">
      <c r="A5987" t="s">
        <v>4497</v>
      </c>
      <c r="B5987">
        <v>1</v>
      </c>
      <c r="C5987">
        <v>1</v>
      </c>
      <c r="D5987" t="s">
        <v>385</v>
      </c>
      <c r="E5987" t="s">
        <v>2646</v>
      </c>
      <c r="F5987" s="4"/>
      <c r="G5987" s="9">
        <f>Table5[[#This Row],[Order Quantity]]</f>
        <v>1</v>
      </c>
    </row>
    <row r="5988" spans="1:7" ht="16" hidden="1" x14ac:dyDescent="0.2">
      <c r="A5988" t="s">
        <v>4498</v>
      </c>
      <c r="B5988">
        <v>1</v>
      </c>
      <c r="C5988">
        <v>1</v>
      </c>
      <c r="D5988" t="s">
        <v>136</v>
      </c>
      <c r="E5988" t="s">
        <v>1521</v>
      </c>
      <c r="F5988" s="4"/>
      <c r="G5988" s="9">
        <f>Table5[[#This Row],[Order Quantity]]</f>
        <v>1</v>
      </c>
    </row>
    <row r="5989" spans="1:7" ht="16" hidden="1" x14ac:dyDescent="0.2">
      <c r="A5989" t="s">
        <v>4500</v>
      </c>
      <c r="B5989">
        <v>1</v>
      </c>
      <c r="C5989">
        <v>1</v>
      </c>
      <c r="D5989" t="s">
        <v>136</v>
      </c>
      <c r="E5989" t="s">
        <v>1677</v>
      </c>
      <c r="F5989" s="4"/>
      <c r="G5989" s="9">
        <f>Table5[[#This Row],[Order Quantity]]</f>
        <v>1</v>
      </c>
    </row>
    <row r="5990" spans="1:7" ht="16" hidden="1" x14ac:dyDescent="0.2">
      <c r="A5990" t="s">
        <v>4504</v>
      </c>
      <c r="B5990">
        <v>1</v>
      </c>
      <c r="C5990">
        <v>1</v>
      </c>
      <c r="D5990" t="s">
        <v>201</v>
      </c>
      <c r="E5990" t="s">
        <v>2089</v>
      </c>
      <c r="F5990" s="4"/>
      <c r="G5990" s="9">
        <f>Table5[[#This Row],[Order Quantity]]</f>
        <v>1</v>
      </c>
    </row>
    <row r="5991" spans="1:7" ht="16" hidden="1" x14ac:dyDescent="0.2">
      <c r="A5991" t="s">
        <v>4506</v>
      </c>
      <c r="B5991">
        <v>1</v>
      </c>
      <c r="C5991">
        <v>1</v>
      </c>
      <c r="D5991" t="s">
        <v>385</v>
      </c>
      <c r="E5991" t="s">
        <v>3020</v>
      </c>
      <c r="F5991" s="4"/>
      <c r="G5991" s="9">
        <f>Table5[[#This Row],[Order Quantity]]</f>
        <v>1</v>
      </c>
    </row>
    <row r="5992" spans="1:7" ht="16" hidden="1" x14ac:dyDescent="0.2">
      <c r="A5992" t="s">
        <v>4507</v>
      </c>
      <c r="B5992">
        <v>1</v>
      </c>
      <c r="C5992">
        <v>1</v>
      </c>
      <c r="D5992" t="s">
        <v>3300</v>
      </c>
      <c r="E5992" t="s">
        <v>1242</v>
      </c>
      <c r="F5992" s="4"/>
      <c r="G5992" s="9">
        <f>Table5[[#This Row],[Order Quantity]]</f>
        <v>1</v>
      </c>
    </row>
    <row r="5993" spans="1:7" ht="16" hidden="1" x14ac:dyDescent="0.2">
      <c r="A5993" t="s">
        <v>4509</v>
      </c>
      <c r="B5993">
        <v>1</v>
      </c>
      <c r="C5993">
        <v>1</v>
      </c>
      <c r="D5993" t="s">
        <v>136</v>
      </c>
      <c r="E5993" t="s">
        <v>1521</v>
      </c>
      <c r="F5993" s="4"/>
      <c r="G5993" s="9">
        <f>Table5[[#This Row],[Order Quantity]]</f>
        <v>1</v>
      </c>
    </row>
    <row r="5994" spans="1:7" ht="16" hidden="1" x14ac:dyDescent="0.2">
      <c r="A5994" t="s">
        <v>4510</v>
      </c>
      <c r="B5994">
        <v>1</v>
      </c>
      <c r="C5994">
        <v>1</v>
      </c>
      <c r="D5994" t="s">
        <v>136</v>
      </c>
      <c r="E5994" t="s">
        <v>2237</v>
      </c>
      <c r="F5994" s="4"/>
      <c r="G5994" s="9">
        <f>Table5[[#This Row],[Order Quantity]]</f>
        <v>1</v>
      </c>
    </row>
    <row r="5995" spans="1:7" ht="16" hidden="1" x14ac:dyDescent="0.2">
      <c r="A5995" t="s">
        <v>4511</v>
      </c>
      <c r="B5995">
        <v>1</v>
      </c>
      <c r="C5995">
        <v>1</v>
      </c>
      <c r="D5995" t="s">
        <v>136</v>
      </c>
      <c r="E5995" t="s">
        <v>1364</v>
      </c>
      <c r="F5995" s="4"/>
      <c r="G5995" s="9">
        <f>Table5[[#This Row],[Order Quantity]]</f>
        <v>1</v>
      </c>
    </row>
    <row r="5996" spans="1:7" ht="16" hidden="1" x14ac:dyDescent="0.2">
      <c r="A5996" t="s">
        <v>4512</v>
      </c>
      <c r="B5996">
        <v>1</v>
      </c>
      <c r="C5996">
        <v>1</v>
      </c>
      <c r="D5996" t="s">
        <v>201</v>
      </c>
      <c r="E5996" t="s">
        <v>3763</v>
      </c>
      <c r="F5996" s="4"/>
      <c r="G5996" s="9">
        <f>Table5[[#This Row],[Order Quantity]]</f>
        <v>1</v>
      </c>
    </row>
    <row r="5997" spans="1:7" ht="16" hidden="1" x14ac:dyDescent="0.2">
      <c r="A5997" t="s">
        <v>2801</v>
      </c>
      <c r="B5997">
        <v>1</v>
      </c>
      <c r="C5997">
        <v>1</v>
      </c>
      <c r="D5997" t="s">
        <v>136</v>
      </c>
      <c r="E5997" t="s">
        <v>2803</v>
      </c>
      <c r="F5997" s="4"/>
      <c r="G5997" s="9">
        <f>Table5[[#This Row],[Order Quantity]]</f>
        <v>1</v>
      </c>
    </row>
    <row r="5998" spans="1:7" ht="16" hidden="1" x14ac:dyDescent="0.2">
      <c r="A5998" t="s">
        <v>4513</v>
      </c>
      <c r="B5998">
        <v>1</v>
      </c>
      <c r="C5998">
        <v>1</v>
      </c>
      <c r="D5998" t="s">
        <v>4474</v>
      </c>
      <c r="E5998" t="s">
        <v>1738</v>
      </c>
      <c r="F5998" s="4"/>
      <c r="G5998" s="9">
        <f>Table5[[#This Row],[Order Quantity]]</f>
        <v>1</v>
      </c>
    </row>
    <row r="5999" spans="1:7" ht="16" hidden="1" x14ac:dyDescent="0.2">
      <c r="A5999" t="s">
        <v>3954</v>
      </c>
      <c r="B5999">
        <v>1</v>
      </c>
      <c r="C5999">
        <v>1</v>
      </c>
      <c r="D5999" t="s">
        <v>136</v>
      </c>
      <c r="E5999" t="s">
        <v>1521</v>
      </c>
      <c r="F5999" s="4"/>
      <c r="G5999" s="9">
        <f>Table5[[#This Row],[Order Quantity]]</f>
        <v>1</v>
      </c>
    </row>
    <row r="6000" spans="1:7" ht="16" hidden="1" x14ac:dyDescent="0.2">
      <c r="A6000" t="s">
        <v>4518</v>
      </c>
      <c r="B6000">
        <v>1</v>
      </c>
      <c r="C6000">
        <v>1</v>
      </c>
      <c r="D6000" t="s">
        <v>697</v>
      </c>
      <c r="E6000" t="s">
        <v>2731</v>
      </c>
      <c r="F6000" s="4"/>
      <c r="G6000" s="9">
        <f>Table5[[#This Row],[Order Quantity]]</f>
        <v>1</v>
      </c>
    </row>
    <row r="6001" spans="1:7" ht="16" hidden="1" x14ac:dyDescent="0.2">
      <c r="A6001" t="s">
        <v>4520</v>
      </c>
      <c r="B6001">
        <v>1</v>
      </c>
      <c r="C6001">
        <v>1</v>
      </c>
      <c r="D6001" t="s">
        <v>4521</v>
      </c>
      <c r="E6001" t="s">
        <v>2109</v>
      </c>
      <c r="F6001" s="4"/>
      <c r="G6001" s="9">
        <f>Table5[[#This Row],[Order Quantity]]</f>
        <v>1</v>
      </c>
    </row>
    <row r="6002" spans="1:7" ht="16" hidden="1" x14ac:dyDescent="0.2">
      <c r="A6002" t="s">
        <v>4522</v>
      </c>
      <c r="B6002">
        <v>1</v>
      </c>
      <c r="C6002">
        <v>1</v>
      </c>
      <c r="D6002" t="s">
        <v>385</v>
      </c>
      <c r="E6002" t="s">
        <v>3096</v>
      </c>
      <c r="F6002" s="4"/>
      <c r="G6002" s="9">
        <f>Table5[[#This Row],[Order Quantity]]</f>
        <v>1</v>
      </c>
    </row>
    <row r="6003" spans="1:7" ht="16" hidden="1" x14ac:dyDescent="0.2">
      <c r="A6003" t="s">
        <v>4523</v>
      </c>
      <c r="B6003">
        <v>1</v>
      </c>
      <c r="C6003">
        <v>1</v>
      </c>
      <c r="D6003" t="s">
        <v>201</v>
      </c>
      <c r="E6003" t="s">
        <v>1927</v>
      </c>
      <c r="F6003" s="4"/>
      <c r="G6003" s="9">
        <f>Table5[[#This Row],[Order Quantity]]</f>
        <v>1</v>
      </c>
    </row>
    <row r="6004" spans="1:7" ht="16" hidden="1" x14ac:dyDescent="0.2">
      <c r="A6004" t="s">
        <v>4524</v>
      </c>
      <c r="B6004">
        <v>1</v>
      </c>
      <c r="C6004">
        <v>1</v>
      </c>
      <c r="D6004" t="s">
        <v>136</v>
      </c>
      <c r="E6004" t="s">
        <v>1521</v>
      </c>
      <c r="F6004" s="4"/>
      <c r="G6004" s="9">
        <f>Table5[[#This Row],[Order Quantity]]</f>
        <v>1</v>
      </c>
    </row>
    <row r="6005" spans="1:7" ht="16" hidden="1" x14ac:dyDescent="0.2">
      <c r="A6005" t="s">
        <v>4527</v>
      </c>
      <c r="B6005">
        <v>1</v>
      </c>
      <c r="C6005">
        <v>1</v>
      </c>
      <c r="D6005" t="s">
        <v>136</v>
      </c>
      <c r="E6005" t="s">
        <v>1521</v>
      </c>
      <c r="F6005" s="4"/>
      <c r="G6005" s="9">
        <f>Table5[[#This Row],[Order Quantity]]</f>
        <v>1</v>
      </c>
    </row>
    <row r="6006" spans="1:7" ht="16" hidden="1" x14ac:dyDescent="0.2">
      <c r="A6006" t="s">
        <v>4528</v>
      </c>
      <c r="B6006">
        <v>1</v>
      </c>
      <c r="C6006">
        <v>1</v>
      </c>
      <c r="D6006" t="s">
        <v>97</v>
      </c>
      <c r="E6006" t="s">
        <v>1257</v>
      </c>
      <c r="F6006" s="4"/>
      <c r="G6006" s="9">
        <f>Table5[[#This Row],[Order Quantity]]</f>
        <v>1</v>
      </c>
    </row>
    <row r="6007" spans="1:7" ht="16" hidden="1" x14ac:dyDescent="0.2">
      <c r="A6007" t="s">
        <v>4529</v>
      </c>
      <c r="B6007">
        <v>1</v>
      </c>
      <c r="C6007">
        <v>1</v>
      </c>
      <c r="D6007" t="s">
        <v>201</v>
      </c>
      <c r="E6007" t="s">
        <v>1927</v>
      </c>
      <c r="F6007" s="4"/>
      <c r="G6007" s="9">
        <f>Table5[[#This Row],[Order Quantity]]</f>
        <v>1</v>
      </c>
    </row>
    <row r="6008" spans="1:7" ht="16" hidden="1" x14ac:dyDescent="0.2">
      <c r="A6008" t="s">
        <v>4530</v>
      </c>
      <c r="B6008">
        <v>1</v>
      </c>
      <c r="C6008">
        <v>1</v>
      </c>
      <c r="D6008" t="s">
        <v>4463</v>
      </c>
      <c r="E6008" t="s">
        <v>1084</v>
      </c>
      <c r="F6008" s="4"/>
      <c r="G6008" s="9">
        <f>Table5[[#This Row],[Order Quantity]]</f>
        <v>1</v>
      </c>
    </row>
    <row r="6009" spans="1:7" ht="16" hidden="1" x14ac:dyDescent="0.2">
      <c r="A6009" t="s">
        <v>4531</v>
      </c>
      <c r="B6009">
        <v>1</v>
      </c>
      <c r="C6009">
        <v>1</v>
      </c>
      <c r="D6009" t="s">
        <v>4532</v>
      </c>
      <c r="E6009" t="s">
        <v>1918</v>
      </c>
      <c r="F6009" s="4"/>
      <c r="G6009" s="9">
        <f>Table5[[#This Row],[Order Quantity]]</f>
        <v>1</v>
      </c>
    </row>
    <row r="6010" spans="1:7" ht="16" hidden="1" x14ac:dyDescent="0.2">
      <c r="A6010" t="s">
        <v>4533</v>
      </c>
      <c r="B6010">
        <v>1</v>
      </c>
      <c r="C6010">
        <v>1</v>
      </c>
      <c r="D6010" t="s">
        <v>262</v>
      </c>
      <c r="E6010" t="s">
        <v>1521</v>
      </c>
      <c r="F6010" s="4"/>
      <c r="G6010" s="9">
        <f>Table5[[#This Row],[Order Quantity]]</f>
        <v>1</v>
      </c>
    </row>
    <row r="6011" spans="1:7" ht="16" hidden="1" x14ac:dyDescent="0.2">
      <c r="A6011" t="s">
        <v>690</v>
      </c>
      <c r="B6011">
        <v>1</v>
      </c>
      <c r="C6011">
        <v>1</v>
      </c>
      <c r="D6011" t="s">
        <v>4534</v>
      </c>
      <c r="E6011" t="s">
        <v>690</v>
      </c>
      <c r="F6011" s="4"/>
      <c r="G6011" s="9">
        <f>Table5[[#This Row],[Order Quantity]]</f>
        <v>1</v>
      </c>
    </row>
    <row r="6012" spans="1:7" ht="16" hidden="1" x14ac:dyDescent="0.2">
      <c r="A6012" t="s">
        <v>4623</v>
      </c>
      <c r="B6012">
        <v>1</v>
      </c>
      <c r="C6012">
        <v>1</v>
      </c>
      <c r="D6012" t="s">
        <v>4624</v>
      </c>
      <c r="E6012" t="s">
        <v>1618</v>
      </c>
      <c r="F6012" s="4"/>
      <c r="G6012" s="9">
        <f>Table5[[#This Row],[Order Quantity]]</f>
        <v>1</v>
      </c>
    </row>
    <row r="6013" spans="1:7" ht="16" hidden="1" x14ac:dyDescent="0.2">
      <c r="A6013" t="s">
        <v>4645</v>
      </c>
      <c r="B6013">
        <v>1</v>
      </c>
      <c r="C6013">
        <v>1</v>
      </c>
      <c r="D6013" t="s">
        <v>1759</v>
      </c>
      <c r="E6013" t="s">
        <v>1242</v>
      </c>
      <c r="F6013" s="4"/>
      <c r="G6013" s="9">
        <f>Table5[[#This Row],[Order Quantity]]</f>
        <v>1</v>
      </c>
    </row>
    <row r="6014" spans="1:7" ht="16" hidden="1" x14ac:dyDescent="0.2">
      <c r="A6014" t="s">
        <v>4646</v>
      </c>
      <c r="B6014">
        <v>1</v>
      </c>
      <c r="C6014">
        <v>1</v>
      </c>
      <c r="D6014" t="s">
        <v>97</v>
      </c>
      <c r="E6014" t="s">
        <v>1766</v>
      </c>
      <c r="F6014" s="4"/>
      <c r="G6014" s="9">
        <f>Table5[[#This Row],[Order Quantity]]</f>
        <v>1</v>
      </c>
    </row>
    <row r="6015" spans="1:7" ht="16" hidden="1" x14ac:dyDescent="0.2">
      <c r="A6015" t="s">
        <v>4648</v>
      </c>
      <c r="B6015">
        <v>1</v>
      </c>
      <c r="C6015">
        <v>1</v>
      </c>
      <c r="D6015" t="s">
        <v>4649</v>
      </c>
      <c r="E6015" t="s">
        <v>1242</v>
      </c>
      <c r="F6015" s="4"/>
      <c r="G6015" s="9">
        <f>Table5[[#This Row],[Order Quantity]]</f>
        <v>1</v>
      </c>
    </row>
    <row r="6016" spans="1:7" ht="16" hidden="1" x14ac:dyDescent="0.2">
      <c r="A6016" t="s">
        <v>4697</v>
      </c>
      <c r="B6016">
        <v>1</v>
      </c>
      <c r="C6016">
        <v>1</v>
      </c>
      <c r="D6016" t="s">
        <v>1224</v>
      </c>
      <c r="E6016" t="s">
        <v>1618</v>
      </c>
      <c r="F6016" s="4"/>
      <c r="G6016" s="9">
        <f>Table5[[#This Row],[Order Quantity]]</f>
        <v>1</v>
      </c>
    </row>
    <row r="6017" spans="1:7" ht="16" hidden="1" x14ac:dyDescent="0.2">
      <c r="A6017" t="s">
        <v>4698</v>
      </c>
      <c r="B6017">
        <v>1</v>
      </c>
      <c r="C6017">
        <v>1</v>
      </c>
      <c r="D6017" t="s">
        <v>2401</v>
      </c>
      <c r="E6017" t="s">
        <v>3985</v>
      </c>
      <c r="F6017" s="4"/>
      <c r="G6017" s="9">
        <f>Table5[[#This Row],[Order Quantity]]</f>
        <v>1</v>
      </c>
    </row>
    <row r="6018" spans="1:7" ht="16" hidden="1" x14ac:dyDescent="0.2">
      <c r="A6018" t="s">
        <v>4699</v>
      </c>
      <c r="B6018">
        <v>1</v>
      </c>
      <c r="C6018">
        <v>1</v>
      </c>
      <c r="D6018" t="s">
        <v>4700</v>
      </c>
      <c r="E6018" t="s">
        <v>1618</v>
      </c>
      <c r="F6018" s="4"/>
      <c r="G6018" s="9">
        <f>Table5[[#This Row],[Order Quantity]]</f>
        <v>1</v>
      </c>
    </row>
    <row r="6019" spans="1:7" ht="16" hidden="1" x14ac:dyDescent="0.2">
      <c r="A6019" t="s">
        <v>4709</v>
      </c>
      <c r="B6019">
        <v>1</v>
      </c>
      <c r="C6019">
        <v>1</v>
      </c>
      <c r="D6019" t="s">
        <v>4691</v>
      </c>
      <c r="E6019" t="s">
        <v>2237</v>
      </c>
      <c r="F6019" s="4"/>
      <c r="G6019" s="9">
        <f>Table5[[#This Row],[Order Quantity]]</f>
        <v>1</v>
      </c>
    </row>
    <row r="6020" spans="1:7" ht="16" hidden="1" x14ac:dyDescent="0.2">
      <c r="A6020" t="s">
        <v>4714</v>
      </c>
      <c r="B6020">
        <v>1</v>
      </c>
      <c r="C6020">
        <v>1</v>
      </c>
      <c r="D6020" t="s">
        <v>4715</v>
      </c>
      <c r="E6020" t="s">
        <v>1498</v>
      </c>
      <c r="F6020" s="4"/>
      <c r="G6020" s="9">
        <f>Table5[[#This Row],[Order Quantity]]</f>
        <v>1</v>
      </c>
    </row>
    <row r="6021" spans="1:7" ht="16" hidden="1" x14ac:dyDescent="0.2">
      <c r="A6021" t="s">
        <v>4739</v>
      </c>
      <c r="B6021">
        <v>1</v>
      </c>
      <c r="C6021">
        <v>1</v>
      </c>
      <c r="D6021" t="s">
        <v>4740</v>
      </c>
      <c r="E6021" t="s">
        <v>1343</v>
      </c>
      <c r="F6021" s="4"/>
      <c r="G6021" s="9">
        <f>Table5[[#This Row],[Order Quantity]]</f>
        <v>1</v>
      </c>
    </row>
    <row r="6022" spans="1:7" ht="16" hidden="1" x14ac:dyDescent="0.2">
      <c r="A6022" t="s">
        <v>1591</v>
      </c>
      <c r="B6022">
        <v>1</v>
      </c>
      <c r="C6022">
        <v>1</v>
      </c>
      <c r="D6022" t="s">
        <v>113</v>
      </c>
      <c r="E6022" t="s">
        <v>1559</v>
      </c>
      <c r="F6022" s="4"/>
      <c r="G6022" s="9">
        <f>Table5[[#This Row],[Order Quantity]]</f>
        <v>1</v>
      </c>
    </row>
    <row r="6023" spans="1:7" ht="16" hidden="1" x14ac:dyDescent="0.2">
      <c r="A6023" t="s">
        <v>4743</v>
      </c>
      <c r="B6023">
        <v>1</v>
      </c>
      <c r="C6023">
        <v>1</v>
      </c>
      <c r="D6023" t="s">
        <v>697</v>
      </c>
      <c r="E6023" t="s">
        <v>1336</v>
      </c>
      <c r="F6023" s="4"/>
      <c r="G6023" s="9">
        <f>Table5[[#This Row],[Order Quantity]]</f>
        <v>1</v>
      </c>
    </row>
    <row r="6024" spans="1:7" ht="16" hidden="1" x14ac:dyDescent="0.2">
      <c r="A6024" t="s">
        <v>3307</v>
      </c>
      <c r="B6024">
        <v>1</v>
      </c>
      <c r="C6024">
        <v>1</v>
      </c>
      <c r="D6024" t="s">
        <v>4747</v>
      </c>
      <c r="E6024" t="s">
        <v>3307</v>
      </c>
      <c r="F6024" s="4"/>
      <c r="G6024" s="9">
        <f>Table5[[#This Row],[Order Quantity]]</f>
        <v>1</v>
      </c>
    </row>
    <row r="6025" spans="1:7" ht="16" hidden="1" x14ac:dyDescent="0.2">
      <c r="A6025" t="s">
        <v>2420</v>
      </c>
      <c r="B6025">
        <v>1</v>
      </c>
      <c r="C6025">
        <v>1</v>
      </c>
      <c r="D6025" t="s">
        <v>733</v>
      </c>
      <c r="E6025" t="s">
        <v>1477</v>
      </c>
      <c r="F6025" s="4"/>
      <c r="G6025" s="9">
        <f>Table5[[#This Row],[Order Quantity]]</f>
        <v>1</v>
      </c>
    </row>
    <row r="6026" spans="1:7" ht="16" hidden="1" x14ac:dyDescent="0.2">
      <c r="A6026" t="s">
        <v>2506</v>
      </c>
      <c r="B6026">
        <v>1</v>
      </c>
      <c r="C6026">
        <v>1</v>
      </c>
      <c r="D6026" t="s">
        <v>831</v>
      </c>
      <c r="E6026" t="s">
        <v>2506</v>
      </c>
      <c r="F6026" s="4"/>
      <c r="G6026" s="9">
        <f>Table5[[#This Row],[Order Quantity]]</f>
        <v>1</v>
      </c>
    </row>
    <row r="6027" spans="1:7" ht="16" hidden="1" x14ac:dyDescent="0.2">
      <c r="A6027" t="s">
        <v>2281</v>
      </c>
      <c r="B6027">
        <v>1</v>
      </c>
      <c r="C6027">
        <v>1</v>
      </c>
      <c r="D6027" t="s">
        <v>479</v>
      </c>
      <c r="E6027" t="s">
        <v>2281</v>
      </c>
      <c r="F6027" s="4"/>
      <c r="G6027" s="9">
        <f>Table5[[#This Row],[Order Quantity]]</f>
        <v>1</v>
      </c>
    </row>
    <row r="6028" spans="1:7" ht="16" hidden="1" x14ac:dyDescent="0.2">
      <c r="A6028" t="s">
        <v>4763</v>
      </c>
      <c r="B6028">
        <v>1</v>
      </c>
      <c r="C6028">
        <v>1</v>
      </c>
      <c r="D6028" t="s">
        <v>1144</v>
      </c>
      <c r="E6028" t="s">
        <v>1261</v>
      </c>
      <c r="F6028" s="4"/>
      <c r="G6028" s="9">
        <f>Table5[[#This Row],[Order Quantity]]</f>
        <v>1</v>
      </c>
    </row>
    <row r="6029" spans="1:7" ht="16" hidden="1" x14ac:dyDescent="0.2">
      <c r="A6029" t="s">
        <v>1399</v>
      </c>
      <c r="B6029">
        <v>1</v>
      </c>
      <c r="C6029">
        <v>1</v>
      </c>
      <c r="D6029" t="s">
        <v>686</v>
      </c>
      <c r="E6029" t="s">
        <v>1399</v>
      </c>
      <c r="F6029" s="4"/>
      <c r="G6029" s="9">
        <f>Table5[[#This Row],[Order Quantity]]</f>
        <v>1</v>
      </c>
    </row>
    <row r="6030" spans="1:7" ht="16" hidden="1" x14ac:dyDescent="0.2">
      <c r="A6030" t="s">
        <v>4765</v>
      </c>
      <c r="B6030">
        <v>1</v>
      </c>
      <c r="C6030">
        <v>1</v>
      </c>
      <c r="D6030" t="s">
        <v>831</v>
      </c>
      <c r="E6030" t="s">
        <v>1477</v>
      </c>
      <c r="F6030" s="4"/>
      <c r="G6030" s="9">
        <f>Table5[[#This Row],[Order Quantity]]</f>
        <v>1</v>
      </c>
    </row>
    <row r="6031" spans="1:7" ht="16" hidden="1" x14ac:dyDescent="0.2">
      <c r="A6031" t="s">
        <v>4766</v>
      </c>
      <c r="B6031">
        <v>1</v>
      </c>
      <c r="C6031">
        <v>1</v>
      </c>
      <c r="D6031" t="s">
        <v>3392</v>
      </c>
      <c r="E6031" t="s">
        <v>1361</v>
      </c>
      <c r="F6031" s="4"/>
      <c r="G6031" s="9">
        <f>Table5[[#This Row],[Order Quantity]]</f>
        <v>1</v>
      </c>
    </row>
    <row r="6032" spans="1:7" ht="16" hidden="1" x14ac:dyDescent="0.2">
      <c r="A6032" t="s">
        <v>3826</v>
      </c>
      <c r="B6032">
        <v>1</v>
      </c>
      <c r="C6032">
        <v>1</v>
      </c>
      <c r="D6032" t="s">
        <v>385</v>
      </c>
      <c r="E6032" t="s">
        <v>1336</v>
      </c>
      <c r="F6032" s="4"/>
      <c r="G6032" s="9">
        <f>Table5[[#This Row],[Order Quantity]]</f>
        <v>1</v>
      </c>
    </row>
    <row r="6033" spans="1:7" ht="16" hidden="1" x14ac:dyDescent="0.2">
      <c r="A6033" t="s">
        <v>2507</v>
      </c>
      <c r="B6033">
        <v>1</v>
      </c>
      <c r="C6033">
        <v>1</v>
      </c>
      <c r="D6033" t="s">
        <v>733</v>
      </c>
      <c r="E6033" t="s">
        <v>1477</v>
      </c>
      <c r="F6033" s="4"/>
      <c r="G6033" s="9">
        <f>Table5[[#This Row],[Order Quantity]]</f>
        <v>1</v>
      </c>
    </row>
    <row r="6034" spans="1:7" ht="16" hidden="1" x14ac:dyDescent="0.2">
      <c r="A6034" t="s">
        <v>4786</v>
      </c>
      <c r="B6034">
        <v>1</v>
      </c>
      <c r="C6034">
        <v>1</v>
      </c>
      <c r="D6034" t="s">
        <v>4213</v>
      </c>
      <c r="E6034" t="s">
        <v>4787</v>
      </c>
      <c r="F6034" s="4"/>
      <c r="G6034" s="9">
        <f>Table5[[#This Row],[Order Quantity]]</f>
        <v>1</v>
      </c>
    </row>
    <row r="6035" spans="1:7" ht="16" hidden="1" x14ac:dyDescent="0.2">
      <c r="A6035" t="s">
        <v>2043</v>
      </c>
      <c r="B6035">
        <v>1</v>
      </c>
      <c r="C6035">
        <v>1</v>
      </c>
      <c r="D6035" t="s">
        <v>136</v>
      </c>
      <c r="E6035" t="s">
        <v>1549</v>
      </c>
      <c r="F6035" s="4"/>
      <c r="G6035" s="9">
        <f>Table5[[#This Row],[Order Quantity]]</f>
        <v>1</v>
      </c>
    </row>
    <row r="6036" spans="1:7" ht="16" hidden="1" x14ac:dyDescent="0.2">
      <c r="A6036" t="s">
        <v>566</v>
      </c>
      <c r="B6036">
        <v>1</v>
      </c>
      <c r="C6036">
        <v>1</v>
      </c>
      <c r="D6036" t="s">
        <v>506</v>
      </c>
      <c r="E6036" t="s">
        <v>2288</v>
      </c>
      <c r="F6036" s="4"/>
      <c r="G6036" s="9">
        <f>Table5[[#This Row],[Order Quantity]]</f>
        <v>1</v>
      </c>
    </row>
    <row r="6037" spans="1:7" ht="16" hidden="1" x14ac:dyDescent="0.2">
      <c r="A6037" t="s">
        <v>4806</v>
      </c>
      <c r="B6037">
        <v>1</v>
      </c>
      <c r="C6037">
        <v>1</v>
      </c>
      <c r="D6037" t="s">
        <v>533</v>
      </c>
      <c r="E6037" t="s">
        <v>2288</v>
      </c>
      <c r="F6037" s="4"/>
      <c r="G6037" s="9">
        <f>Table5[[#This Row],[Order Quantity]]</f>
        <v>1</v>
      </c>
    </row>
    <row r="6038" spans="1:7" ht="16" hidden="1" x14ac:dyDescent="0.2">
      <c r="A6038" t="s">
        <v>2059</v>
      </c>
      <c r="B6038">
        <v>1</v>
      </c>
      <c r="C6038">
        <v>1</v>
      </c>
      <c r="D6038" t="s">
        <v>97</v>
      </c>
      <c r="E6038" t="s">
        <v>2059</v>
      </c>
      <c r="F6038" s="4"/>
      <c r="G6038" s="9">
        <f>Table5[[#This Row],[Order Quantity]]</f>
        <v>1</v>
      </c>
    </row>
    <row r="6039" spans="1:7" ht="16" hidden="1" x14ac:dyDescent="0.2">
      <c r="A6039" t="s">
        <v>4818</v>
      </c>
      <c r="B6039">
        <v>1</v>
      </c>
      <c r="C6039">
        <v>1</v>
      </c>
      <c r="D6039" t="s">
        <v>65</v>
      </c>
      <c r="E6039" t="s">
        <v>4579</v>
      </c>
      <c r="F6039" s="4"/>
      <c r="G6039" s="9">
        <f>Table5[[#This Row],[Order Quantity]]</f>
        <v>1</v>
      </c>
    </row>
    <row r="6040" spans="1:7" ht="16" hidden="1" x14ac:dyDescent="0.2">
      <c r="A6040" t="s">
        <v>4992</v>
      </c>
      <c r="B6040">
        <v>1</v>
      </c>
      <c r="C6040">
        <v>1</v>
      </c>
      <c r="D6040" t="s">
        <v>65</v>
      </c>
      <c r="E6040" t="s">
        <v>4579</v>
      </c>
      <c r="F6040" s="4"/>
      <c r="G6040" s="9">
        <f>Table5[[#This Row],[Order Quantity]]</f>
        <v>1</v>
      </c>
    </row>
    <row r="6041" spans="1:7" ht="16" hidden="1" x14ac:dyDescent="0.2">
      <c r="A6041" t="s">
        <v>4993</v>
      </c>
      <c r="B6041">
        <v>1</v>
      </c>
      <c r="C6041">
        <v>1</v>
      </c>
      <c r="D6041" t="s">
        <v>65</v>
      </c>
      <c r="E6041" t="s">
        <v>4579</v>
      </c>
      <c r="F6041" s="4"/>
      <c r="G6041" s="9">
        <f>Table5[[#This Row],[Order Quantity]]</f>
        <v>1</v>
      </c>
    </row>
    <row r="6042" spans="1:7" ht="16" hidden="1" x14ac:dyDescent="0.2">
      <c r="A6042" t="s">
        <v>4996</v>
      </c>
      <c r="B6042">
        <v>1</v>
      </c>
      <c r="C6042">
        <v>1</v>
      </c>
      <c r="D6042" t="s">
        <v>51</v>
      </c>
      <c r="E6042" t="s">
        <v>2180</v>
      </c>
      <c r="F6042" s="4"/>
      <c r="G6042" s="9">
        <f>Table5[[#This Row],[Order Quantity]]</f>
        <v>1</v>
      </c>
    </row>
    <row r="6043" spans="1:7" ht="16" hidden="1" x14ac:dyDescent="0.2">
      <c r="A6043" t="s">
        <v>4997</v>
      </c>
      <c r="B6043">
        <v>1</v>
      </c>
      <c r="C6043">
        <v>1</v>
      </c>
      <c r="D6043" t="s">
        <v>65</v>
      </c>
      <c r="E6043" t="s">
        <v>4810</v>
      </c>
      <c r="F6043" s="4"/>
      <c r="G6043" s="9">
        <f>Table5[[#This Row],[Order Quantity]]</f>
        <v>1</v>
      </c>
    </row>
    <row r="6044" spans="1:7" ht="16" hidden="1" x14ac:dyDescent="0.2">
      <c r="A6044" t="s">
        <v>4998</v>
      </c>
      <c r="B6044">
        <v>1</v>
      </c>
      <c r="C6044">
        <v>1</v>
      </c>
      <c r="D6044" t="s">
        <v>65</v>
      </c>
      <c r="E6044" t="s">
        <v>4810</v>
      </c>
      <c r="F6044" s="4"/>
      <c r="G6044" s="9">
        <f>Table5[[#This Row],[Order Quantity]]</f>
        <v>1</v>
      </c>
    </row>
    <row r="6045" spans="1:7" ht="16" hidden="1" x14ac:dyDescent="0.2">
      <c r="A6045" t="s">
        <v>5049</v>
      </c>
      <c r="B6045">
        <v>1</v>
      </c>
      <c r="C6045">
        <v>1</v>
      </c>
      <c r="D6045" t="s">
        <v>158</v>
      </c>
      <c r="E6045" t="s">
        <v>5029</v>
      </c>
      <c r="F6045" s="4"/>
      <c r="G6045" s="9">
        <f>Table5[[#This Row],[Order Quantity]]</f>
        <v>1</v>
      </c>
    </row>
    <row r="6046" spans="1:7" ht="16" hidden="1" x14ac:dyDescent="0.2">
      <c r="A6046" t="s">
        <v>5132</v>
      </c>
      <c r="B6046">
        <v>1</v>
      </c>
      <c r="C6046">
        <v>1</v>
      </c>
      <c r="D6046" t="s">
        <v>3278</v>
      </c>
      <c r="E6046" t="s">
        <v>5090</v>
      </c>
      <c r="F6046" s="4"/>
      <c r="G6046" s="9">
        <f>Table5[[#This Row],[Order Quantity]]</f>
        <v>1</v>
      </c>
    </row>
    <row r="6047" spans="1:7" ht="16" hidden="1" x14ac:dyDescent="0.2">
      <c r="A6047" t="s">
        <v>5134</v>
      </c>
      <c r="B6047">
        <v>1</v>
      </c>
      <c r="C6047">
        <v>1</v>
      </c>
      <c r="D6047" t="s">
        <v>5107</v>
      </c>
      <c r="E6047" t="s">
        <v>5094</v>
      </c>
      <c r="F6047" s="4"/>
      <c r="G6047" s="9">
        <f>Table5[[#This Row],[Order Quantity]]</f>
        <v>1</v>
      </c>
    </row>
    <row r="6048" spans="1:7" ht="16" hidden="1" x14ac:dyDescent="0.2">
      <c r="A6048" t="s">
        <v>5139</v>
      </c>
      <c r="B6048">
        <v>1</v>
      </c>
      <c r="C6048">
        <v>1</v>
      </c>
      <c r="D6048" t="s">
        <v>51</v>
      </c>
      <c r="E6048" t="s">
        <v>5140</v>
      </c>
      <c r="F6048" s="4"/>
      <c r="G6048" s="9">
        <f>Table5[[#This Row],[Order Quantity]]</f>
        <v>1</v>
      </c>
    </row>
    <row r="6049" spans="1:7" ht="16" hidden="1" x14ac:dyDescent="0.2">
      <c r="A6049" t="s">
        <v>5145</v>
      </c>
      <c r="B6049">
        <v>1</v>
      </c>
      <c r="C6049">
        <v>1</v>
      </c>
      <c r="D6049" t="s">
        <v>5146</v>
      </c>
      <c r="E6049" t="s">
        <v>5024</v>
      </c>
      <c r="F6049" s="4"/>
      <c r="G6049" s="9">
        <f>Table5[[#This Row],[Order Quantity]]</f>
        <v>1</v>
      </c>
    </row>
    <row r="6050" spans="1:7" ht="16" hidden="1" x14ac:dyDescent="0.2">
      <c r="A6050" t="s">
        <v>5148</v>
      </c>
      <c r="B6050">
        <v>1</v>
      </c>
      <c r="C6050">
        <v>1</v>
      </c>
      <c r="D6050" t="s">
        <v>5149</v>
      </c>
      <c r="E6050" t="s">
        <v>5022</v>
      </c>
      <c r="F6050" s="4"/>
      <c r="G6050" s="9">
        <f>Table5[[#This Row],[Order Quantity]]</f>
        <v>1</v>
      </c>
    </row>
    <row r="6051" spans="1:7" ht="16" hidden="1" x14ac:dyDescent="0.2">
      <c r="A6051" t="s">
        <v>5151</v>
      </c>
      <c r="B6051">
        <v>1</v>
      </c>
      <c r="C6051">
        <v>1</v>
      </c>
      <c r="D6051" t="s">
        <v>5152</v>
      </c>
      <c r="E6051" t="s">
        <v>5024</v>
      </c>
      <c r="F6051" s="4"/>
      <c r="G6051" s="9">
        <f>Table5[[#This Row],[Order Quantity]]</f>
        <v>1</v>
      </c>
    </row>
    <row r="6052" spans="1:7" ht="16" hidden="1" x14ac:dyDescent="0.2">
      <c r="A6052" t="s">
        <v>5153</v>
      </c>
      <c r="B6052">
        <v>1</v>
      </c>
      <c r="C6052">
        <v>1</v>
      </c>
      <c r="D6052" t="s">
        <v>5107</v>
      </c>
      <c r="E6052" t="s">
        <v>5094</v>
      </c>
      <c r="F6052" s="4"/>
      <c r="G6052" s="9">
        <f>Table5[[#This Row],[Order Quantity]]</f>
        <v>1</v>
      </c>
    </row>
    <row r="6053" spans="1:7" ht="16" hidden="1" x14ac:dyDescent="0.2">
      <c r="A6053" t="s">
        <v>5156</v>
      </c>
      <c r="B6053">
        <v>1</v>
      </c>
      <c r="C6053">
        <v>1</v>
      </c>
      <c r="D6053" t="s">
        <v>5157</v>
      </c>
      <c r="E6053" t="s">
        <v>5029</v>
      </c>
      <c r="F6053" s="4"/>
      <c r="G6053" s="9">
        <f>Table5[[#This Row],[Order Quantity]]</f>
        <v>1</v>
      </c>
    </row>
    <row r="6054" spans="1:7" ht="16" hidden="1" x14ac:dyDescent="0.2">
      <c r="A6054" t="s">
        <v>5161</v>
      </c>
      <c r="B6054">
        <v>1</v>
      </c>
      <c r="C6054">
        <v>1</v>
      </c>
      <c r="D6054" t="s">
        <v>51</v>
      </c>
      <c r="E6054" t="s">
        <v>5162</v>
      </c>
      <c r="F6054" s="4"/>
      <c r="G6054" s="9">
        <f>Table5[[#This Row],[Order Quantity]]</f>
        <v>1</v>
      </c>
    </row>
    <row r="6055" spans="1:7" ht="16" hidden="1" x14ac:dyDescent="0.2">
      <c r="A6055" s="1" t="s">
        <v>5182</v>
      </c>
      <c r="B6055" s="1">
        <v>1</v>
      </c>
      <c r="C6055" s="1">
        <v>1</v>
      </c>
      <c r="D6055" s="1" t="s">
        <v>65</v>
      </c>
      <c r="E6055" s="1" t="s">
        <v>1583</v>
      </c>
      <c r="F6055" s="4"/>
      <c r="G6055" s="9">
        <f>Table5[[#This Row],[Order Quantity]]</f>
        <v>1</v>
      </c>
    </row>
    <row r="6056" spans="1:7" ht="16" hidden="1" x14ac:dyDescent="0.2">
      <c r="A6056" t="s">
        <v>5349</v>
      </c>
      <c r="B6056">
        <v>1</v>
      </c>
      <c r="C6056">
        <v>1</v>
      </c>
      <c r="D6056" t="s">
        <v>1556</v>
      </c>
      <c r="E6056" t="s">
        <v>2338</v>
      </c>
      <c r="F6056" s="4"/>
      <c r="G6056" s="9">
        <f>Table5[[#This Row],[Order Quantity]]</f>
        <v>1</v>
      </c>
    </row>
    <row r="6057" spans="1:7" ht="16" hidden="1" x14ac:dyDescent="0.2">
      <c r="A6057" t="s">
        <v>5361</v>
      </c>
      <c r="B6057">
        <v>1</v>
      </c>
      <c r="C6057">
        <v>1</v>
      </c>
      <c r="D6057" t="s">
        <v>136</v>
      </c>
      <c r="E6057" t="s">
        <v>5362</v>
      </c>
      <c r="F6057" s="4"/>
      <c r="G6057" s="9">
        <f>Table5[[#This Row],[Order Quantity]]</f>
        <v>1</v>
      </c>
    </row>
    <row r="6058" spans="1:7" ht="16" hidden="1" x14ac:dyDescent="0.2">
      <c r="A6058" t="s">
        <v>5389</v>
      </c>
      <c r="B6058">
        <v>1</v>
      </c>
      <c r="C6058">
        <v>1</v>
      </c>
      <c r="D6058" t="s">
        <v>684</v>
      </c>
      <c r="E6058" t="s">
        <v>1383</v>
      </c>
      <c r="F6058" s="4"/>
      <c r="G6058" s="9">
        <f>Table5[[#This Row],[Order Quantity]]</f>
        <v>1</v>
      </c>
    </row>
    <row r="6059" spans="1:7" ht="16" hidden="1" x14ac:dyDescent="0.2">
      <c r="A6059" t="s">
        <v>5490</v>
      </c>
      <c r="B6059">
        <v>1</v>
      </c>
      <c r="C6059">
        <v>1</v>
      </c>
      <c r="D6059" t="s">
        <v>136</v>
      </c>
      <c r="E6059" t="s">
        <v>1549</v>
      </c>
      <c r="F6059" s="4"/>
      <c r="G6059" s="9">
        <f>Table5[[#This Row],[Order Quantity]]</f>
        <v>1</v>
      </c>
    </row>
    <row r="6060" spans="1:7" ht="16" hidden="1" x14ac:dyDescent="0.2">
      <c r="A6060" t="s">
        <v>5492</v>
      </c>
      <c r="B6060">
        <v>1</v>
      </c>
      <c r="C6060">
        <v>1</v>
      </c>
      <c r="D6060" t="s">
        <v>136</v>
      </c>
      <c r="E6060" t="s">
        <v>5362</v>
      </c>
      <c r="F6060" s="4"/>
      <c r="G6060" s="9">
        <f>Table5[[#This Row],[Order Quantity]]</f>
        <v>1</v>
      </c>
    </row>
    <row r="6061" spans="1:7" ht="16" hidden="1" x14ac:dyDescent="0.2">
      <c r="A6061" t="s">
        <v>5493</v>
      </c>
      <c r="B6061">
        <v>1</v>
      </c>
      <c r="C6061">
        <v>1</v>
      </c>
      <c r="D6061" t="s">
        <v>136</v>
      </c>
      <c r="E6061" t="s">
        <v>1549</v>
      </c>
      <c r="F6061" s="4"/>
      <c r="G6061" s="9">
        <f>Table5[[#This Row],[Order Quantity]]</f>
        <v>1</v>
      </c>
    </row>
    <row r="6062" spans="1:7" ht="16" hidden="1" x14ac:dyDescent="0.2">
      <c r="A6062" t="s">
        <v>5494</v>
      </c>
      <c r="B6062">
        <v>1</v>
      </c>
      <c r="C6062">
        <v>1</v>
      </c>
      <c r="D6062" t="s">
        <v>136</v>
      </c>
      <c r="E6062" t="s">
        <v>5362</v>
      </c>
      <c r="F6062" s="4"/>
      <c r="G6062" s="9">
        <f>Table5[[#This Row],[Order Quantity]]</f>
        <v>1</v>
      </c>
    </row>
    <row r="6063" spans="1:7" ht="16" hidden="1" x14ac:dyDescent="0.2">
      <c r="A6063" t="s">
        <v>5498</v>
      </c>
      <c r="B6063">
        <v>1</v>
      </c>
      <c r="C6063">
        <v>1</v>
      </c>
      <c r="D6063" t="s">
        <v>136</v>
      </c>
      <c r="E6063" t="s">
        <v>5362</v>
      </c>
      <c r="F6063" s="4"/>
      <c r="G6063" s="9">
        <f>Table5[[#This Row],[Order Quantity]]</f>
        <v>1</v>
      </c>
    </row>
    <row r="6064" spans="1:7" ht="16" hidden="1" x14ac:dyDescent="0.2">
      <c r="A6064" t="s">
        <v>5500</v>
      </c>
      <c r="B6064">
        <v>1</v>
      </c>
      <c r="C6064">
        <v>1</v>
      </c>
      <c r="D6064" t="s">
        <v>136</v>
      </c>
      <c r="E6064" t="s">
        <v>1361</v>
      </c>
      <c r="F6064" s="4"/>
      <c r="G6064" s="9">
        <f>Table5[[#This Row],[Order Quantity]]</f>
        <v>1</v>
      </c>
    </row>
    <row r="6065" spans="1:7" ht="16" hidden="1" x14ac:dyDescent="0.2">
      <c r="A6065" t="s">
        <v>5503</v>
      </c>
      <c r="B6065">
        <v>1</v>
      </c>
      <c r="C6065">
        <v>1</v>
      </c>
      <c r="D6065" t="s">
        <v>5504</v>
      </c>
      <c r="E6065" t="s">
        <v>1317</v>
      </c>
      <c r="F6065" s="4"/>
      <c r="G6065" s="9">
        <f>Table5[[#This Row],[Order Quantity]]</f>
        <v>1</v>
      </c>
    </row>
    <row r="6066" spans="1:7" ht="16" hidden="1" x14ac:dyDescent="0.2">
      <c r="A6066" t="s">
        <v>5505</v>
      </c>
      <c r="B6066">
        <v>1</v>
      </c>
      <c r="C6066">
        <v>1</v>
      </c>
      <c r="D6066" t="s">
        <v>5504</v>
      </c>
      <c r="E6066" t="s">
        <v>1317</v>
      </c>
      <c r="F6066" s="4"/>
      <c r="G6066" s="9">
        <f>Table5[[#This Row],[Order Quantity]]</f>
        <v>1</v>
      </c>
    </row>
    <row r="6067" spans="1:7" ht="16" hidden="1" x14ac:dyDescent="0.2">
      <c r="A6067" t="s">
        <v>5508</v>
      </c>
      <c r="B6067">
        <v>1</v>
      </c>
      <c r="C6067">
        <v>1</v>
      </c>
      <c r="D6067" t="s">
        <v>5509</v>
      </c>
      <c r="E6067" t="s">
        <v>1660</v>
      </c>
      <c r="F6067" s="4"/>
      <c r="G6067" s="9">
        <f>Table5[[#This Row],[Order Quantity]]</f>
        <v>1</v>
      </c>
    </row>
    <row r="6068" spans="1:7" ht="16" hidden="1" x14ac:dyDescent="0.2">
      <c r="A6068" t="s">
        <v>5514</v>
      </c>
      <c r="B6068">
        <v>1</v>
      </c>
      <c r="C6068">
        <v>1</v>
      </c>
      <c r="D6068" t="s">
        <v>1937</v>
      </c>
      <c r="E6068" t="s">
        <v>1416</v>
      </c>
      <c r="F6068" s="4"/>
      <c r="G6068" s="9">
        <f>Table5[[#This Row],[Order Quantity]]</f>
        <v>1</v>
      </c>
    </row>
    <row r="6069" spans="1:7" ht="16" hidden="1" x14ac:dyDescent="0.2">
      <c r="A6069" t="s">
        <v>5515</v>
      </c>
      <c r="B6069">
        <v>1</v>
      </c>
      <c r="C6069">
        <v>1</v>
      </c>
      <c r="D6069" t="s">
        <v>5516</v>
      </c>
      <c r="E6069" t="s">
        <v>1416</v>
      </c>
      <c r="F6069" s="4"/>
      <c r="G6069" s="9">
        <f>Table5[[#This Row],[Order Quantity]]</f>
        <v>1</v>
      </c>
    </row>
    <row r="6070" spans="1:7" ht="16" hidden="1" x14ac:dyDescent="0.2">
      <c r="A6070" t="s">
        <v>5526</v>
      </c>
      <c r="B6070">
        <v>1</v>
      </c>
      <c r="C6070" s="6">
        <v>1</v>
      </c>
      <c r="D6070" t="s">
        <v>1350</v>
      </c>
      <c r="E6070" t="s">
        <v>3092</v>
      </c>
      <c r="F6070" s="4"/>
      <c r="G6070" s="9">
        <f>Table5[[#This Row],[Order Quantity]]</f>
        <v>1</v>
      </c>
    </row>
    <row r="6071" spans="1:7" ht="16" hidden="1" x14ac:dyDescent="0.2">
      <c r="A6071" t="s">
        <v>5529</v>
      </c>
      <c r="B6071">
        <v>1</v>
      </c>
      <c r="C6071" s="6">
        <v>1</v>
      </c>
      <c r="D6071" t="s">
        <v>1350</v>
      </c>
      <c r="E6071" t="s">
        <v>3092</v>
      </c>
      <c r="F6071" s="4"/>
      <c r="G6071" s="9">
        <f>Table5[[#This Row],[Order Quantity]]</f>
        <v>1</v>
      </c>
    </row>
    <row r="6072" spans="1:7" ht="16" hidden="1" x14ac:dyDescent="0.2">
      <c r="A6072" t="s">
        <v>5531</v>
      </c>
      <c r="B6072">
        <v>1</v>
      </c>
      <c r="C6072">
        <v>1</v>
      </c>
      <c r="D6072" t="s">
        <v>5532</v>
      </c>
      <c r="E6072" t="s">
        <v>1541</v>
      </c>
      <c r="F6072" s="4"/>
      <c r="G6072" s="9">
        <f>Table5[[#This Row],[Order Quantity]]</f>
        <v>1</v>
      </c>
    </row>
    <row r="6073" spans="1:7" ht="16" hidden="1" x14ac:dyDescent="0.2">
      <c r="A6073" t="s">
        <v>5533</v>
      </c>
      <c r="B6073">
        <v>1</v>
      </c>
      <c r="C6073">
        <v>1</v>
      </c>
      <c r="D6073" t="s">
        <v>5534</v>
      </c>
      <c r="E6073" t="s">
        <v>3540</v>
      </c>
      <c r="F6073" s="4"/>
      <c r="G6073" s="9">
        <f>Table5[[#This Row],[Order Quantity]]</f>
        <v>1</v>
      </c>
    </row>
    <row r="6074" spans="1:7" ht="16" hidden="1" x14ac:dyDescent="0.2">
      <c r="A6074" t="s">
        <v>5536</v>
      </c>
      <c r="B6074">
        <v>1</v>
      </c>
      <c r="C6074">
        <v>1</v>
      </c>
      <c r="D6074" t="s">
        <v>5532</v>
      </c>
      <c r="E6074" t="s">
        <v>1541</v>
      </c>
      <c r="F6074" s="4"/>
      <c r="G6074" s="9">
        <f>Table5[[#This Row],[Order Quantity]]</f>
        <v>1</v>
      </c>
    </row>
    <row r="6075" spans="1:7" ht="16" hidden="1" x14ac:dyDescent="0.2">
      <c r="A6075" t="s">
        <v>5538</v>
      </c>
      <c r="B6075">
        <v>1</v>
      </c>
      <c r="C6075">
        <v>1</v>
      </c>
      <c r="D6075" t="s">
        <v>5539</v>
      </c>
      <c r="E6075" t="s">
        <v>1542</v>
      </c>
      <c r="F6075" s="4"/>
      <c r="G6075" s="9">
        <f>Table5[[#This Row],[Order Quantity]]</f>
        <v>1</v>
      </c>
    </row>
    <row r="6076" spans="1:7" ht="16" hidden="1" x14ac:dyDescent="0.2">
      <c r="A6076" t="s">
        <v>5541</v>
      </c>
      <c r="B6076">
        <v>1</v>
      </c>
      <c r="C6076">
        <v>1</v>
      </c>
      <c r="D6076" t="s">
        <v>5542</v>
      </c>
      <c r="E6076" t="s">
        <v>1547</v>
      </c>
      <c r="F6076" s="4"/>
      <c r="G6076" s="9">
        <f>Table5[[#This Row],[Order Quantity]]</f>
        <v>1</v>
      </c>
    </row>
    <row r="6077" spans="1:7" ht="16" hidden="1" x14ac:dyDescent="0.2">
      <c r="A6077" t="s">
        <v>5549</v>
      </c>
      <c r="B6077">
        <v>1</v>
      </c>
      <c r="C6077" s="6">
        <v>1</v>
      </c>
      <c r="D6077" t="s">
        <v>1350</v>
      </c>
      <c r="E6077" t="s">
        <v>3092</v>
      </c>
      <c r="F6077" s="4"/>
      <c r="G6077" s="9">
        <f>Table5[[#This Row],[Order Quantity]]</f>
        <v>1</v>
      </c>
    </row>
    <row r="6078" spans="1:7" ht="16" hidden="1" x14ac:dyDescent="0.2">
      <c r="A6078" t="s">
        <v>5649</v>
      </c>
      <c r="B6078">
        <v>1</v>
      </c>
      <c r="C6078">
        <v>1</v>
      </c>
      <c r="D6078" t="s">
        <v>5650</v>
      </c>
      <c r="E6078" t="s">
        <v>1846</v>
      </c>
      <c r="F6078" s="4"/>
      <c r="G6078" s="9">
        <f>Table5[[#This Row],[Order Quantity]]</f>
        <v>1</v>
      </c>
    </row>
    <row r="6079" spans="1:7" ht="16" hidden="1" x14ac:dyDescent="0.2">
      <c r="A6079" t="s">
        <v>5653</v>
      </c>
      <c r="B6079">
        <v>1</v>
      </c>
      <c r="C6079">
        <v>1</v>
      </c>
      <c r="D6079" t="s">
        <v>501</v>
      </c>
      <c r="E6079" t="s">
        <v>2061</v>
      </c>
      <c r="F6079" s="4"/>
      <c r="G6079" s="9">
        <f>Table5[[#This Row],[Order Quantity]]</f>
        <v>1</v>
      </c>
    </row>
    <row r="6080" spans="1:7" ht="16" hidden="1" x14ac:dyDescent="0.2">
      <c r="A6080" t="s">
        <v>858</v>
      </c>
      <c r="B6080">
        <v>1</v>
      </c>
      <c r="C6080">
        <v>1</v>
      </c>
      <c r="D6080" t="s">
        <v>5656</v>
      </c>
      <c r="E6080" t="s">
        <v>1416</v>
      </c>
      <c r="F6080" s="4"/>
      <c r="G6080" s="9">
        <f>Table5[[#This Row],[Order Quantity]]</f>
        <v>1</v>
      </c>
    </row>
    <row r="6081" spans="1:7" ht="16" hidden="1" x14ac:dyDescent="0.2">
      <c r="A6081" t="s">
        <v>591</v>
      </c>
      <c r="B6081">
        <v>1</v>
      </c>
      <c r="C6081">
        <v>1</v>
      </c>
      <c r="D6081" t="s">
        <v>5657</v>
      </c>
      <c r="E6081" t="s">
        <v>1660</v>
      </c>
      <c r="F6081" s="4"/>
      <c r="G6081" s="9">
        <f>Table5[[#This Row],[Order Quantity]]</f>
        <v>1</v>
      </c>
    </row>
    <row r="6082" spans="1:7" ht="16" hidden="1" x14ac:dyDescent="0.2">
      <c r="A6082" t="s">
        <v>5658</v>
      </c>
      <c r="B6082">
        <v>1</v>
      </c>
      <c r="C6082">
        <v>1</v>
      </c>
      <c r="D6082" t="s">
        <v>5659</v>
      </c>
      <c r="E6082" t="s">
        <v>1331</v>
      </c>
      <c r="F6082" s="4"/>
      <c r="G6082" s="9">
        <f>Table5[[#This Row],[Order Quantity]]</f>
        <v>1</v>
      </c>
    </row>
    <row r="6083" spans="1:7" ht="16" hidden="1" x14ac:dyDescent="0.2">
      <c r="A6083" t="s">
        <v>5660</v>
      </c>
      <c r="B6083">
        <v>1</v>
      </c>
      <c r="C6083">
        <v>1</v>
      </c>
      <c r="D6083" t="s">
        <v>5565</v>
      </c>
      <c r="E6083" t="s">
        <v>1908</v>
      </c>
      <c r="F6083" s="4"/>
      <c r="G6083" s="9">
        <f>Table5[[#This Row],[Order Quantity]]</f>
        <v>1</v>
      </c>
    </row>
    <row r="6084" spans="1:7" ht="16" hidden="1" x14ac:dyDescent="0.2">
      <c r="A6084" s="1" t="s">
        <v>5679</v>
      </c>
      <c r="B6084" s="1">
        <v>1</v>
      </c>
      <c r="C6084" s="1">
        <v>1</v>
      </c>
      <c r="D6084" s="1" t="s">
        <v>136</v>
      </c>
      <c r="E6084" s="1" t="s">
        <v>1486</v>
      </c>
      <c r="F6084" s="4"/>
      <c r="G6084" s="9">
        <f>Table5[[#This Row],[Order Quantity]]</f>
        <v>1</v>
      </c>
    </row>
    <row r="6085" spans="1:7" ht="16" hidden="1" x14ac:dyDescent="0.2">
      <c r="A6085" s="1" t="s">
        <v>5680</v>
      </c>
      <c r="B6085" s="1">
        <v>1</v>
      </c>
      <c r="C6085" s="5">
        <v>1</v>
      </c>
      <c r="D6085" s="1" t="s">
        <v>65</v>
      </c>
      <c r="E6085" s="1" t="s">
        <v>1296</v>
      </c>
      <c r="F6085" s="4"/>
      <c r="G6085" s="9">
        <f>Table5[[#This Row],[Order Quantity]]</f>
        <v>1</v>
      </c>
    </row>
    <row r="6086" spans="1:7" ht="16" hidden="1" x14ac:dyDescent="0.2">
      <c r="A6086" s="1" t="s">
        <v>5730</v>
      </c>
      <c r="B6086" s="1">
        <v>1</v>
      </c>
      <c r="C6086" s="5">
        <v>1</v>
      </c>
      <c r="D6086" s="1" t="s">
        <v>5443</v>
      </c>
      <c r="E6086" s="1" t="s">
        <v>2078</v>
      </c>
      <c r="F6086" s="4"/>
      <c r="G6086" s="9">
        <f>Table5[[#This Row],[Order Quantity]]</f>
        <v>1</v>
      </c>
    </row>
    <row r="6087" spans="1:7" ht="16" hidden="1" x14ac:dyDescent="0.2">
      <c r="A6087" s="1" t="s">
        <v>5731</v>
      </c>
      <c r="B6087" s="1">
        <v>1</v>
      </c>
      <c r="C6087" s="1">
        <v>1</v>
      </c>
      <c r="D6087" s="1" t="s">
        <v>5732</v>
      </c>
      <c r="E6087" s="1" t="s">
        <v>1652</v>
      </c>
      <c r="F6087" s="4"/>
      <c r="G6087" s="9">
        <f>Table5[[#This Row],[Order Quantity]]</f>
        <v>1</v>
      </c>
    </row>
    <row r="6088" spans="1:7" ht="16" hidden="1" x14ac:dyDescent="0.2">
      <c r="A6088" t="s">
        <v>5733</v>
      </c>
      <c r="B6088">
        <v>1</v>
      </c>
      <c r="C6088" s="6">
        <v>1</v>
      </c>
      <c r="D6088" t="s">
        <v>448</v>
      </c>
      <c r="E6088" t="s">
        <v>1392</v>
      </c>
      <c r="F6088" s="4"/>
      <c r="G6088" s="9">
        <f>Table5[[#This Row],[Order Quantity]]</f>
        <v>1</v>
      </c>
    </row>
    <row r="6089" spans="1:7" ht="16" hidden="1" x14ac:dyDescent="0.2">
      <c r="A6089" t="s">
        <v>5734</v>
      </c>
      <c r="B6089">
        <v>1</v>
      </c>
      <c r="C6089">
        <v>1</v>
      </c>
      <c r="D6089" t="s">
        <v>5735</v>
      </c>
      <c r="E6089" t="s">
        <v>1719</v>
      </c>
      <c r="F6089" s="4"/>
      <c r="G6089" s="9">
        <f>Table5[[#This Row],[Order Quantity]]</f>
        <v>1</v>
      </c>
    </row>
    <row r="6090" spans="1:7" ht="16" hidden="1" x14ac:dyDescent="0.2">
      <c r="A6090" t="s">
        <v>5777</v>
      </c>
      <c r="B6090">
        <v>1</v>
      </c>
      <c r="C6090">
        <v>1</v>
      </c>
      <c r="D6090" t="s">
        <v>77</v>
      </c>
      <c r="E6090" t="s">
        <v>5769</v>
      </c>
      <c r="F6090" s="4"/>
      <c r="G6090" s="9">
        <f>Table5[[#This Row],[Order Quantity]]</f>
        <v>1</v>
      </c>
    </row>
    <row r="6091" spans="1:7" ht="16" hidden="1" x14ac:dyDescent="0.2">
      <c r="A6091" t="s">
        <v>5787</v>
      </c>
      <c r="B6091">
        <v>1</v>
      </c>
      <c r="C6091">
        <v>1</v>
      </c>
      <c r="D6091" t="s">
        <v>934</v>
      </c>
      <c r="E6091" t="s">
        <v>5771</v>
      </c>
      <c r="F6091" s="4"/>
      <c r="G6091" s="9">
        <f>Table5[[#This Row],[Order Quantity]]</f>
        <v>1</v>
      </c>
    </row>
    <row r="6092" spans="1:7" ht="16" hidden="1" x14ac:dyDescent="0.2">
      <c r="A6092" t="s">
        <v>5932</v>
      </c>
      <c r="B6092">
        <v>1</v>
      </c>
      <c r="C6092">
        <v>1</v>
      </c>
      <c r="D6092" t="s">
        <v>5933</v>
      </c>
      <c r="E6092" t="s">
        <v>2683</v>
      </c>
      <c r="F6092" s="4"/>
      <c r="G6092" s="9">
        <f>Table5[[#This Row],[Order Quantity]]</f>
        <v>1</v>
      </c>
    </row>
    <row r="6093" spans="1:7" ht="16" hidden="1" x14ac:dyDescent="0.2">
      <c r="A6093" t="s">
        <v>5943</v>
      </c>
      <c r="B6093">
        <v>1</v>
      </c>
      <c r="C6093">
        <v>1</v>
      </c>
      <c r="D6093" t="s">
        <v>5752</v>
      </c>
      <c r="E6093" t="s">
        <v>5753</v>
      </c>
      <c r="F6093" s="4"/>
      <c r="G6093" s="9">
        <f>Table5[[#This Row],[Order Quantity]]</f>
        <v>1</v>
      </c>
    </row>
    <row r="6094" spans="1:7" ht="16" hidden="1" x14ac:dyDescent="0.2">
      <c r="A6094" t="s">
        <v>5980</v>
      </c>
      <c r="B6094">
        <v>1</v>
      </c>
      <c r="C6094">
        <v>1</v>
      </c>
      <c r="D6094" t="s">
        <v>280</v>
      </c>
      <c r="E6094" t="s">
        <v>5978</v>
      </c>
      <c r="F6094" s="4"/>
      <c r="G6094" s="9">
        <f>Table5[[#This Row],[Order Quantity]]</f>
        <v>1</v>
      </c>
    </row>
    <row r="6095" spans="1:7" ht="16" hidden="1" x14ac:dyDescent="0.2">
      <c r="A6095" t="s">
        <v>5984</v>
      </c>
      <c r="B6095">
        <v>1</v>
      </c>
      <c r="C6095">
        <v>1</v>
      </c>
      <c r="D6095" t="s">
        <v>934</v>
      </c>
      <c r="E6095" t="s">
        <v>5779</v>
      </c>
      <c r="F6095" s="4"/>
      <c r="G6095" s="9">
        <f>Table5[[#This Row],[Order Quantity]]</f>
        <v>1</v>
      </c>
    </row>
    <row r="6096" spans="1:7" ht="16" hidden="1" x14ac:dyDescent="0.2">
      <c r="A6096" t="s">
        <v>5987</v>
      </c>
      <c r="B6096">
        <v>1</v>
      </c>
      <c r="C6096">
        <v>1</v>
      </c>
      <c r="D6096" t="s">
        <v>5988</v>
      </c>
      <c r="E6096" t="s">
        <v>5769</v>
      </c>
      <c r="F6096" s="4"/>
      <c r="G6096" s="9">
        <f>Table5[[#This Row],[Order Quantity]]</f>
        <v>1</v>
      </c>
    </row>
    <row r="6097" spans="1:7" ht="16" hidden="1" x14ac:dyDescent="0.2">
      <c r="A6097" t="s">
        <v>5989</v>
      </c>
      <c r="B6097">
        <v>1</v>
      </c>
      <c r="C6097">
        <v>1</v>
      </c>
      <c r="D6097" t="s">
        <v>5990</v>
      </c>
      <c r="E6097" t="s">
        <v>5771</v>
      </c>
      <c r="F6097" s="4"/>
      <c r="G6097" s="9">
        <f>Table5[[#This Row],[Order Quantity]]</f>
        <v>1</v>
      </c>
    </row>
    <row r="6098" spans="1:7" ht="16" hidden="1" x14ac:dyDescent="0.2">
      <c r="A6098" t="s">
        <v>5991</v>
      </c>
      <c r="B6098">
        <v>1</v>
      </c>
      <c r="C6098">
        <v>1</v>
      </c>
      <c r="D6098" t="s">
        <v>934</v>
      </c>
      <c r="E6098" t="s">
        <v>5779</v>
      </c>
      <c r="F6098" s="4"/>
      <c r="G6098" s="9">
        <f>Table5[[#This Row],[Order Quantity]]</f>
        <v>1</v>
      </c>
    </row>
    <row r="6099" spans="1:7" ht="16" hidden="1" x14ac:dyDescent="0.2">
      <c r="A6099" t="s">
        <v>5992</v>
      </c>
      <c r="B6099">
        <v>1</v>
      </c>
      <c r="C6099">
        <v>1</v>
      </c>
      <c r="D6099" t="s">
        <v>2456</v>
      </c>
      <c r="E6099" t="s">
        <v>5978</v>
      </c>
      <c r="F6099" s="4"/>
      <c r="G6099" s="9">
        <f>Table5[[#This Row],[Order Quantity]]</f>
        <v>1</v>
      </c>
    </row>
    <row r="6100" spans="1:7" ht="16" hidden="1" x14ac:dyDescent="0.2">
      <c r="A6100" t="s">
        <v>5993</v>
      </c>
      <c r="B6100">
        <v>1</v>
      </c>
      <c r="C6100">
        <v>1</v>
      </c>
      <c r="D6100" t="s">
        <v>934</v>
      </c>
      <c r="E6100" t="s">
        <v>5779</v>
      </c>
      <c r="F6100" s="4"/>
      <c r="G6100" s="9">
        <f>Table5[[#This Row],[Order Quantity]]</f>
        <v>1</v>
      </c>
    </row>
    <row r="6101" spans="1:7" ht="16" hidden="1" x14ac:dyDescent="0.2">
      <c r="A6101" t="s">
        <v>5994</v>
      </c>
      <c r="B6101">
        <v>1</v>
      </c>
      <c r="C6101">
        <v>1</v>
      </c>
      <c r="D6101" t="s">
        <v>934</v>
      </c>
      <c r="E6101" t="s">
        <v>5819</v>
      </c>
      <c r="F6101" s="4"/>
      <c r="G6101" s="9">
        <f>Table5[[#This Row],[Order Quantity]]</f>
        <v>1</v>
      </c>
    </row>
    <row r="6102" spans="1:7" ht="16" hidden="1" x14ac:dyDescent="0.2">
      <c r="A6102" t="s">
        <v>5995</v>
      </c>
      <c r="B6102">
        <v>1</v>
      </c>
      <c r="C6102">
        <v>1</v>
      </c>
      <c r="D6102" t="s">
        <v>934</v>
      </c>
      <c r="E6102" t="s">
        <v>5779</v>
      </c>
      <c r="F6102" s="4"/>
      <c r="G6102" s="9">
        <f>Table5[[#This Row],[Order Quantity]]</f>
        <v>1</v>
      </c>
    </row>
    <row r="6103" spans="1:7" ht="16" hidden="1" x14ac:dyDescent="0.2">
      <c r="A6103" t="s">
        <v>5998</v>
      </c>
      <c r="B6103">
        <v>1</v>
      </c>
      <c r="C6103">
        <v>1</v>
      </c>
      <c r="D6103" t="s">
        <v>934</v>
      </c>
      <c r="E6103" t="s">
        <v>5783</v>
      </c>
      <c r="F6103" s="4"/>
      <c r="G6103" s="9">
        <f>Table5[[#This Row],[Order Quantity]]</f>
        <v>1</v>
      </c>
    </row>
    <row r="6104" spans="1:7" ht="16" hidden="1" x14ac:dyDescent="0.2">
      <c r="A6104" t="s">
        <v>161</v>
      </c>
      <c r="B6104">
        <v>1</v>
      </c>
      <c r="C6104">
        <v>1</v>
      </c>
      <c r="D6104" t="s">
        <v>162</v>
      </c>
      <c r="E6104" t="s">
        <v>2815</v>
      </c>
      <c r="F6104" s="4"/>
      <c r="G6104" s="9">
        <f>Table5[[#This Row],[Order Quantity]]</f>
        <v>1</v>
      </c>
    </row>
    <row r="6105" spans="1:7" ht="16" hidden="1" x14ac:dyDescent="0.2">
      <c r="A6105" t="s">
        <v>5999</v>
      </c>
      <c r="B6105">
        <v>1</v>
      </c>
      <c r="C6105">
        <v>1</v>
      </c>
      <c r="D6105" t="s">
        <v>5766</v>
      </c>
      <c r="E6105" t="s">
        <v>5783</v>
      </c>
      <c r="F6105" s="4"/>
      <c r="G6105" s="9">
        <f>Table5[[#This Row],[Order Quantity]]</f>
        <v>1</v>
      </c>
    </row>
    <row r="6106" spans="1:7" ht="16" hidden="1" x14ac:dyDescent="0.2">
      <c r="A6106" t="s">
        <v>6001</v>
      </c>
      <c r="B6106">
        <v>1</v>
      </c>
      <c r="C6106">
        <v>1</v>
      </c>
      <c r="D6106" t="s">
        <v>934</v>
      </c>
      <c r="E6106" t="s">
        <v>5746</v>
      </c>
      <c r="F6106" s="4"/>
      <c r="G6106" s="9">
        <f>Table5[[#This Row],[Order Quantity]]</f>
        <v>1</v>
      </c>
    </row>
    <row r="6107" spans="1:7" ht="16" hidden="1" x14ac:dyDescent="0.2">
      <c r="A6107" t="s">
        <v>6003</v>
      </c>
      <c r="B6107">
        <v>1</v>
      </c>
      <c r="C6107">
        <v>1</v>
      </c>
      <c r="D6107" t="s">
        <v>5766</v>
      </c>
      <c r="E6107" t="s">
        <v>5739</v>
      </c>
      <c r="F6107" s="4"/>
      <c r="G6107" s="9">
        <f>Table5[[#This Row],[Order Quantity]]</f>
        <v>1</v>
      </c>
    </row>
    <row r="6108" spans="1:7" ht="16" hidden="1" x14ac:dyDescent="0.2">
      <c r="A6108" t="s">
        <v>3121</v>
      </c>
      <c r="B6108">
        <v>1</v>
      </c>
      <c r="C6108">
        <v>1</v>
      </c>
      <c r="D6108" t="s">
        <v>336</v>
      </c>
      <c r="E6108" t="s">
        <v>287</v>
      </c>
      <c r="F6108" s="4"/>
      <c r="G6108" s="9">
        <f>Table5[[#This Row],[Order Quantity]]</f>
        <v>1</v>
      </c>
    </row>
    <row r="6109" spans="1:7" ht="16" hidden="1" x14ac:dyDescent="0.2">
      <c r="A6109" t="s">
        <v>6005</v>
      </c>
      <c r="B6109">
        <v>1</v>
      </c>
      <c r="C6109">
        <v>1</v>
      </c>
      <c r="D6109" t="s">
        <v>6006</v>
      </c>
      <c r="E6109" t="s">
        <v>5746</v>
      </c>
      <c r="F6109" s="4"/>
      <c r="G6109" s="9">
        <f>Table5[[#This Row],[Order Quantity]]</f>
        <v>1</v>
      </c>
    </row>
    <row r="6110" spans="1:7" ht="16" hidden="1" x14ac:dyDescent="0.2">
      <c r="A6110" t="s">
        <v>6007</v>
      </c>
      <c r="B6110">
        <v>1</v>
      </c>
      <c r="C6110">
        <v>1</v>
      </c>
      <c r="D6110" t="s">
        <v>5766</v>
      </c>
      <c r="E6110" t="s">
        <v>5951</v>
      </c>
      <c r="F6110" s="4"/>
      <c r="G6110" s="9">
        <f>Table5[[#This Row],[Order Quantity]]</f>
        <v>1</v>
      </c>
    </row>
    <row r="6111" spans="1:7" ht="16" hidden="1" x14ac:dyDescent="0.2">
      <c r="A6111" t="s">
        <v>6008</v>
      </c>
      <c r="B6111">
        <v>1</v>
      </c>
      <c r="C6111">
        <v>1</v>
      </c>
      <c r="D6111" t="s">
        <v>5945</v>
      </c>
      <c r="E6111" t="s">
        <v>2683</v>
      </c>
      <c r="F6111" s="4"/>
      <c r="G6111" s="9">
        <f>Table5[[#This Row],[Order Quantity]]</f>
        <v>1</v>
      </c>
    </row>
    <row r="6112" spans="1:7" ht="16" hidden="1" x14ac:dyDescent="0.2">
      <c r="A6112" t="s">
        <v>6009</v>
      </c>
      <c r="B6112">
        <v>1</v>
      </c>
      <c r="C6112">
        <v>1</v>
      </c>
      <c r="D6112" t="s">
        <v>5945</v>
      </c>
      <c r="E6112" t="s">
        <v>2683</v>
      </c>
      <c r="F6112" s="4"/>
      <c r="G6112" s="9">
        <f>Table5[[#This Row],[Order Quantity]]</f>
        <v>1</v>
      </c>
    </row>
    <row r="6113" spans="1:7" ht="16" hidden="1" x14ac:dyDescent="0.2">
      <c r="A6113" t="s">
        <v>6010</v>
      </c>
      <c r="B6113">
        <v>1</v>
      </c>
      <c r="C6113">
        <v>1</v>
      </c>
      <c r="D6113" t="s">
        <v>5945</v>
      </c>
      <c r="E6113" t="s">
        <v>2683</v>
      </c>
      <c r="F6113" s="4"/>
      <c r="G6113" s="9">
        <f>Table5[[#This Row],[Order Quantity]]</f>
        <v>1</v>
      </c>
    </row>
    <row r="6114" spans="1:7" ht="16" hidden="1" x14ac:dyDescent="0.2">
      <c r="A6114" t="s">
        <v>6012</v>
      </c>
      <c r="B6114">
        <v>1</v>
      </c>
      <c r="C6114">
        <v>1</v>
      </c>
      <c r="D6114" t="s">
        <v>640</v>
      </c>
      <c r="E6114" t="s">
        <v>1302</v>
      </c>
      <c r="F6114" s="4"/>
      <c r="G6114" s="9">
        <f>Table5[[#This Row],[Order Quantity]]</f>
        <v>1</v>
      </c>
    </row>
    <row r="6115" spans="1:7" ht="16" hidden="1" x14ac:dyDescent="0.2">
      <c r="A6115" t="s">
        <v>6013</v>
      </c>
      <c r="B6115">
        <v>1</v>
      </c>
      <c r="C6115">
        <v>1</v>
      </c>
      <c r="D6115" t="s">
        <v>6014</v>
      </c>
      <c r="E6115" t="s">
        <v>5814</v>
      </c>
      <c r="F6115" s="4"/>
      <c r="G6115" s="9">
        <f>Table5[[#This Row],[Order Quantity]]</f>
        <v>1</v>
      </c>
    </row>
    <row r="6116" spans="1:7" ht="16" hidden="1" x14ac:dyDescent="0.2">
      <c r="A6116" t="s">
        <v>1203</v>
      </c>
      <c r="B6116">
        <v>1</v>
      </c>
      <c r="C6116">
        <v>1</v>
      </c>
      <c r="D6116" t="s">
        <v>1204</v>
      </c>
      <c r="E6116" t="s">
        <v>2683</v>
      </c>
      <c r="F6116" s="4"/>
      <c r="G6116" s="9">
        <f>Table5[[#This Row],[Order Quantity]]</f>
        <v>1</v>
      </c>
    </row>
    <row r="6117" spans="1:7" ht="16" hidden="1" x14ac:dyDescent="0.2">
      <c r="A6117" t="s">
        <v>646</v>
      </c>
      <c r="B6117">
        <v>1</v>
      </c>
      <c r="C6117">
        <v>1</v>
      </c>
      <c r="D6117" t="s">
        <v>2984</v>
      </c>
      <c r="E6117" t="s">
        <v>2683</v>
      </c>
      <c r="F6117" s="4"/>
      <c r="G6117" s="9">
        <f>Table5[[#This Row],[Order Quantity]]</f>
        <v>1</v>
      </c>
    </row>
    <row r="6118" spans="1:7" ht="16" hidden="1" x14ac:dyDescent="0.2">
      <c r="A6118" t="s">
        <v>6015</v>
      </c>
      <c r="B6118">
        <v>1</v>
      </c>
      <c r="C6118">
        <v>1</v>
      </c>
      <c r="D6118" t="s">
        <v>1028</v>
      </c>
      <c r="E6118" t="s">
        <v>5744</v>
      </c>
      <c r="F6118" s="4"/>
      <c r="G6118" s="9">
        <f>Table5[[#This Row],[Order Quantity]]</f>
        <v>1</v>
      </c>
    </row>
    <row r="6119" spans="1:7" ht="16" hidden="1" x14ac:dyDescent="0.2">
      <c r="A6119" t="s">
        <v>6017</v>
      </c>
      <c r="B6119">
        <v>1</v>
      </c>
      <c r="C6119">
        <v>1</v>
      </c>
      <c r="D6119" t="s">
        <v>934</v>
      </c>
      <c r="E6119" t="s">
        <v>5779</v>
      </c>
      <c r="F6119" s="4"/>
      <c r="G6119" s="9">
        <f>Table5[[#This Row],[Order Quantity]]</f>
        <v>1</v>
      </c>
    </row>
    <row r="6120" spans="1:7" ht="16" hidden="1" x14ac:dyDescent="0.2">
      <c r="A6120" t="s">
        <v>6022</v>
      </c>
      <c r="B6120">
        <v>1</v>
      </c>
      <c r="C6120">
        <v>1</v>
      </c>
      <c r="D6120" t="s">
        <v>103</v>
      </c>
      <c r="E6120" t="s">
        <v>5769</v>
      </c>
      <c r="F6120" s="4"/>
      <c r="G6120" s="9">
        <f>Table5[[#This Row],[Order Quantity]]</f>
        <v>1</v>
      </c>
    </row>
    <row r="6121" spans="1:7" ht="16" hidden="1" x14ac:dyDescent="0.2">
      <c r="A6121" t="s">
        <v>3388</v>
      </c>
      <c r="B6121">
        <v>1</v>
      </c>
      <c r="C6121">
        <v>1</v>
      </c>
      <c r="D6121" t="s">
        <v>136</v>
      </c>
      <c r="E6121" t="s">
        <v>1270</v>
      </c>
      <c r="F6121" s="4"/>
      <c r="G6121" s="9">
        <f>Table5[[#This Row],[Order Quantity]]</f>
        <v>1</v>
      </c>
    </row>
    <row r="6122" spans="1:7" ht="16" hidden="1" x14ac:dyDescent="0.2">
      <c r="A6122" t="s">
        <v>6038</v>
      </c>
      <c r="B6122">
        <v>1</v>
      </c>
      <c r="C6122">
        <v>1</v>
      </c>
      <c r="D6122" t="s">
        <v>533</v>
      </c>
      <c r="E6122" t="s">
        <v>1290</v>
      </c>
      <c r="F6122" s="4"/>
      <c r="G6122" s="9">
        <f>Table5[[#This Row],[Order Quantity]]</f>
        <v>1</v>
      </c>
    </row>
    <row r="6123" spans="1:7" ht="16" hidden="1" x14ac:dyDescent="0.2">
      <c r="A6123" t="s">
        <v>6041</v>
      </c>
      <c r="B6123">
        <v>1</v>
      </c>
      <c r="C6123">
        <v>1</v>
      </c>
      <c r="D6123" t="s">
        <v>129</v>
      </c>
      <c r="E6123" t="s">
        <v>1270</v>
      </c>
      <c r="F6123" s="4"/>
      <c r="G6123" s="9">
        <f>Table5[[#This Row],[Order Quantity]]</f>
        <v>1</v>
      </c>
    </row>
    <row r="6124" spans="1:7" ht="16" hidden="1" x14ac:dyDescent="0.2">
      <c r="A6124" t="s">
        <v>6046</v>
      </c>
      <c r="B6124">
        <v>1</v>
      </c>
      <c r="C6124">
        <v>1</v>
      </c>
      <c r="D6124" t="s">
        <v>2392</v>
      </c>
      <c r="E6124" t="s">
        <v>1440</v>
      </c>
      <c r="F6124" s="4"/>
      <c r="G6124" s="9">
        <f>Table5[[#This Row],[Order Quantity]]</f>
        <v>1</v>
      </c>
    </row>
    <row r="6125" spans="1:7" ht="16" hidden="1" x14ac:dyDescent="0.2">
      <c r="A6125" t="s">
        <v>4763</v>
      </c>
      <c r="B6125">
        <v>1</v>
      </c>
      <c r="C6125">
        <v>1</v>
      </c>
      <c r="D6125" t="s">
        <v>97</v>
      </c>
      <c r="E6125" t="s">
        <v>1261</v>
      </c>
      <c r="F6125" s="4"/>
      <c r="G6125" s="9">
        <f>Table5[[#This Row],[Order Quantity]]</f>
        <v>1</v>
      </c>
    </row>
    <row r="6126" spans="1:7" ht="16" hidden="1" x14ac:dyDescent="0.2">
      <c r="A6126" t="s">
        <v>6050</v>
      </c>
      <c r="B6126">
        <v>1</v>
      </c>
      <c r="C6126">
        <v>1</v>
      </c>
      <c r="D6126" t="s">
        <v>97</v>
      </c>
      <c r="E6126" t="s">
        <v>1261</v>
      </c>
      <c r="F6126" s="4"/>
      <c r="G6126" s="9">
        <f>Table5[[#This Row],[Order Quantity]]</f>
        <v>1</v>
      </c>
    </row>
    <row r="6127" spans="1:7" ht="16" hidden="1" x14ac:dyDescent="0.2">
      <c r="A6127" t="s">
        <v>1375</v>
      </c>
      <c r="B6127">
        <v>1</v>
      </c>
      <c r="C6127">
        <v>1</v>
      </c>
      <c r="D6127" t="s">
        <v>733</v>
      </c>
      <c r="E6127" t="s">
        <v>1375</v>
      </c>
      <c r="F6127" s="4"/>
      <c r="G6127" s="9">
        <f>Table5[[#This Row],[Order Quantity]]</f>
        <v>1</v>
      </c>
    </row>
    <row r="6128" spans="1:7" ht="16" hidden="1" x14ac:dyDescent="0.2">
      <c r="A6128" t="s">
        <v>6054</v>
      </c>
      <c r="B6128">
        <v>1</v>
      </c>
      <c r="C6128">
        <v>1</v>
      </c>
      <c r="D6128" t="s">
        <v>733</v>
      </c>
      <c r="E6128" t="s">
        <v>3172</v>
      </c>
      <c r="F6128" s="4"/>
      <c r="G6128" s="9">
        <f>Table5[[#This Row],[Order Quantity]]</f>
        <v>1</v>
      </c>
    </row>
    <row r="6129" spans="1:7" ht="16" hidden="1" x14ac:dyDescent="0.2">
      <c r="A6129" t="s">
        <v>1876</v>
      </c>
      <c r="B6129">
        <v>1</v>
      </c>
      <c r="C6129">
        <v>1</v>
      </c>
      <c r="D6129" t="s">
        <v>1466</v>
      </c>
      <c r="E6129" t="s">
        <v>1876</v>
      </c>
      <c r="F6129" s="4"/>
      <c r="G6129" s="9">
        <f>Table5[[#This Row],[Order Quantity]]</f>
        <v>1</v>
      </c>
    </row>
    <row r="6130" spans="1:7" ht="16" hidden="1" x14ac:dyDescent="0.2">
      <c r="A6130" t="s">
        <v>6063</v>
      </c>
      <c r="B6130">
        <v>1</v>
      </c>
      <c r="C6130">
        <v>1</v>
      </c>
      <c r="D6130" t="s">
        <v>422</v>
      </c>
      <c r="E6130" t="s">
        <v>6064</v>
      </c>
      <c r="F6130" s="4"/>
      <c r="G6130" s="9">
        <f>Table5[[#This Row],[Order Quantity]]</f>
        <v>1</v>
      </c>
    </row>
    <row r="6131" spans="1:7" ht="16" hidden="1" x14ac:dyDescent="0.2">
      <c r="A6131" t="s">
        <v>6071</v>
      </c>
      <c r="B6131">
        <v>1</v>
      </c>
      <c r="C6131">
        <v>1</v>
      </c>
      <c r="D6131" t="s">
        <v>3961</v>
      </c>
      <c r="E6131" t="s">
        <v>6072</v>
      </c>
      <c r="F6131" s="4"/>
      <c r="G6131" s="9">
        <f>Table5[[#This Row],[Order Quantity]]</f>
        <v>1</v>
      </c>
    </row>
    <row r="6132" spans="1:7" ht="16" hidden="1" x14ac:dyDescent="0.2">
      <c r="A6132" t="s">
        <v>6074</v>
      </c>
      <c r="B6132">
        <v>1</v>
      </c>
      <c r="C6132">
        <v>1</v>
      </c>
      <c r="D6132" t="s">
        <v>6075</v>
      </c>
      <c r="E6132" t="s">
        <v>3172</v>
      </c>
      <c r="F6132" s="4"/>
      <c r="G6132" s="9">
        <f>Table5[[#This Row],[Order Quantity]]</f>
        <v>1</v>
      </c>
    </row>
    <row r="6133" spans="1:7" ht="16" hidden="1" x14ac:dyDescent="0.2">
      <c r="A6133" t="s">
        <v>6092</v>
      </c>
      <c r="B6133">
        <v>1</v>
      </c>
      <c r="C6133">
        <v>1</v>
      </c>
      <c r="D6133" t="s">
        <v>65</v>
      </c>
      <c r="E6133" t="s">
        <v>3797</v>
      </c>
      <c r="F6133" s="4"/>
      <c r="G6133" s="9">
        <f>Table5[[#This Row],[Order Quantity]]</f>
        <v>1</v>
      </c>
    </row>
    <row r="6134" spans="1:7" ht="16" hidden="1" x14ac:dyDescent="0.2">
      <c r="A6134" t="s">
        <v>2474</v>
      </c>
      <c r="B6134">
        <v>1</v>
      </c>
      <c r="C6134">
        <v>1</v>
      </c>
      <c r="D6134" t="s">
        <v>136</v>
      </c>
      <c r="E6134" t="s">
        <v>2474</v>
      </c>
      <c r="F6134" s="4"/>
      <c r="G6134" s="9">
        <f>Table5[[#This Row],[Order Quantity]]</f>
        <v>1</v>
      </c>
    </row>
    <row r="6135" spans="1:7" ht="16" hidden="1" x14ac:dyDescent="0.2">
      <c r="A6135" t="s">
        <v>6102</v>
      </c>
      <c r="B6135">
        <v>1</v>
      </c>
      <c r="C6135">
        <v>1</v>
      </c>
      <c r="D6135" t="s">
        <v>684</v>
      </c>
      <c r="E6135" t="s">
        <v>1905</v>
      </c>
      <c r="F6135" s="4"/>
      <c r="G6135" s="9">
        <f>Table5[[#This Row],[Order Quantity]]</f>
        <v>1</v>
      </c>
    </row>
    <row r="6136" spans="1:7" ht="16" hidden="1" x14ac:dyDescent="0.2">
      <c r="A6136" t="s">
        <v>2044</v>
      </c>
      <c r="B6136">
        <v>1</v>
      </c>
      <c r="C6136">
        <v>1</v>
      </c>
      <c r="D6136" t="s">
        <v>28</v>
      </c>
      <c r="E6136" t="s">
        <v>1519</v>
      </c>
      <c r="F6136" s="4"/>
      <c r="G6136" s="9">
        <f>Table5[[#This Row],[Order Quantity]]</f>
        <v>1</v>
      </c>
    </row>
    <row r="6137" spans="1:7" ht="16" hidden="1" x14ac:dyDescent="0.2">
      <c r="A6137" t="s">
        <v>6103</v>
      </c>
      <c r="B6137">
        <v>1</v>
      </c>
      <c r="C6137">
        <v>1</v>
      </c>
      <c r="D6137" t="s">
        <v>65</v>
      </c>
      <c r="E6137" t="s">
        <v>6072</v>
      </c>
      <c r="F6137" s="4"/>
      <c r="G6137" s="9">
        <f>Table5[[#This Row],[Order Quantity]]</f>
        <v>1</v>
      </c>
    </row>
    <row r="6138" spans="1:7" ht="16" hidden="1" x14ac:dyDescent="0.2">
      <c r="A6138" t="s">
        <v>6104</v>
      </c>
      <c r="B6138">
        <v>1</v>
      </c>
      <c r="C6138">
        <v>1</v>
      </c>
      <c r="D6138" t="s">
        <v>6105</v>
      </c>
      <c r="E6138" t="s">
        <v>6106</v>
      </c>
      <c r="F6138" s="4"/>
      <c r="G6138" s="9">
        <f>Table5[[#This Row],[Order Quantity]]</f>
        <v>1</v>
      </c>
    </row>
    <row r="6139" spans="1:7" ht="16" hidden="1" x14ac:dyDescent="0.2">
      <c r="A6139" t="s">
        <v>3879</v>
      </c>
      <c r="B6139">
        <v>1</v>
      </c>
      <c r="C6139">
        <v>1</v>
      </c>
      <c r="D6139" t="s">
        <v>697</v>
      </c>
      <c r="E6139" t="s">
        <v>3400</v>
      </c>
      <c r="F6139" s="4"/>
      <c r="G6139" s="9">
        <f>Table5[[#This Row],[Order Quantity]]</f>
        <v>1</v>
      </c>
    </row>
    <row r="6140" spans="1:7" ht="16" hidden="1" x14ac:dyDescent="0.2">
      <c r="A6140" t="s">
        <v>6114</v>
      </c>
      <c r="B6140">
        <v>1</v>
      </c>
      <c r="C6140">
        <v>1</v>
      </c>
      <c r="D6140" t="s">
        <v>296</v>
      </c>
      <c r="E6140" t="s">
        <v>1336</v>
      </c>
      <c r="F6140" s="4"/>
      <c r="G6140" s="9">
        <f>Table5[[#This Row],[Order Quantity]]</f>
        <v>1</v>
      </c>
    </row>
    <row r="6141" spans="1:7" ht="16" hidden="1" x14ac:dyDescent="0.2">
      <c r="A6141" t="s">
        <v>6140</v>
      </c>
      <c r="B6141">
        <v>1</v>
      </c>
      <c r="C6141">
        <v>1</v>
      </c>
      <c r="D6141" t="s">
        <v>65</v>
      </c>
      <c r="E6141" t="s">
        <v>287</v>
      </c>
      <c r="F6141" s="4"/>
      <c r="G6141" s="9">
        <f>Table5[[#This Row],[Order Quantity]]</f>
        <v>1</v>
      </c>
    </row>
    <row r="6142" spans="1:7" ht="16" hidden="1" x14ac:dyDescent="0.2">
      <c r="A6142" t="s">
        <v>6142</v>
      </c>
      <c r="B6142">
        <v>1</v>
      </c>
      <c r="C6142">
        <v>1</v>
      </c>
      <c r="D6142" t="s">
        <v>136</v>
      </c>
      <c r="E6142" t="s">
        <v>6142</v>
      </c>
      <c r="F6142" s="4"/>
      <c r="G6142" s="9">
        <f>Table5[[#This Row],[Order Quantity]]</f>
        <v>1</v>
      </c>
    </row>
    <row r="6143" spans="1:7" ht="16" hidden="1" x14ac:dyDescent="0.2">
      <c r="A6143" t="s">
        <v>6150</v>
      </c>
      <c r="B6143">
        <v>1</v>
      </c>
      <c r="C6143">
        <v>1</v>
      </c>
      <c r="D6143" t="s">
        <v>697</v>
      </c>
      <c r="E6143" t="s">
        <v>1361</v>
      </c>
      <c r="F6143" s="4"/>
      <c r="G6143" s="9">
        <f>Table5[[#This Row],[Order Quantity]]</f>
        <v>1</v>
      </c>
    </row>
    <row r="6144" spans="1:7" ht="16" hidden="1" x14ac:dyDescent="0.2">
      <c r="A6144" t="s">
        <v>6170</v>
      </c>
      <c r="B6144">
        <v>1</v>
      </c>
      <c r="C6144">
        <v>1</v>
      </c>
      <c r="D6144" t="s">
        <v>733</v>
      </c>
      <c r="E6144" t="s">
        <v>2803</v>
      </c>
      <c r="F6144" s="4"/>
      <c r="G6144" s="9">
        <f>Table5[[#This Row],[Order Quantity]]</f>
        <v>1</v>
      </c>
    </row>
    <row r="6145" spans="1:7" ht="16" hidden="1" x14ac:dyDescent="0.2">
      <c r="A6145" t="s">
        <v>6160</v>
      </c>
      <c r="B6145">
        <v>1</v>
      </c>
      <c r="C6145">
        <v>1</v>
      </c>
      <c r="D6145" t="s">
        <v>3657</v>
      </c>
      <c r="E6145" t="s">
        <v>2962</v>
      </c>
      <c r="F6145" s="4"/>
      <c r="G6145" s="9">
        <f>Table5[[#This Row],[Order Quantity]]</f>
        <v>1</v>
      </c>
    </row>
    <row r="6146" spans="1:7" ht="16" hidden="1" x14ac:dyDescent="0.2">
      <c r="A6146" t="s">
        <v>3723</v>
      </c>
      <c r="B6146">
        <v>1</v>
      </c>
      <c r="C6146">
        <v>1</v>
      </c>
      <c r="D6146" t="s">
        <v>697</v>
      </c>
      <c r="E6146" t="s">
        <v>3724</v>
      </c>
      <c r="F6146" s="4"/>
      <c r="G6146" s="9">
        <f>Table5[[#This Row],[Order Quantity]]</f>
        <v>1</v>
      </c>
    </row>
    <row r="6147" spans="1:7" ht="16" hidden="1" x14ac:dyDescent="0.2">
      <c r="A6147" t="s">
        <v>6224</v>
      </c>
      <c r="B6147">
        <v>1</v>
      </c>
      <c r="C6147">
        <v>1</v>
      </c>
      <c r="D6147" t="s">
        <v>113</v>
      </c>
      <c r="E6147" t="s">
        <v>3569</v>
      </c>
      <c r="F6147" s="4"/>
      <c r="G6147" s="9">
        <f>Table5[[#This Row],[Order Quantity]]</f>
        <v>1</v>
      </c>
    </row>
    <row r="6148" spans="1:7" ht="16" hidden="1" x14ac:dyDescent="0.2">
      <c r="A6148" t="s">
        <v>6230</v>
      </c>
      <c r="B6148">
        <v>1</v>
      </c>
      <c r="C6148">
        <v>1</v>
      </c>
      <c r="D6148" t="s">
        <v>697</v>
      </c>
      <c r="E6148" t="s">
        <v>1361</v>
      </c>
      <c r="F6148" s="4"/>
      <c r="G6148" s="9">
        <f>Table5[[#This Row],[Order Quantity]]</f>
        <v>1</v>
      </c>
    </row>
    <row r="6149" spans="1:7" ht="16" hidden="1" x14ac:dyDescent="0.2">
      <c r="A6149" t="s">
        <v>6238</v>
      </c>
      <c r="B6149">
        <v>1</v>
      </c>
      <c r="C6149">
        <v>1</v>
      </c>
      <c r="D6149" t="s">
        <v>684</v>
      </c>
      <c r="E6149" t="s">
        <v>1559</v>
      </c>
      <c r="F6149" s="4"/>
      <c r="G6149" s="9">
        <f>Table5[[#This Row],[Order Quantity]]</f>
        <v>1</v>
      </c>
    </row>
    <row r="6150" spans="1:7" ht="16" hidden="1" x14ac:dyDescent="0.2">
      <c r="A6150" t="s">
        <v>6199</v>
      </c>
      <c r="B6150">
        <v>1</v>
      </c>
      <c r="C6150">
        <v>1</v>
      </c>
      <c r="D6150" t="s">
        <v>684</v>
      </c>
      <c r="E6150" t="s">
        <v>1594</v>
      </c>
      <c r="F6150" s="4"/>
      <c r="G6150" s="9">
        <f>Table5[[#This Row],[Order Quantity]]</f>
        <v>1</v>
      </c>
    </row>
    <row r="6151" spans="1:7" ht="16" hidden="1" x14ac:dyDescent="0.2">
      <c r="A6151" t="s">
        <v>6231</v>
      </c>
      <c r="B6151">
        <v>1</v>
      </c>
      <c r="C6151">
        <v>1</v>
      </c>
      <c r="D6151" t="s">
        <v>2399</v>
      </c>
      <c r="E6151" t="s">
        <v>1336</v>
      </c>
      <c r="F6151" s="4"/>
      <c r="G6151" s="9">
        <f>Table5[[#This Row],[Order Quantity]]</f>
        <v>1</v>
      </c>
    </row>
    <row r="6152" spans="1:7" ht="16" hidden="1" x14ac:dyDescent="0.2">
      <c r="A6152" t="s">
        <v>6239</v>
      </c>
      <c r="B6152">
        <v>1</v>
      </c>
      <c r="C6152">
        <v>1</v>
      </c>
      <c r="D6152" t="s">
        <v>697</v>
      </c>
      <c r="E6152" t="s">
        <v>1361</v>
      </c>
      <c r="F6152" s="4"/>
      <c r="G6152" s="9">
        <f>Table5[[#This Row],[Order Quantity]]</f>
        <v>1</v>
      </c>
    </row>
    <row r="6153" spans="1:7" ht="16" hidden="1" x14ac:dyDescent="0.2">
      <c r="A6153" t="s">
        <v>6242</v>
      </c>
      <c r="B6153">
        <v>1</v>
      </c>
      <c r="C6153">
        <v>1</v>
      </c>
      <c r="D6153" t="s">
        <v>3252</v>
      </c>
      <c r="E6153" t="s">
        <v>5366</v>
      </c>
      <c r="F6153" s="4"/>
      <c r="G6153" s="9">
        <f>Table5[[#This Row],[Order Quantity]]</f>
        <v>1</v>
      </c>
    </row>
    <row r="6154" spans="1:7" ht="16" hidden="1" x14ac:dyDescent="0.2">
      <c r="A6154" t="s">
        <v>6245</v>
      </c>
      <c r="B6154">
        <v>1</v>
      </c>
      <c r="C6154">
        <v>1</v>
      </c>
      <c r="D6154" t="s">
        <v>684</v>
      </c>
      <c r="E6154" t="s">
        <v>6245</v>
      </c>
      <c r="F6154" s="4"/>
      <c r="G6154" s="9">
        <f>Table5[[#This Row],[Order Quantity]]</f>
        <v>1</v>
      </c>
    </row>
    <row r="6155" spans="1:7" ht="16" hidden="1" x14ac:dyDescent="0.2">
      <c r="A6155" t="s">
        <v>6247</v>
      </c>
      <c r="B6155">
        <v>1</v>
      </c>
      <c r="C6155">
        <v>1</v>
      </c>
      <c r="D6155" t="s">
        <v>2399</v>
      </c>
      <c r="E6155" t="s">
        <v>1336</v>
      </c>
      <c r="F6155" s="4"/>
      <c r="G6155" s="9">
        <f>Table5[[#This Row],[Order Quantity]]</f>
        <v>1</v>
      </c>
    </row>
    <row r="6156" spans="1:7" ht="16" hidden="1" x14ac:dyDescent="0.2">
      <c r="A6156" t="s">
        <v>6248</v>
      </c>
      <c r="B6156">
        <v>1</v>
      </c>
      <c r="C6156">
        <v>1</v>
      </c>
      <c r="D6156" t="s">
        <v>113</v>
      </c>
      <c r="E6156" t="s">
        <v>1361</v>
      </c>
      <c r="F6156" s="4"/>
      <c r="G6156" s="9">
        <f>Table5[[#This Row],[Order Quantity]]</f>
        <v>1</v>
      </c>
    </row>
    <row r="6157" spans="1:7" ht="16" hidden="1" x14ac:dyDescent="0.2">
      <c r="A6157" t="s">
        <v>6249</v>
      </c>
      <c r="B6157">
        <v>1</v>
      </c>
      <c r="C6157">
        <v>1</v>
      </c>
      <c r="D6157" t="s">
        <v>6087</v>
      </c>
      <c r="E6157" t="s">
        <v>6072</v>
      </c>
      <c r="F6157" s="4"/>
      <c r="G6157" s="9">
        <f>Table5[[#This Row],[Order Quantity]]</f>
        <v>1</v>
      </c>
    </row>
    <row r="6158" spans="1:7" ht="16" hidden="1" x14ac:dyDescent="0.2">
      <c r="A6158" t="s">
        <v>6251</v>
      </c>
      <c r="B6158">
        <v>1</v>
      </c>
      <c r="C6158">
        <v>1</v>
      </c>
      <c r="D6158" t="s">
        <v>6087</v>
      </c>
      <c r="E6158" t="s">
        <v>6072</v>
      </c>
      <c r="F6158" s="4"/>
      <c r="G6158" s="9">
        <f>Table5[[#This Row],[Order Quantity]]</f>
        <v>1</v>
      </c>
    </row>
    <row r="6159" spans="1:7" ht="16" hidden="1" x14ac:dyDescent="0.2">
      <c r="A6159" t="s">
        <v>6253</v>
      </c>
      <c r="B6159">
        <v>1</v>
      </c>
      <c r="C6159">
        <v>1</v>
      </c>
      <c r="D6159" t="s">
        <v>65</v>
      </c>
      <c r="E6159" t="s">
        <v>6253</v>
      </c>
      <c r="F6159" s="4"/>
      <c r="G6159" s="9">
        <f>Table5[[#This Row],[Order Quantity]]</f>
        <v>1</v>
      </c>
    </row>
    <row r="6160" spans="1:7" ht="16" hidden="1" x14ac:dyDescent="0.2">
      <c r="A6160" t="s">
        <v>6256</v>
      </c>
      <c r="B6160">
        <v>1</v>
      </c>
      <c r="C6160">
        <v>1</v>
      </c>
      <c r="D6160" t="s">
        <v>6117</v>
      </c>
      <c r="E6160" t="s">
        <v>3562</v>
      </c>
      <c r="F6160" s="4"/>
      <c r="G6160" s="9">
        <f>Table5[[#This Row],[Order Quantity]]</f>
        <v>1</v>
      </c>
    </row>
    <row r="6161" spans="1:7" ht="16" hidden="1" x14ac:dyDescent="0.2">
      <c r="A6161" t="s">
        <v>6257</v>
      </c>
      <c r="B6161">
        <v>1</v>
      </c>
      <c r="C6161">
        <v>1</v>
      </c>
      <c r="D6161" t="s">
        <v>6258</v>
      </c>
      <c r="E6161" t="s">
        <v>6244</v>
      </c>
      <c r="F6161" s="4"/>
      <c r="G6161" s="9">
        <f>Table5[[#This Row],[Order Quantity]]</f>
        <v>1</v>
      </c>
    </row>
    <row r="6162" spans="1:7" ht="16" hidden="1" x14ac:dyDescent="0.2">
      <c r="A6162" t="s">
        <v>6260</v>
      </c>
      <c r="B6162">
        <v>1</v>
      </c>
      <c r="C6162">
        <v>1</v>
      </c>
      <c r="D6162" t="s">
        <v>6261</v>
      </c>
      <c r="E6162" t="s">
        <v>6072</v>
      </c>
      <c r="F6162" s="4"/>
      <c r="G6162" s="9">
        <f>Table5[[#This Row],[Order Quantity]]</f>
        <v>1</v>
      </c>
    </row>
    <row r="6163" spans="1:7" ht="16" hidden="1" x14ac:dyDescent="0.2">
      <c r="A6163" t="s">
        <v>6262</v>
      </c>
      <c r="B6163">
        <v>1</v>
      </c>
      <c r="C6163">
        <v>1</v>
      </c>
      <c r="D6163" t="s">
        <v>3961</v>
      </c>
      <c r="E6163" t="s">
        <v>608</v>
      </c>
      <c r="F6163" s="4"/>
      <c r="G6163" s="9">
        <f>Table5[[#This Row],[Order Quantity]]</f>
        <v>1</v>
      </c>
    </row>
    <row r="6164" spans="1:7" ht="16" hidden="1" x14ac:dyDescent="0.2">
      <c r="A6164" t="s">
        <v>6286</v>
      </c>
      <c r="B6164">
        <v>1</v>
      </c>
      <c r="C6164">
        <v>1</v>
      </c>
      <c r="D6164" t="s">
        <v>136</v>
      </c>
      <c r="E6164" t="s">
        <v>3053</v>
      </c>
      <c r="F6164" s="4"/>
      <c r="G6164" s="9">
        <f>Table5[[#This Row],[Order Quantity]]</f>
        <v>1</v>
      </c>
    </row>
    <row r="6165" spans="1:7" ht="16" hidden="1" x14ac:dyDescent="0.2">
      <c r="A6165" t="s">
        <v>6288</v>
      </c>
      <c r="B6165">
        <v>1</v>
      </c>
      <c r="C6165">
        <v>1</v>
      </c>
      <c r="D6165" t="s">
        <v>136</v>
      </c>
      <c r="E6165" t="s">
        <v>3034</v>
      </c>
      <c r="F6165" s="4"/>
      <c r="G6165" s="9">
        <f>Table5[[#This Row],[Order Quantity]]</f>
        <v>1</v>
      </c>
    </row>
    <row r="6166" spans="1:7" ht="16" hidden="1" x14ac:dyDescent="0.2">
      <c r="A6166" t="s">
        <v>2513</v>
      </c>
      <c r="B6166">
        <v>1</v>
      </c>
      <c r="C6166">
        <v>1</v>
      </c>
      <c r="D6166" t="s">
        <v>4747</v>
      </c>
      <c r="E6166" t="s">
        <v>2513</v>
      </c>
      <c r="F6166" s="4"/>
      <c r="G6166" s="9">
        <f>Table5[[#This Row],[Order Quantity]]</f>
        <v>1</v>
      </c>
    </row>
    <row r="6167" spans="1:7" ht="16" hidden="1" x14ac:dyDescent="0.2">
      <c r="A6167" t="s">
        <v>6292</v>
      </c>
      <c r="B6167">
        <v>1</v>
      </c>
      <c r="C6167">
        <v>1</v>
      </c>
      <c r="D6167" t="s">
        <v>527</v>
      </c>
      <c r="E6167" t="s">
        <v>1467</v>
      </c>
      <c r="F6167" s="4"/>
      <c r="G6167" s="9">
        <f>Table5[[#This Row],[Order Quantity]]</f>
        <v>1</v>
      </c>
    </row>
    <row r="6168" spans="1:7" ht="16" hidden="1" x14ac:dyDescent="0.2">
      <c r="A6168" t="s">
        <v>6294</v>
      </c>
      <c r="B6168">
        <v>1</v>
      </c>
      <c r="C6168">
        <v>1</v>
      </c>
      <c r="D6168" t="s">
        <v>6295</v>
      </c>
      <c r="E6168" t="s">
        <v>1908</v>
      </c>
      <c r="F6168" s="4"/>
      <c r="G6168" s="9">
        <f>Table5[[#This Row],[Order Quantity]]</f>
        <v>1</v>
      </c>
    </row>
    <row r="6169" spans="1:7" ht="16" hidden="1" x14ac:dyDescent="0.2">
      <c r="A6169" t="s">
        <v>6296</v>
      </c>
      <c r="B6169">
        <v>1</v>
      </c>
      <c r="C6169">
        <v>1</v>
      </c>
      <c r="D6169" t="s">
        <v>6297</v>
      </c>
      <c r="E6169" t="s">
        <v>2273</v>
      </c>
      <c r="F6169" s="4"/>
      <c r="G6169" s="9">
        <f>Table5[[#This Row],[Order Quantity]]</f>
        <v>1</v>
      </c>
    </row>
    <row r="6170" spans="1:7" ht="16" hidden="1" x14ac:dyDescent="0.2">
      <c r="A6170" t="s">
        <v>6298</v>
      </c>
      <c r="B6170">
        <v>1</v>
      </c>
      <c r="C6170">
        <v>1</v>
      </c>
      <c r="D6170" t="s">
        <v>6297</v>
      </c>
      <c r="E6170" t="s">
        <v>2273</v>
      </c>
      <c r="F6170" s="4"/>
      <c r="G6170" s="9">
        <f>Table5[[#This Row],[Order Quantity]]</f>
        <v>1</v>
      </c>
    </row>
    <row r="6171" spans="1:7" ht="16" hidden="1" x14ac:dyDescent="0.2">
      <c r="A6171" t="s">
        <v>6303</v>
      </c>
      <c r="B6171">
        <v>1</v>
      </c>
      <c r="C6171">
        <v>1</v>
      </c>
      <c r="D6171" t="s">
        <v>922</v>
      </c>
      <c r="E6171" t="s">
        <v>2978</v>
      </c>
      <c r="F6171" s="4"/>
      <c r="G6171" s="9">
        <f>Table5[[#This Row],[Order Quantity]]</f>
        <v>1</v>
      </c>
    </row>
    <row r="6172" spans="1:7" ht="16" hidden="1" x14ac:dyDescent="0.2">
      <c r="A6172" t="s">
        <v>6305</v>
      </c>
      <c r="B6172">
        <v>1</v>
      </c>
      <c r="C6172">
        <v>1</v>
      </c>
      <c r="D6172" t="s">
        <v>6306</v>
      </c>
      <c r="E6172" t="s">
        <v>1498</v>
      </c>
      <c r="F6172" s="4"/>
      <c r="G6172" s="9">
        <f>Table5[[#This Row],[Order Quantity]]</f>
        <v>1</v>
      </c>
    </row>
    <row r="6173" spans="1:7" ht="16" hidden="1" x14ac:dyDescent="0.2">
      <c r="A6173" t="s">
        <v>6308</v>
      </c>
      <c r="B6173">
        <v>1</v>
      </c>
      <c r="C6173">
        <v>1</v>
      </c>
      <c r="D6173" t="s">
        <v>97</v>
      </c>
      <c r="E6173" t="s">
        <v>1285</v>
      </c>
      <c r="F6173" s="4"/>
      <c r="G6173" s="9">
        <f>Table5[[#This Row],[Order Quantity]]</f>
        <v>1</v>
      </c>
    </row>
    <row r="6174" spans="1:7" ht="16" hidden="1" x14ac:dyDescent="0.2">
      <c r="A6174" t="s">
        <v>6309</v>
      </c>
      <c r="B6174">
        <v>1</v>
      </c>
      <c r="C6174">
        <v>1</v>
      </c>
      <c r="D6174" t="s">
        <v>89</v>
      </c>
      <c r="E6174" t="s">
        <v>1084</v>
      </c>
      <c r="F6174" s="4"/>
      <c r="G6174" s="9">
        <f>Table5[[#This Row],[Order Quantity]]</f>
        <v>1</v>
      </c>
    </row>
    <row r="6175" spans="1:7" ht="16" hidden="1" x14ac:dyDescent="0.2">
      <c r="A6175" t="s">
        <v>6312</v>
      </c>
      <c r="B6175">
        <v>1</v>
      </c>
      <c r="C6175">
        <v>1</v>
      </c>
      <c r="D6175" t="s">
        <v>6313</v>
      </c>
      <c r="E6175" t="s">
        <v>1456</v>
      </c>
      <c r="F6175" s="4"/>
      <c r="G6175" s="9">
        <f>Table5[[#This Row],[Order Quantity]]</f>
        <v>1</v>
      </c>
    </row>
    <row r="6176" spans="1:7" ht="16" hidden="1" x14ac:dyDescent="0.2">
      <c r="A6176" t="s">
        <v>6317</v>
      </c>
      <c r="B6176">
        <v>1</v>
      </c>
      <c r="C6176">
        <v>1</v>
      </c>
      <c r="D6176" t="s">
        <v>1692</v>
      </c>
      <c r="E6176" t="s">
        <v>6318</v>
      </c>
      <c r="F6176" s="4"/>
      <c r="G6176" s="9">
        <f>Table5[[#This Row],[Order Quantity]]</f>
        <v>1</v>
      </c>
    </row>
    <row r="6177" spans="1:7" ht="16" hidden="1" x14ac:dyDescent="0.2">
      <c r="A6177" t="s">
        <v>6320</v>
      </c>
      <c r="B6177">
        <v>1</v>
      </c>
      <c r="C6177">
        <v>1</v>
      </c>
      <c r="D6177" t="s">
        <v>97</v>
      </c>
      <c r="E6177" t="s">
        <v>2362</v>
      </c>
      <c r="F6177" s="4"/>
      <c r="G6177" s="9">
        <f>Table5[[#This Row],[Order Quantity]]</f>
        <v>1</v>
      </c>
    </row>
    <row r="6178" spans="1:7" ht="16" hidden="1" x14ac:dyDescent="0.2">
      <c r="A6178" t="s">
        <v>6327</v>
      </c>
      <c r="B6178">
        <v>1</v>
      </c>
      <c r="C6178">
        <v>1</v>
      </c>
      <c r="D6178" t="s">
        <v>201</v>
      </c>
      <c r="E6178" t="s">
        <v>2907</v>
      </c>
      <c r="F6178" s="4"/>
      <c r="G6178" s="9">
        <f>Table5[[#This Row],[Order Quantity]]</f>
        <v>1</v>
      </c>
    </row>
    <row r="6179" spans="1:7" ht="16" hidden="1" x14ac:dyDescent="0.2">
      <c r="A6179" t="s">
        <v>6333</v>
      </c>
      <c r="B6179">
        <v>1</v>
      </c>
      <c r="C6179">
        <v>1</v>
      </c>
      <c r="D6179" t="s">
        <v>136</v>
      </c>
      <c r="E6179" t="s">
        <v>2907</v>
      </c>
      <c r="F6179" s="4"/>
      <c r="G6179" s="9">
        <f>Table5[[#This Row],[Order Quantity]]</f>
        <v>1</v>
      </c>
    </row>
    <row r="6180" spans="1:7" ht="16" hidden="1" x14ac:dyDescent="0.2">
      <c r="A6180" t="s">
        <v>6335</v>
      </c>
      <c r="B6180">
        <v>1</v>
      </c>
      <c r="C6180">
        <v>1</v>
      </c>
      <c r="D6180" t="s">
        <v>709</v>
      </c>
      <c r="E6180" t="s">
        <v>1428</v>
      </c>
      <c r="F6180" s="4"/>
      <c r="G6180" s="9">
        <f>Table5[[#This Row],[Order Quantity]]</f>
        <v>1</v>
      </c>
    </row>
    <row r="6181" spans="1:7" ht="16" hidden="1" x14ac:dyDescent="0.2">
      <c r="A6181" t="s">
        <v>6339</v>
      </c>
      <c r="B6181">
        <v>1</v>
      </c>
      <c r="C6181">
        <v>1</v>
      </c>
      <c r="D6181" t="s">
        <v>555</v>
      </c>
      <c r="E6181" t="s">
        <v>2965</v>
      </c>
      <c r="F6181" s="4"/>
      <c r="G6181" s="9">
        <f>Table5[[#This Row],[Order Quantity]]</f>
        <v>1</v>
      </c>
    </row>
    <row r="6182" spans="1:7" ht="16" hidden="1" x14ac:dyDescent="0.2">
      <c r="A6182" t="s">
        <v>842</v>
      </c>
      <c r="B6182">
        <v>1</v>
      </c>
      <c r="C6182">
        <v>1</v>
      </c>
      <c r="D6182" t="s">
        <v>544</v>
      </c>
      <c r="E6182" t="s">
        <v>1541</v>
      </c>
      <c r="F6182" s="4"/>
      <c r="G6182" s="9">
        <f>Table5[[#This Row],[Order Quantity]]</f>
        <v>1</v>
      </c>
    </row>
    <row r="6183" spans="1:7" ht="16" hidden="1" x14ac:dyDescent="0.2">
      <c r="A6183" t="s">
        <v>6343</v>
      </c>
      <c r="B6183">
        <v>1</v>
      </c>
      <c r="C6183">
        <v>1</v>
      </c>
      <c r="D6183" t="s">
        <v>262</v>
      </c>
      <c r="E6183" t="s">
        <v>1805</v>
      </c>
      <c r="F6183" s="4"/>
      <c r="G6183" s="9">
        <f>Table5[[#This Row],[Order Quantity]]</f>
        <v>1</v>
      </c>
    </row>
    <row r="6184" spans="1:7" ht="16" hidden="1" x14ac:dyDescent="0.2">
      <c r="A6184" t="s">
        <v>6346</v>
      </c>
      <c r="B6184">
        <v>1</v>
      </c>
      <c r="C6184">
        <v>1</v>
      </c>
      <c r="D6184" t="s">
        <v>6347</v>
      </c>
      <c r="E6184" t="s">
        <v>1489</v>
      </c>
      <c r="F6184" s="4"/>
      <c r="G6184" s="9">
        <f>Table5[[#This Row],[Order Quantity]]</f>
        <v>1</v>
      </c>
    </row>
    <row r="6185" spans="1:7" ht="16" hidden="1" x14ac:dyDescent="0.2">
      <c r="A6185" t="s">
        <v>6352</v>
      </c>
      <c r="B6185">
        <v>1</v>
      </c>
      <c r="C6185" s="6">
        <v>1</v>
      </c>
      <c r="D6185" t="s">
        <v>113</v>
      </c>
      <c r="E6185" t="s">
        <v>2419</v>
      </c>
      <c r="F6185" s="4"/>
      <c r="G6185" s="9">
        <f>Table5[[#This Row],[Order Quantity]]</f>
        <v>1</v>
      </c>
    </row>
    <row r="6186" spans="1:7" ht="16" hidden="1" x14ac:dyDescent="0.2">
      <c r="A6186" t="s">
        <v>1327</v>
      </c>
      <c r="B6186">
        <v>1</v>
      </c>
      <c r="C6186">
        <v>1</v>
      </c>
      <c r="D6186" t="s">
        <v>129</v>
      </c>
      <c r="E6186" t="s">
        <v>1278</v>
      </c>
      <c r="F6186" s="4"/>
      <c r="G6186" s="9">
        <f>Table5[[#This Row],[Order Quantity]]</f>
        <v>1</v>
      </c>
    </row>
    <row r="6187" spans="1:7" ht="16" hidden="1" x14ac:dyDescent="0.2">
      <c r="A6187" t="s">
        <v>6355</v>
      </c>
      <c r="B6187">
        <v>1</v>
      </c>
      <c r="C6187">
        <v>1</v>
      </c>
      <c r="D6187" t="s">
        <v>1451</v>
      </c>
      <c r="E6187" t="s">
        <v>2254</v>
      </c>
      <c r="F6187" s="4"/>
      <c r="G6187" s="9">
        <f>Table5[[#This Row],[Order Quantity]]</f>
        <v>1</v>
      </c>
    </row>
    <row r="6188" spans="1:7" ht="16" hidden="1" x14ac:dyDescent="0.2">
      <c r="A6188" t="s">
        <v>6356</v>
      </c>
      <c r="B6188">
        <v>1</v>
      </c>
      <c r="C6188">
        <v>1</v>
      </c>
      <c r="D6188" t="s">
        <v>1451</v>
      </c>
      <c r="E6188" t="s">
        <v>2254</v>
      </c>
      <c r="F6188" s="4"/>
      <c r="G6188" s="9">
        <f>Table5[[#This Row],[Order Quantity]]</f>
        <v>1</v>
      </c>
    </row>
    <row r="6189" spans="1:7" ht="16" hidden="1" x14ac:dyDescent="0.2">
      <c r="A6189" t="s">
        <v>871</v>
      </c>
      <c r="B6189">
        <v>1</v>
      </c>
      <c r="C6189">
        <v>1</v>
      </c>
      <c r="D6189" t="s">
        <v>544</v>
      </c>
      <c r="E6189" t="s">
        <v>1541</v>
      </c>
      <c r="F6189" s="4"/>
      <c r="G6189" s="9">
        <f>Table5[[#This Row],[Order Quantity]]</f>
        <v>1</v>
      </c>
    </row>
    <row r="6190" spans="1:7" ht="16" hidden="1" x14ac:dyDescent="0.2">
      <c r="A6190" t="s">
        <v>6359</v>
      </c>
      <c r="B6190">
        <v>1</v>
      </c>
      <c r="C6190">
        <v>1</v>
      </c>
      <c r="D6190" t="s">
        <v>147</v>
      </c>
      <c r="E6190" t="s">
        <v>1419</v>
      </c>
      <c r="F6190" s="4"/>
      <c r="G6190" s="9">
        <f>Table5[[#This Row],[Order Quantity]]</f>
        <v>1</v>
      </c>
    </row>
    <row r="6191" spans="1:7" ht="16" hidden="1" x14ac:dyDescent="0.2">
      <c r="A6191" t="s">
        <v>6361</v>
      </c>
      <c r="B6191">
        <v>1</v>
      </c>
      <c r="C6191">
        <v>1</v>
      </c>
      <c r="D6191" t="s">
        <v>6362</v>
      </c>
      <c r="E6191" t="s">
        <v>1757</v>
      </c>
      <c r="F6191" s="4"/>
      <c r="G6191" s="9">
        <f>Table5[[#This Row],[Order Quantity]]</f>
        <v>1</v>
      </c>
    </row>
    <row r="6192" spans="1:7" ht="16" hidden="1" x14ac:dyDescent="0.2">
      <c r="A6192" t="s">
        <v>6363</v>
      </c>
      <c r="B6192">
        <v>1</v>
      </c>
      <c r="C6192">
        <v>1</v>
      </c>
      <c r="D6192" t="s">
        <v>6364</v>
      </c>
      <c r="E6192" t="s">
        <v>2147</v>
      </c>
      <c r="F6192" s="4"/>
      <c r="G6192" s="9">
        <f>Table5[[#This Row],[Order Quantity]]</f>
        <v>1</v>
      </c>
    </row>
    <row r="6193" spans="1:7" ht="16" hidden="1" x14ac:dyDescent="0.2">
      <c r="A6193" t="s">
        <v>6367</v>
      </c>
      <c r="B6193">
        <v>1</v>
      </c>
      <c r="C6193" s="6">
        <v>1</v>
      </c>
      <c r="D6193" t="s">
        <v>6368</v>
      </c>
      <c r="E6193" t="s">
        <v>2807</v>
      </c>
      <c r="F6193" s="4"/>
      <c r="G6193" s="9">
        <f>Table5[[#This Row],[Order Quantity]]</f>
        <v>1</v>
      </c>
    </row>
    <row r="6194" spans="1:7" ht="16" hidden="1" x14ac:dyDescent="0.2">
      <c r="A6194" t="s">
        <v>6374</v>
      </c>
      <c r="B6194">
        <v>1</v>
      </c>
      <c r="C6194">
        <v>1</v>
      </c>
      <c r="D6194" t="s">
        <v>103</v>
      </c>
      <c r="E6194" t="s">
        <v>1674</v>
      </c>
      <c r="F6194" s="4"/>
      <c r="G6194" s="9">
        <f>Table5[[#This Row],[Order Quantity]]</f>
        <v>1</v>
      </c>
    </row>
    <row r="6195" spans="1:7" ht="16" hidden="1" x14ac:dyDescent="0.2">
      <c r="A6195" t="s">
        <v>6379</v>
      </c>
      <c r="B6195">
        <v>1</v>
      </c>
      <c r="C6195">
        <v>1</v>
      </c>
      <c r="D6195" t="s">
        <v>6380</v>
      </c>
      <c r="E6195" t="s">
        <v>1467</v>
      </c>
      <c r="F6195" s="4"/>
      <c r="G6195" s="9">
        <f>Table5[[#This Row],[Order Quantity]]</f>
        <v>1</v>
      </c>
    </row>
    <row r="6196" spans="1:7" ht="16" hidden="1" x14ac:dyDescent="0.2">
      <c r="A6196" t="s">
        <v>6385</v>
      </c>
      <c r="B6196">
        <v>1</v>
      </c>
      <c r="C6196">
        <v>1</v>
      </c>
      <c r="D6196" t="s">
        <v>103</v>
      </c>
      <c r="E6196" t="s">
        <v>1674</v>
      </c>
      <c r="F6196" s="4"/>
      <c r="G6196" s="9">
        <f>Table5[[#This Row],[Order Quantity]]</f>
        <v>1</v>
      </c>
    </row>
    <row r="6197" spans="1:7" ht="16" hidden="1" x14ac:dyDescent="0.2">
      <c r="A6197" t="s">
        <v>6390</v>
      </c>
      <c r="B6197">
        <v>1</v>
      </c>
      <c r="C6197">
        <v>1</v>
      </c>
      <c r="D6197" t="s">
        <v>262</v>
      </c>
      <c r="E6197" t="s">
        <v>1250</v>
      </c>
      <c r="F6197" s="4"/>
      <c r="G6197" s="9">
        <f>Table5[[#This Row],[Order Quantity]]</f>
        <v>1</v>
      </c>
    </row>
    <row r="6198" spans="1:7" ht="16" hidden="1" x14ac:dyDescent="0.2">
      <c r="A6198" t="s">
        <v>6395</v>
      </c>
      <c r="B6198">
        <v>1</v>
      </c>
      <c r="C6198" s="6">
        <v>1</v>
      </c>
      <c r="D6198" t="s">
        <v>760</v>
      </c>
      <c r="E6198" t="s">
        <v>1265</v>
      </c>
      <c r="F6198" s="4"/>
      <c r="G6198" s="9">
        <f>Table5[[#This Row],[Order Quantity]]</f>
        <v>1</v>
      </c>
    </row>
    <row r="6199" spans="1:7" ht="16" hidden="1" x14ac:dyDescent="0.2">
      <c r="A6199" t="s">
        <v>5619</v>
      </c>
      <c r="B6199">
        <v>1</v>
      </c>
      <c r="C6199">
        <v>1</v>
      </c>
      <c r="D6199" t="s">
        <v>65</v>
      </c>
      <c r="E6199" t="s">
        <v>1757</v>
      </c>
      <c r="F6199" s="4"/>
      <c r="G6199" s="9">
        <f>Table5[[#This Row],[Order Quantity]]</f>
        <v>1</v>
      </c>
    </row>
    <row r="6200" spans="1:7" ht="16" hidden="1" x14ac:dyDescent="0.2">
      <c r="A6200" t="s">
        <v>6411</v>
      </c>
      <c r="B6200">
        <v>1</v>
      </c>
      <c r="C6200">
        <v>1</v>
      </c>
      <c r="D6200" t="s">
        <v>6412</v>
      </c>
      <c r="E6200" t="s">
        <v>1467</v>
      </c>
      <c r="F6200" s="4"/>
      <c r="G6200" s="9">
        <f>Table5[[#This Row],[Order Quantity]]</f>
        <v>1</v>
      </c>
    </row>
    <row r="6201" spans="1:7" ht="16" hidden="1" x14ac:dyDescent="0.2">
      <c r="A6201" t="s">
        <v>6416</v>
      </c>
      <c r="B6201">
        <v>1</v>
      </c>
      <c r="C6201">
        <v>1</v>
      </c>
      <c r="D6201" t="s">
        <v>6417</v>
      </c>
      <c r="E6201" t="s">
        <v>6418</v>
      </c>
      <c r="F6201" s="4"/>
      <c r="G6201" s="9">
        <f>Table5[[#This Row],[Order Quantity]]</f>
        <v>1</v>
      </c>
    </row>
    <row r="6202" spans="1:7" ht="16" hidden="1" x14ac:dyDescent="0.2">
      <c r="A6202" t="s">
        <v>6428</v>
      </c>
      <c r="B6202">
        <v>1</v>
      </c>
      <c r="C6202">
        <v>1</v>
      </c>
      <c r="D6202" t="s">
        <v>47</v>
      </c>
      <c r="E6202" t="s">
        <v>1576</v>
      </c>
      <c r="F6202" s="4"/>
      <c r="G6202" s="9">
        <f>Table5[[#This Row],[Order Quantity]]</f>
        <v>1</v>
      </c>
    </row>
    <row r="6203" spans="1:7" ht="16" hidden="1" x14ac:dyDescent="0.2">
      <c r="A6203" t="s">
        <v>6429</v>
      </c>
      <c r="B6203">
        <v>1</v>
      </c>
      <c r="C6203">
        <v>1</v>
      </c>
      <c r="D6203" t="s">
        <v>47</v>
      </c>
      <c r="E6203" t="s">
        <v>1576</v>
      </c>
      <c r="F6203" s="4"/>
      <c r="G6203" s="9">
        <f>Table5[[#This Row],[Order Quantity]]</f>
        <v>1</v>
      </c>
    </row>
    <row r="6204" spans="1:7" ht="16" hidden="1" x14ac:dyDescent="0.2">
      <c r="A6204" t="s">
        <v>6432</v>
      </c>
      <c r="B6204">
        <v>1</v>
      </c>
      <c r="C6204" s="6">
        <v>1</v>
      </c>
      <c r="D6204" t="s">
        <v>336</v>
      </c>
      <c r="E6204" t="s">
        <v>1377</v>
      </c>
      <c r="F6204" s="4"/>
      <c r="G6204" s="9">
        <f>Table5[[#This Row],[Order Quantity]]</f>
        <v>1</v>
      </c>
    </row>
    <row r="6205" spans="1:7" ht="16" hidden="1" x14ac:dyDescent="0.2">
      <c r="A6205" t="s">
        <v>6438</v>
      </c>
      <c r="B6205">
        <v>1</v>
      </c>
      <c r="C6205">
        <v>1</v>
      </c>
      <c r="D6205" t="s">
        <v>171</v>
      </c>
      <c r="E6205" t="s">
        <v>1956</v>
      </c>
      <c r="F6205" s="4"/>
      <c r="G6205" s="9">
        <f>Table5[[#This Row],[Order Quantity]]</f>
        <v>1</v>
      </c>
    </row>
    <row r="6206" spans="1:7" ht="16" hidden="1" x14ac:dyDescent="0.2">
      <c r="A6206" t="s">
        <v>6446</v>
      </c>
      <c r="B6206">
        <v>1</v>
      </c>
      <c r="C6206">
        <v>1</v>
      </c>
      <c r="D6206" t="s">
        <v>5656</v>
      </c>
      <c r="E6206" t="s">
        <v>1416</v>
      </c>
      <c r="F6206" s="4"/>
      <c r="G6206" s="9">
        <f>Table5[[#This Row],[Order Quantity]]</f>
        <v>1</v>
      </c>
    </row>
    <row r="6207" spans="1:7" ht="16" hidden="1" x14ac:dyDescent="0.2">
      <c r="A6207" t="s">
        <v>6449</v>
      </c>
      <c r="B6207">
        <v>1</v>
      </c>
      <c r="C6207">
        <v>1</v>
      </c>
      <c r="D6207" t="s">
        <v>2031</v>
      </c>
      <c r="E6207" t="s">
        <v>1364</v>
      </c>
      <c r="F6207" s="4"/>
      <c r="G6207" s="9">
        <f>Table5[[#This Row],[Order Quantity]]</f>
        <v>1</v>
      </c>
    </row>
    <row r="6208" spans="1:7" ht="16" hidden="1" x14ac:dyDescent="0.2">
      <c r="A6208" t="s">
        <v>6460</v>
      </c>
      <c r="B6208">
        <v>1</v>
      </c>
      <c r="C6208">
        <v>1</v>
      </c>
      <c r="D6208" t="s">
        <v>2483</v>
      </c>
      <c r="E6208" t="s">
        <v>2484</v>
      </c>
      <c r="F6208" s="4"/>
      <c r="G6208" s="9">
        <f>Table5[[#This Row],[Order Quantity]]</f>
        <v>1</v>
      </c>
    </row>
    <row r="6209" spans="1:7" ht="16" hidden="1" x14ac:dyDescent="0.2">
      <c r="A6209" t="s">
        <v>6464</v>
      </c>
      <c r="B6209">
        <v>1</v>
      </c>
      <c r="C6209">
        <v>1</v>
      </c>
      <c r="D6209" t="s">
        <v>1748</v>
      </c>
      <c r="E6209" t="s">
        <v>1416</v>
      </c>
      <c r="F6209" s="4"/>
      <c r="G6209" s="9">
        <f>Table5[[#This Row],[Order Quantity]]</f>
        <v>1</v>
      </c>
    </row>
    <row r="6210" spans="1:7" ht="16" hidden="1" x14ac:dyDescent="0.2">
      <c r="A6210" t="s">
        <v>6474</v>
      </c>
      <c r="B6210">
        <v>1</v>
      </c>
      <c r="C6210">
        <v>1</v>
      </c>
      <c r="D6210" t="s">
        <v>6475</v>
      </c>
      <c r="E6210" t="s">
        <v>1846</v>
      </c>
      <c r="F6210" s="4"/>
      <c r="G6210" s="9">
        <f>Table5[[#This Row],[Order Quantity]]</f>
        <v>1</v>
      </c>
    </row>
    <row r="6211" spans="1:7" ht="16" hidden="1" x14ac:dyDescent="0.2">
      <c r="A6211" t="s">
        <v>6478</v>
      </c>
      <c r="B6211">
        <v>1</v>
      </c>
      <c r="C6211">
        <v>1</v>
      </c>
      <c r="D6211" t="s">
        <v>959</v>
      </c>
      <c r="E6211" t="s">
        <v>1509</v>
      </c>
      <c r="F6211" s="4"/>
      <c r="G6211" s="9">
        <f>Table5[[#This Row],[Order Quantity]]</f>
        <v>1</v>
      </c>
    </row>
    <row r="6212" spans="1:7" ht="16" hidden="1" x14ac:dyDescent="0.2">
      <c r="A6212" t="s">
        <v>6483</v>
      </c>
      <c r="B6212">
        <v>1</v>
      </c>
      <c r="C6212">
        <v>1</v>
      </c>
      <c r="D6212" t="s">
        <v>422</v>
      </c>
      <c r="E6212" t="s">
        <v>2722</v>
      </c>
      <c r="F6212" s="4"/>
      <c r="G6212" s="9">
        <f>Table5[[#This Row],[Order Quantity]]</f>
        <v>1</v>
      </c>
    </row>
    <row r="6213" spans="1:7" ht="16" hidden="1" x14ac:dyDescent="0.2">
      <c r="A6213" t="s">
        <v>6489</v>
      </c>
      <c r="B6213">
        <v>1</v>
      </c>
      <c r="C6213">
        <v>1</v>
      </c>
      <c r="D6213" t="s">
        <v>6490</v>
      </c>
      <c r="E6213" t="s">
        <v>2235</v>
      </c>
      <c r="F6213" s="4"/>
      <c r="G6213" s="9">
        <f>Table5[[#This Row],[Order Quantity]]</f>
        <v>1</v>
      </c>
    </row>
    <row r="6214" spans="1:7" ht="16" hidden="1" x14ac:dyDescent="0.2">
      <c r="A6214" t="s">
        <v>6501</v>
      </c>
      <c r="B6214">
        <v>1</v>
      </c>
      <c r="C6214" s="6">
        <v>1</v>
      </c>
      <c r="D6214" t="s">
        <v>684</v>
      </c>
      <c r="E6214" t="s">
        <v>3120</v>
      </c>
      <c r="F6214" s="4"/>
      <c r="G6214" s="9">
        <f>Table5[[#This Row],[Order Quantity]]</f>
        <v>1</v>
      </c>
    </row>
    <row r="6215" spans="1:7" ht="16" hidden="1" x14ac:dyDescent="0.2">
      <c r="A6215" t="s">
        <v>6504</v>
      </c>
      <c r="B6215">
        <v>1</v>
      </c>
      <c r="C6215">
        <v>1</v>
      </c>
      <c r="D6215" t="s">
        <v>333</v>
      </c>
      <c r="E6215" t="s">
        <v>1413</v>
      </c>
      <c r="F6215" s="4"/>
      <c r="G6215" s="9">
        <f>Table5[[#This Row],[Order Quantity]]</f>
        <v>1</v>
      </c>
    </row>
    <row r="6216" spans="1:7" ht="16" hidden="1" x14ac:dyDescent="0.2">
      <c r="A6216" t="s">
        <v>6506</v>
      </c>
      <c r="B6216">
        <v>1</v>
      </c>
      <c r="C6216">
        <v>1</v>
      </c>
      <c r="D6216" t="s">
        <v>6507</v>
      </c>
      <c r="E6216" t="s">
        <v>1660</v>
      </c>
      <c r="F6216" s="4"/>
      <c r="G6216" s="9">
        <f>Table5[[#This Row],[Order Quantity]]</f>
        <v>1</v>
      </c>
    </row>
    <row r="6217" spans="1:7" ht="16" hidden="1" x14ac:dyDescent="0.2">
      <c r="A6217" t="s">
        <v>6511</v>
      </c>
      <c r="B6217">
        <v>1</v>
      </c>
      <c r="C6217">
        <v>1</v>
      </c>
      <c r="D6217" t="s">
        <v>262</v>
      </c>
      <c r="E6217" t="s">
        <v>1905</v>
      </c>
      <c r="F6217" s="4"/>
      <c r="G6217" s="9">
        <f>Table5[[#This Row],[Order Quantity]]</f>
        <v>1</v>
      </c>
    </row>
    <row r="6218" spans="1:7" ht="16" hidden="1" x14ac:dyDescent="0.2">
      <c r="A6218" t="s">
        <v>6517</v>
      </c>
      <c r="B6218">
        <v>1</v>
      </c>
      <c r="C6218">
        <v>1</v>
      </c>
      <c r="D6218" t="s">
        <v>344</v>
      </c>
      <c r="E6218" t="s">
        <v>1547</v>
      </c>
      <c r="F6218" s="4"/>
      <c r="G6218" s="9">
        <f>Table5[[#This Row],[Order Quantity]]</f>
        <v>1</v>
      </c>
    </row>
    <row r="6219" spans="1:7" ht="16" hidden="1" x14ac:dyDescent="0.2">
      <c r="A6219" t="s">
        <v>1143</v>
      </c>
      <c r="B6219">
        <v>1</v>
      </c>
      <c r="C6219" s="6">
        <v>1</v>
      </c>
      <c r="D6219" t="s">
        <v>1144</v>
      </c>
      <c r="E6219" t="s">
        <v>1377</v>
      </c>
      <c r="F6219" s="4"/>
      <c r="G6219" s="9">
        <f>Table5[[#This Row],[Order Quantity]]</f>
        <v>1</v>
      </c>
    </row>
    <row r="6220" spans="1:7" ht="16" hidden="1" x14ac:dyDescent="0.2">
      <c r="A6220" t="s">
        <v>6523</v>
      </c>
      <c r="B6220">
        <v>1</v>
      </c>
      <c r="C6220">
        <v>1</v>
      </c>
      <c r="D6220" t="s">
        <v>1515</v>
      </c>
      <c r="E6220" t="s">
        <v>1346</v>
      </c>
      <c r="F6220" s="4"/>
      <c r="G6220" s="9">
        <f>Table5[[#This Row],[Order Quantity]]</f>
        <v>1</v>
      </c>
    </row>
    <row r="6221" spans="1:7" ht="16" hidden="1" x14ac:dyDescent="0.2">
      <c r="A6221" t="s">
        <v>6530</v>
      </c>
      <c r="B6221">
        <v>1</v>
      </c>
      <c r="C6221">
        <v>1</v>
      </c>
      <c r="D6221" t="s">
        <v>6531</v>
      </c>
      <c r="E6221" t="s">
        <v>1757</v>
      </c>
      <c r="F6221" s="4"/>
      <c r="G6221" s="9">
        <f>Table5[[#This Row],[Order Quantity]]</f>
        <v>1</v>
      </c>
    </row>
    <row r="6222" spans="1:7" ht="16" hidden="1" x14ac:dyDescent="0.2">
      <c r="A6222" t="s">
        <v>6532</v>
      </c>
      <c r="B6222">
        <v>1</v>
      </c>
      <c r="C6222">
        <v>1</v>
      </c>
      <c r="D6222" t="s">
        <v>6533</v>
      </c>
      <c r="E6222" t="s">
        <v>1734</v>
      </c>
      <c r="F6222" s="4"/>
      <c r="G6222" s="9">
        <f>Table5[[#This Row],[Order Quantity]]</f>
        <v>1</v>
      </c>
    </row>
    <row r="6223" spans="1:7" ht="16" hidden="1" x14ac:dyDescent="0.2">
      <c r="A6223" t="s">
        <v>6540</v>
      </c>
      <c r="B6223">
        <v>1</v>
      </c>
      <c r="C6223">
        <v>1</v>
      </c>
      <c r="D6223" t="s">
        <v>5573</v>
      </c>
      <c r="E6223" t="s">
        <v>1660</v>
      </c>
      <c r="F6223" s="4"/>
      <c r="G6223" s="9">
        <f>Table5[[#This Row],[Order Quantity]]</f>
        <v>1</v>
      </c>
    </row>
    <row r="6224" spans="1:7" ht="16" hidden="1" x14ac:dyDescent="0.2">
      <c r="A6224" t="s">
        <v>6542</v>
      </c>
      <c r="B6224">
        <v>1</v>
      </c>
      <c r="C6224">
        <v>1</v>
      </c>
      <c r="D6224" t="s">
        <v>756</v>
      </c>
      <c r="E6224" t="s">
        <v>1509</v>
      </c>
      <c r="F6224" s="4"/>
      <c r="G6224" s="9">
        <f>Table5[[#This Row],[Order Quantity]]</f>
        <v>1</v>
      </c>
    </row>
    <row r="6225" spans="1:7" ht="16" hidden="1" x14ac:dyDescent="0.2">
      <c r="A6225" t="s">
        <v>6547</v>
      </c>
      <c r="B6225">
        <v>1</v>
      </c>
      <c r="C6225">
        <v>1</v>
      </c>
      <c r="D6225" t="s">
        <v>47</v>
      </c>
      <c r="E6225" t="s">
        <v>48</v>
      </c>
      <c r="F6225" s="4"/>
      <c r="G6225" s="9">
        <f>Table5[[#This Row],[Order Quantity]]</f>
        <v>1</v>
      </c>
    </row>
    <row r="6226" spans="1:7" ht="16" hidden="1" x14ac:dyDescent="0.2">
      <c r="A6226" t="s">
        <v>1222</v>
      </c>
      <c r="B6226">
        <v>1</v>
      </c>
      <c r="C6226">
        <v>1</v>
      </c>
      <c r="D6226" t="s">
        <v>1314</v>
      </c>
      <c r="E6226" t="s">
        <v>1521</v>
      </c>
      <c r="F6226" s="4"/>
      <c r="G6226" s="9">
        <f>Table5[[#This Row],[Order Quantity]]</f>
        <v>1</v>
      </c>
    </row>
    <row r="6227" spans="1:7" ht="16" hidden="1" x14ac:dyDescent="0.2">
      <c r="A6227" t="s">
        <v>6561</v>
      </c>
      <c r="B6227">
        <v>1</v>
      </c>
      <c r="C6227">
        <v>1</v>
      </c>
      <c r="D6227" t="s">
        <v>6562</v>
      </c>
      <c r="E6227" t="s">
        <v>1547</v>
      </c>
      <c r="F6227" s="4"/>
      <c r="G6227" s="9">
        <f>Table5[[#This Row],[Order Quantity]]</f>
        <v>1</v>
      </c>
    </row>
    <row r="6228" spans="1:7" ht="16" hidden="1" x14ac:dyDescent="0.2">
      <c r="A6228" t="s">
        <v>6563</v>
      </c>
      <c r="B6228">
        <v>1</v>
      </c>
      <c r="C6228">
        <v>1</v>
      </c>
      <c r="D6228" t="s">
        <v>479</v>
      </c>
      <c r="E6228" t="s">
        <v>3506</v>
      </c>
      <c r="F6228" s="4"/>
      <c r="G6228" s="9">
        <f>Table5[[#This Row],[Order Quantity]]</f>
        <v>1</v>
      </c>
    </row>
    <row r="6229" spans="1:7" ht="16" hidden="1" x14ac:dyDescent="0.2">
      <c r="A6229" t="s">
        <v>6564</v>
      </c>
      <c r="B6229">
        <v>1</v>
      </c>
      <c r="C6229">
        <v>1</v>
      </c>
      <c r="D6229" t="s">
        <v>422</v>
      </c>
      <c r="E6229" t="s">
        <v>6565</v>
      </c>
      <c r="F6229" s="4"/>
      <c r="G6229" s="9">
        <f>Table5[[#This Row],[Order Quantity]]</f>
        <v>1</v>
      </c>
    </row>
    <row r="6230" spans="1:7" ht="16" hidden="1" x14ac:dyDescent="0.2">
      <c r="A6230" t="s">
        <v>6566</v>
      </c>
      <c r="B6230">
        <v>1</v>
      </c>
      <c r="C6230">
        <v>1</v>
      </c>
      <c r="D6230" t="s">
        <v>3283</v>
      </c>
      <c r="E6230" t="s">
        <v>1416</v>
      </c>
      <c r="F6230" s="4"/>
      <c r="G6230" s="9">
        <f>Table5[[#This Row],[Order Quantity]]</f>
        <v>1</v>
      </c>
    </row>
    <row r="6231" spans="1:7" ht="16" hidden="1" x14ac:dyDescent="0.2">
      <c r="A6231" t="s">
        <v>6578</v>
      </c>
      <c r="B6231">
        <v>1</v>
      </c>
      <c r="C6231" s="6">
        <v>1</v>
      </c>
      <c r="D6231" t="s">
        <v>97</v>
      </c>
      <c r="E6231" t="s">
        <v>6579</v>
      </c>
      <c r="F6231" s="4"/>
      <c r="G6231" s="9">
        <f>Table5[[#This Row],[Order Quantity]]</f>
        <v>1</v>
      </c>
    </row>
    <row r="6232" spans="1:7" ht="16" hidden="1" x14ac:dyDescent="0.2">
      <c r="A6232" t="s">
        <v>2434</v>
      </c>
      <c r="B6232">
        <v>1</v>
      </c>
      <c r="C6232">
        <v>1</v>
      </c>
      <c r="D6232" t="s">
        <v>2435</v>
      </c>
      <c r="E6232" t="s">
        <v>1467</v>
      </c>
      <c r="F6232" s="4"/>
      <c r="G6232" s="9">
        <f>Table5[[#This Row],[Order Quantity]]</f>
        <v>1</v>
      </c>
    </row>
    <row r="6233" spans="1:7" ht="16" hidden="1" x14ac:dyDescent="0.2">
      <c r="A6233" t="s">
        <v>6602</v>
      </c>
      <c r="B6233">
        <v>1</v>
      </c>
      <c r="C6233">
        <v>1</v>
      </c>
      <c r="D6233" t="s">
        <v>65</v>
      </c>
      <c r="E6233" t="s">
        <v>1757</v>
      </c>
      <c r="F6233" s="4"/>
      <c r="G6233" s="9">
        <f>Table5[[#This Row],[Order Quantity]]</f>
        <v>1</v>
      </c>
    </row>
    <row r="6234" spans="1:7" ht="16" hidden="1" x14ac:dyDescent="0.2">
      <c r="A6234" t="s">
        <v>6603</v>
      </c>
      <c r="B6234">
        <v>1</v>
      </c>
      <c r="C6234" s="6">
        <v>1</v>
      </c>
      <c r="D6234" t="s">
        <v>6604</v>
      </c>
      <c r="E6234" t="s">
        <v>1539</v>
      </c>
      <c r="F6234" s="4"/>
      <c r="G6234" s="9">
        <f>Table5[[#This Row],[Order Quantity]]</f>
        <v>1</v>
      </c>
    </row>
    <row r="6235" spans="1:7" ht="16" hidden="1" x14ac:dyDescent="0.2">
      <c r="A6235" t="s">
        <v>6607</v>
      </c>
      <c r="B6235">
        <v>1</v>
      </c>
      <c r="C6235">
        <v>1</v>
      </c>
      <c r="D6235" t="s">
        <v>388</v>
      </c>
      <c r="E6235" t="s">
        <v>1240</v>
      </c>
      <c r="F6235" s="4"/>
      <c r="G6235" s="9">
        <f>Table5[[#This Row],[Order Quantity]]</f>
        <v>1</v>
      </c>
    </row>
    <row r="6236" spans="1:7" ht="16" hidden="1" x14ac:dyDescent="0.2">
      <c r="A6236" t="s">
        <v>6609</v>
      </c>
      <c r="B6236">
        <v>1</v>
      </c>
      <c r="C6236">
        <v>1</v>
      </c>
      <c r="D6236" t="s">
        <v>1795</v>
      </c>
      <c r="E6236" t="s">
        <v>2495</v>
      </c>
      <c r="F6236" s="4"/>
      <c r="G6236" s="9">
        <f>Table5[[#This Row],[Order Quantity]]</f>
        <v>1</v>
      </c>
    </row>
    <row r="6237" spans="1:7" ht="16" hidden="1" x14ac:dyDescent="0.2">
      <c r="A6237" t="s">
        <v>1554</v>
      </c>
      <c r="B6237">
        <v>1</v>
      </c>
      <c r="C6237">
        <v>1</v>
      </c>
      <c r="D6237" t="s">
        <v>136</v>
      </c>
      <c r="E6237" t="s">
        <v>1372</v>
      </c>
      <c r="F6237" s="4"/>
      <c r="G6237" s="9">
        <f>Table5[[#This Row],[Order Quantity]]</f>
        <v>1</v>
      </c>
    </row>
    <row r="6238" spans="1:7" ht="16" hidden="1" x14ac:dyDescent="0.2">
      <c r="A6238" t="s">
        <v>6615</v>
      </c>
      <c r="B6238">
        <v>1</v>
      </c>
      <c r="C6238" s="6">
        <v>1</v>
      </c>
      <c r="D6238" t="s">
        <v>282</v>
      </c>
      <c r="E6238" t="s">
        <v>2345</v>
      </c>
      <c r="F6238" s="4"/>
      <c r="G6238" s="9">
        <f>Table5[[#This Row],[Order Quantity]]</f>
        <v>1</v>
      </c>
    </row>
    <row r="6239" spans="1:7" ht="16" hidden="1" x14ac:dyDescent="0.2">
      <c r="A6239" t="s">
        <v>380</v>
      </c>
      <c r="B6239">
        <v>1</v>
      </c>
      <c r="C6239">
        <v>1</v>
      </c>
      <c r="D6239" t="s">
        <v>6619</v>
      </c>
      <c r="E6239" t="s">
        <v>1521</v>
      </c>
      <c r="F6239" s="4"/>
      <c r="G6239" s="9">
        <f>Table5[[#This Row],[Order Quantity]]</f>
        <v>1</v>
      </c>
    </row>
    <row r="6240" spans="1:7" ht="16" hidden="1" x14ac:dyDescent="0.2">
      <c r="A6240" t="s">
        <v>6627</v>
      </c>
      <c r="B6240">
        <v>1</v>
      </c>
      <c r="C6240">
        <v>1</v>
      </c>
      <c r="D6240" t="s">
        <v>1795</v>
      </c>
      <c r="E6240" t="s">
        <v>3137</v>
      </c>
      <c r="F6240" s="4"/>
      <c r="G6240" s="9">
        <f>Table5[[#This Row],[Order Quantity]]</f>
        <v>1</v>
      </c>
    </row>
    <row r="6241" spans="1:7" ht="16" hidden="1" x14ac:dyDescent="0.2">
      <c r="A6241" t="s">
        <v>6628</v>
      </c>
      <c r="B6241">
        <v>1</v>
      </c>
      <c r="C6241">
        <v>1</v>
      </c>
      <c r="D6241" t="s">
        <v>1795</v>
      </c>
      <c r="E6241" t="s">
        <v>3137</v>
      </c>
      <c r="F6241" s="4"/>
      <c r="G6241" s="9">
        <f>Table5[[#This Row],[Order Quantity]]</f>
        <v>1</v>
      </c>
    </row>
    <row r="6242" spans="1:7" ht="16" hidden="1" x14ac:dyDescent="0.2">
      <c r="A6242" t="s">
        <v>6638</v>
      </c>
      <c r="B6242">
        <v>1</v>
      </c>
      <c r="C6242" s="6">
        <v>1</v>
      </c>
      <c r="D6242" t="s">
        <v>3083</v>
      </c>
      <c r="E6242" t="s">
        <v>1539</v>
      </c>
      <c r="F6242" s="4"/>
      <c r="G6242" s="9">
        <f>Table5[[#This Row],[Order Quantity]]</f>
        <v>1</v>
      </c>
    </row>
    <row r="6243" spans="1:7" ht="16" hidden="1" x14ac:dyDescent="0.2">
      <c r="A6243" t="s">
        <v>6645</v>
      </c>
      <c r="B6243">
        <v>1</v>
      </c>
      <c r="C6243">
        <v>1</v>
      </c>
      <c r="D6243" t="s">
        <v>1451</v>
      </c>
      <c r="E6243" t="s">
        <v>2765</v>
      </c>
      <c r="F6243" s="4"/>
      <c r="G6243" s="9">
        <f>Table5[[#This Row],[Order Quantity]]</f>
        <v>1</v>
      </c>
    </row>
    <row r="6244" spans="1:7" ht="16" hidden="1" x14ac:dyDescent="0.2">
      <c r="A6244" t="s">
        <v>6651</v>
      </c>
      <c r="B6244">
        <v>1</v>
      </c>
      <c r="C6244">
        <v>1</v>
      </c>
      <c r="D6244" t="s">
        <v>113</v>
      </c>
      <c r="E6244" t="s">
        <v>2722</v>
      </c>
      <c r="F6244" s="4"/>
      <c r="G6244" s="9">
        <f>Table5[[#This Row],[Order Quantity]]</f>
        <v>1</v>
      </c>
    </row>
    <row r="6245" spans="1:7" ht="16" hidden="1" x14ac:dyDescent="0.2">
      <c r="A6245" t="s">
        <v>6663</v>
      </c>
      <c r="B6245">
        <v>1</v>
      </c>
      <c r="C6245">
        <v>1</v>
      </c>
      <c r="D6245" t="s">
        <v>97</v>
      </c>
      <c r="E6245" t="s">
        <v>1261</v>
      </c>
      <c r="F6245" s="4"/>
      <c r="G6245" s="9">
        <f>Table5[[#This Row],[Order Quantity]]</f>
        <v>1</v>
      </c>
    </row>
    <row r="6246" spans="1:7" ht="16" hidden="1" x14ac:dyDescent="0.2">
      <c r="A6246" t="s">
        <v>6669</v>
      </c>
      <c r="B6246">
        <v>1</v>
      </c>
      <c r="C6246">
        <v>1</v>
      </c>
      <c r="D6246" t="s">
        <v>136</v>
      </c>
      <c r="E6246" t="s">
        <v>1312</v>
      </c>
      <c r="F6246" s="4"/>
      <c r="G6246" s="9">
        <f>Table5[[#This Row],[Order Quantity]]</f>
        <v>1</v>
      </c>
    </row>
    <row r="6247" spans="1:7" ht="16" hidden="1" x14ac:dyDescent="0.2">
      <c r="A6247" t="s">
        <v>6676</v>
      </c>
      <c r="B6247">
        <v>1</v>
      </c>
      <c r="C6247">
        <v>1</v>
      </c>
      <c r="D6247" t="s">
        <v>97</v>
      </c>
      <c r="E6247" t="s">
        <v>1236</v>
      </c>
      <c r="F6247" s="4"/>
      <c r="G6247" s="9">
        <f>Table5[[#This Row],[Order Quantity]]</f>
        <v>1</v>
      </c>
    </row>
    <row r="6248" spans="1:7" ht="16" hidden="1" x14ac:dyDescent="0.2">
      <c r="A6248" t="s">
        <v>6691</v>
      </c>
      <c r="B6248">
        <v>1</v>
      </c>
      <c r="C6248">
        <v>1</v>
      </c>
      <c r="D6248" t="s">
        <v>417</v>
      </c>
      <c r="E6248" t="s">
        <v>1605</v>
      </c>
      <c r="F6248" s="4"/>
      <c r="G6248" s="9">
        <f>Table5[[#This Row],[Order Quantity]]</f>
        <v>1</v>
      </c>
    </row>
    <row r="6249" spans="1:7" ht="16" hidden="1" x14ac:dyDescent="0.2">
      <c r="A6249" t="s">
        <v>6693</v>
      </c>
      <c r="B6249">
        <v>1</v>
      </c>
      <c r="C6249">
        <v>1</v>
      </c>
      <c r="D6249" t="s">
        <v>160</v>
      </c>
      <c r="E6249" t="s">
        <v>3151</v>
      </c>
      <c r="F6249" s="4"/>
      <c r="G6249" s="9">
        <f>Table5[[#This Row],[Order Quantity]]</f>
        <v>1</v>
      </c>
    </row>
    <row r="6250" spans="1:7" ht="16" hidden="1" x14ac:dyDescent="0.2">
      <c r="A6250" t="s">
        <v>3281</v>
      </c>
      <c r="B6250">
        <v>1</v>
      </c>
      <c r="C6250">
        <v>1</v>
      </c>
      <c r="D6250" t="s">
        <v>3181</v>
      </c>
      <c r="E6250" t="s">
        <v>2625</v>
      </c>
      <c r="F6250" s="4"/>
      <c r="G6250" s="9">
        <f>Table5[[#This Row],[Order Quantity]]</f>
        <v>1</v>
      </c>
    </row>
    <row r="6251" spans="1:7" ht="16" hidden="1" x14ac:dyDescent="0.2">
      <c r="A6251" t="s">
        <v>6700</v>
      </c>
      <c r="B6251">
        <v>1</v>
      </c>
      <c r="C6251">
        <v>1</v>
      </c>
      <c r="D6251" t="s">
        <v>531</v>
      </c>
      <c r="E6251" t="s">
        <v>1542</v>
      </c>
      <c r="F6251" s="4"/>
      <c r="G6251" s="9">
        <f>Table5[[#This Row],[Order Quantity]]</f>
        <v>1</v>
      </c>
    </row>
    <row r="6252" spans="1:7" ht="16" hidden="1" x14ac:dyDescent="0.2">
      <c r="A6252" t="s">
        <v>6708</v>
      </c>
      <c r="B6252">
        <v>1</v>
      </c>
      <c r="C6252">
        <v>1</v>
      </c>
      <c r="D6252" t="s">
        <v>1571</v>
      </c>
      <c r="E6252" t="s">
        <v>1240</v>
      </c>
      <c r="F6252" s="4"/>
      <c r="G6252" s="9">
        <f>Table5[[#This Row],[Order Quantity]]</f>
        <v>1</v>
      </c>
    </row>
    <row r="6253" spans="1:7" ht="16" hidden="1" x14ac:dyDescent="0.2">
      <c r="A6253" t="s">
        <v>6712</v>
      </c>
      <c r="B6253">
        <v>1</v>
      </c>
      <c r="C6253">
        <v>1</v>
      </c>
      <c r="D6253" t="s">
        <v>129</v>
      </c>
      <c r="E6253" t="s">
        <v>1956</v>
      </c>
      <c r="F6253" s="4"/>
      <c r="G6253" s="9">
        <f>Table5[[#This Row],[Order Quantity]]</f>
        <v>1</v>
      </c>
    </row>
    <row r="6254" spans="1:7" ht="16" hidden="1" x14ac:dyDescent="0.2">
      <c r="A6254" t="s">
        <v>3307</v>
      </c>
      <c r="B6254">
        <v>1</v>
      </c>
      <c r="C6254">
        <v>1</v>
      </c>
      <c r="D6254" t="s">
        <v>136</v>
      </c>
      <c r="E6254" t="s">
        <v>3307</v>
      </c>
      <c r="F6254" s="4"/>
      <c r="G6254" s="9">
        <f>Table5[[#This Row],[Order Quantity]]</f>
        <v>1</v>
      </c>
    </row>
    <row r="6255" spans="1:7" ht="16" hidden="1" x14ac:dyDescent="0.2">
      <c r="A6255" t="s">
        <v>2048</v>
      </c>
      <c r="B6255">
        <v>1</v>
      </c>
      <c r="C6255">
        <v>1</v>
      </c>
      <c r="D6255" t="s">
        <v>129</v>
      </c>
      <c r="E6255" t="s">
        <v>1956</v>
      </c>
      <c r="F6255" s="4"/>
      <c r="G6255" s="9">
        <f>Table5[[#This Row],[Order Quantity]]</f>
        <v>1</v>
      </c>
    </row>
    <row r="6256" spans="1:7" ht="16" hidden="1" x14ac:dyDescent="0.2">
      <c r="A6256" t="s">
        <v>6720</v>
      </c>
      <c r="B6256">
        <v>1</v>
      </c>
      <c r="C6256">
        <v>1</v>
      </c>
      <c r="D6256" t="s">
        <v>1593</v>
      </c>
      <c r="E6256" t="s">
        <v>2213</v>
      </c>
      <c r="F6256" s="4"/>
      <c r="G6256" s="9">
        <f>Table5[[#This Row],[Order Quantity]]</f>
        <v>1</v>
      </c>
    </row>
    <row r="6257" spans="1:7" ht="16" hidden="1" x14ac:dyDescent="0.2">
      <c r="A6257" t="s">
        <v>3143</v>
      </c>
      <c r="B6257">
        <v>1</v>
      </c>
      <c r="C6257" s="6">
        <v>1</v>
      </c>
      <c r="D6257" t="s">
        <v>336</v>
      </c>
      <c r="E6257" t="s">
        <v>3092</v>
      </c>
      <c r="F6257" s="4"/>
      <c r="G6257" s="9">
        <f>Table5[[#This Row],[Order Quantity]]</f>
        <v>1</v>
      </c>
    </row>
    <row r="6258" spans="1:7" ht="16" hidden="1" x14ac:dyDescent="0.2">
      <c r="A6258" t="s">
        <v>6740</v>
      </c>
      <c r="B6258">
        <v>1</v>
      </c>
      <c r="C6258">
        <v>1</v>
      </c>
      <c r="D6258" t="s">
        <v>388</v>
      </c>
      <c r="E6258" t="s">
        <v>1947</v>
      </c>
      <c r="F6258" s="4"/>
      <c r="G6258" s="9">
        <f>Table5[[#This Row],[Order Quantity]]</f>
        <v>1</v>
      </c>
    </row>
    <row r="6259" spans="1:7" ht="16" hidden="1" x14ac:dyDescent="0.2">
      <c r="A6259" t="s">
        <v>6748</v>
      </c>
      <c r="B6259">
        <v>1</v>
      </c>
      <c r="C6259" s="6">
        <v>1</v>
      </c>
      <c r="D6259" t="s">
        <v>782</v>
      </c>
      <c r="E6259" t="s">
        <v>2807</v>
      </c>
      <c r="F6259" s="4"/>
      <c r="G6259" s="9">
        <f>Table5[[#This Row],[Order Quantity]]</f>
        <v>1</v>
      </c>
    </row>
    <row r="6260" spans="1:7" ht="16" hidden="1" x14ac:dyDescent="0.2">
      <c r="A6260" t="s">
        <v>6758</v>
      </c>
      <c r="B6260">
        <v>1</v>
      </c>
      <c r="C6260" s="6">
        <v>1</v>
      </c>
      <c r="D6260" t="s">
        <v>336</v>
      </c>
      <c r="E6260" t="s">
        <v>3092</v>
      </c>
      <c r="F6260" s="4"/>
      <c r="G6260" s="9">
        <f>Table5[[#This Row],[Order Quantity]]</f>
        <v>1</v>
      </c>
    </row>
    <row r="6261" spans="1:7" ht="16" hidden="1" x14ac:dyDescent="0.2">
      <c r="A6261" t="s">
        <v>6784</v>
      </c>
      <c r="B6261">
        <v>1</v>
      </c>
      <c r="C6261">
        <v>1</v>
      </c>
      <c r="D6261" t="s">
        <v>265</v>
      </c>
      <c r="E6261" t="s">
        <v>1428</v>
      </c>
      <c r="F6261" s="4"/>
      <c r="G6261" s="9">
        <f>Table5[[#This Row],[Order Quantity]]</f>
        <v>1</v>
      </c>
    </row>
    <row r="6262" spans="1:7" ht="16" hidden="1" x14ac:dyDescent="0.2">
      <c r="A6262" t="s">
        <v>6795</v>
      </c>
      <c r="B6262">
        <v>1</v>
      </c>
      <c r="C6262">
        <v>1</v>
      </c>
      <c r="D6262" t="s">
        <v>3720</v>
      </c>
      <c r="E6262" t="s">
        <v>1273</v>
      </c>
      <c r="F6262" s="4"/>
      <c r="G6262" s="9">
        <f>Table5[[#This Row],[Order Quantity]]</f>
        <v>1</v>
      </c>
    </row>
    <row r="6263" spans="1:7" ht="16" hidden="1" x14ac:dyDescent="0.2">
      <c r="A6263" t="s">
        <v>6798</v>
      </c>
      <c r="B6263">
        <v>1</v>
      </c>
      <c r="C6263">
        <v>1</v>
      </c>
      <c r="D6263" t="s">
        <v>417</v>
      </c>
      <c r="E6263" t="s">
        <v>2213</v>
      </c>
      <c r="F6263" s="4"/>
      <c r="G6263" s="9">
        <f>Table5[[#This Row],[Order Quantity]]</f>
        <v>1</v>
      </c>
    </row>
    <row r="6264" spans="1:7" ht="16" hidden="1" x14ac:dyDescent="0.2">
      <c r="A6264" t="s">
        <v>6802</v>
      </c>
      <c r="B6264">
        <v>1</v>
      </c>
      <c r="C6264">
        <v>1</v>
      </c>
      <c r="D6264" t="s">
        <v>544</v>
      </c>
      <c r="E6264" t="s">
        <v>1541</v>
      </c>
      <c r="F6264" s="4"/>
      <c r="G6264" s="9">
        <f>Table5[[#This Row],[Order Quantity]]</f>
        <v>1</v>
      </c>
    </row>
    <row r="6265" spans="1:7" ht="16" hidden="1" x14ac:dyDescent="0.2">
      <c r="A6265" t="s">
        <v>3930</v>
      </c>
      <c r="B6265">
        <v>1</v>
      </c>
      <c r="C6265">
        <v>1</v>
      </c>
      <c r="D6265" t="s">
        <v>1350</v>
      </c>
      <c r="E6265" t="s">
        <v>1449</v>
      </c>
      <c r="F6265" s="4"/>
      <c r="G6265" s="9">
        <f>Table5[[#This Row],[Order Quantity]]</f>
        <v>1</v>
      </c>
    </row>
    <row r="6266" spans="1:7" ht="16" hidden="1" x14ac:dyDescent="0.2">
      <c r="A6266" t="s">
        <v>6828</v>
      </c>
      <c r="B6266">
        <v>1</v>
      </c>
      <c r="C6266">
        <v>1</v>
      </c>
      <c r="D6266" t="s">
        <v>113</v>
      </c>
      <c r="E6266" t="s">
        <v>2722</v>
      </c>
      <c r="F6266" s="4"/>
      <c r="G6266" s="9">
        <f>Table5[[#This Row],[Order Quantity]]</f>
        <v>1</v>
      </c>
    </row>
    <row r="6267" spans="1:7" ht="16" hidden="1" x14ac:dyDescent="0.2">
      <c r="A6267" t="s">
        <v>6830</v>
      </c>
      <c r="B6267">
        <v>1</v>
      </c>
      <c r="C6267">
        <v>1</v>
      </c>
      <c r="D6267" t="s">
        <v>325</v>
      </c>
      <c r="E6267" t="s">
        <v>1428</v>
      </c>
      <c r="F6267" s="4"/>
      <c r="G6267" s="9">
        <f>Table5[[#This Row],[Order Quantity]]</f>
        <v>1</v>
      </c>
    </row>
    <row r="6268" spans="1:7" ht="16" hidden="1" x14ac:dyDescent="0.2">
      <c r="A6268" t="s">
        <v>6843</v>
      </c>
      <c r="B6268">
        <v>1</v>
      </c>
      <c r="C6268">
        <v>1</v>
      </c>
      <c r="D6268" t="s">
        <v>1174</v>
      </c>
      <c r="E6268" t="s">
        <v>287</v>
      </c>
      <c r="F6268" s="4"/>
      <c r="G6268" s="9">
        <f>Table5[[#This Row],[Order Quantity]]</f>
        <v>1</v>
      </c>
    </row>
    <row r="6269" spans="1:7" ht="16" hidden="1" x14ac:dyDescent="0.2">
      <c r="A6269" t="s">
        <v>6846</v>
      </c>
      <c r="B6269">
        <v>1</v>
      </c>
      <c r="C6269">
        <v>1</v>
      </c>
      <c r="D6269" t="s">
        <v>385</v>
      </c>
      <c r="E6269" t="s">
        <v>2362</v>
      </c>
      <c r="F6269" s="4"/>
      <c r="G6269" s="9">
        <f>Table5[[#This Row],[Order Quantity]]</f>
        <v>1</v>
      </c>
    </row>
    <row r="6270" spans="1:7" ht="16" hidden="1" x14ac:dyDescent="0.2">
      <c r="A6270" t="s">
        <v>6848</v>
      </c>
      <c r="B6270">
        <v>1</v>
      </c>
      <c r="C6270">
        <v>1</v>
      </c>
      <c r="D6270" t="s">
        <v>6849</v>
      </c>
      <c r="E6270" t="s">
        <v>1785</v>
      </c>
      <c r="F6270" s="4"/>
      <c r="G6270" s="9">
        <f>Table5[[#This Row],[Order Quantity]]</f>
        <v>1</v>
      </c>
    </row>
    <row r="6271" spans="1:7" ht="16" hidden="1" x14ac:dyDescent="0.2">
      <c r="A6271" t="s">
        <v>6860</v>
      </c>
      <c r="B6271">
        <v>1</v>
      </c>
      <c r="C6271">
        <v>1</v>
      </c>
      <c r="D6271" t="s">
        <v>136</v>
      </c>
      <c r="E6271" t="s">
        <v>1773</v>
      </c>
      <c r="F6271" s="4"/>
      <c r="G6271" s="9">
        <f>Table5[[#This Row],[Order Quantity]]</f>
        <v>1</v>
      </c>
    </row>
    <row r="6272" spans="1:7" ht="16" hidden="1" x14ac:dyDescent="0.2">
      <c r="A6272" t="s">
        <v>6884</v>
      </c>
      <c r="B6272">
        <v>1</v>
      </c>
      <c r="C6272">
        <v>1</v>
      </c>
      <c r="D6272" t="s">
        <v>136</v>
      </c>
      <c r="E6272" t="s">
        <v>2625</v>
      </c>
      <c r="F6272" s="4"/>
      <c r="G6272" s="9">
        <f>Table5[[#This Row],[Order Quantity]]</f>
        <v>1</v>
      </c>
    </row>
    <row r="6273" spans="1:7" ht="16" hidden="1" x14ac:dyDescent="0.2">
      <c r="A6273" t="s">
        <v>6885</v>
      </c>
      <c r="B6273">
        <v>1</v>
      </c>
      <c r="C6273">
        <v>1</v>
      </c>
      <c r="D6273" t="s">
        <v>2309</v>
      </c>
      <c r="E6273" t="s">
        <v>2646</v>
      </c>
      <c r="F6273" s="4"/>
      <c r="G6273" s="9">
        <f>Table5[[#This Row],[Order Quantity]]</f>
        <v>1</v>
      </c>
    </row>
    <row r="6274" spans="1:7" ht="16" hidden="1" x14ac:dyDescent="0.2">
      <c r="A6274" t="s">
        <v>6887</v>
      </c>
      <c r="B6274">
        <v>1</v>
      </c>
      <c r="C6274">
        <v>1</v>
      </c>
      <c r="D6274" t="s">
        <v>97</v>
      </c>
      <c r="E6274" t="s">
        <v>6888</v>
      </c>
      <c r="F6274" s="4"/>
      <c r="G6274" s="9">
        <f>Table5[[#This Row],[Order Quantity]]</f>
        <v>1</v>
      </c>
    </row>
    <row r="6275" spans="1:7" ht="16" hidden="1" x14ac:dyDescent="0.2">
      <c r="A6275" t="s">
        <v>2528</v>
      </c>
      <c r="B6275">
        <v>1</v>
      </c>
      <c r="C6275">
        <v>1</v>
      </c>
      <c r="D6275" t="s">
        <v>422</v>
      </c>
      <c r="E6275" t="s">
        <v>2147</v>
      </c>
      <c r="F6275" s="4"/>
      <c r="G6275" s="9">
        <f>Table5[[#This Row],[Order Quantity]]</f>
        <v>1</v>
      </c>
    </row>
    <row r="6276" spans="1:7" ht="16" hidden="1" x14ac:dyDescent="0.2">
      <c r="A6276" t="s">
        <v>6902</v>
      </c>
      <c r="B6276">
        <v>1</v>
      </c>
      <c r="C6276">
        <v>1</v>
      </c>
      <c r="D6276" t="s">
        <v>77</v>
      </c>
      <c r="E6276" t="s">
        <v>287</v>
      </c>
      <c r="F6276" s="4"/>
      <c r="G6276" s="9">
        <f>Table5[[#This Row],[Order Quantity]]</f>
        <v>1</v>
      </c>
    </row>
    <row r="6277" spans="1:7" ht="16" hidden="1" x14ac:dyDescent="0.2">
      <c r="A6277" t="s">
        <v>6903</v>
      </c>
      <c r="B6277">
        <v>1</v>
      </c>
      <c r="C6277">
        <v>1</v>
      </c>
      <c r="D6277" t="s">
        <v>77</v>
      </c>
      <c r="E6277" t="s">
        <v>287</v>
      </c>
      <c r="F6277" s="4"/>
      <c r="G6277" s="9">
        <f>Table5[[#This Row],[Order Quantity]]</f>
        <v>1</v>
      </c>
    </row>
    <row r="6278" spans="1:7" ht="16" hidden="1" x14ac:dyDescent="0.2">
      <c r="A6278" t="s">
        <v>992</v>
      </c>
      <c r="B6278">
        <v>1</v>
      </c>
      <c r="C6278">
        <v>1</v>
      </c>
      <c r="D6278" t="s">
        <v>77</v>
      </c>
      <c r="E6278" t="s">
        <v>1302</v>
      </c>
      <c r="F6278" s="4"/>
      <c r="G6278" s="9">
        <f>Table5[[#This Row],[Order Quantity]]</f>
        <v>1</v>
      </c>
    </row>
    <row r="6279" spans="1:7" ht="16" hidden="1" x14ac:dyDescent="0.2">
      <c r="A6279" t="s">
        <v>6905</v>
      </c>
      <c r="B6279">
        <v>1</v>
      </c>
      <c r="C6279">
        <v>1</v>
      </c>
      <c r="D6279" t="s">
        <v>422</v>
      </c>
      <c r="E6279" t="s">
        <v>1261</v>
      </c>
      <c r="F6279" s="4"/>
      <c r="G6279" s="9">
        <f>Table5[[#This Row],[Order Quantity]]</f>
        <v>1</v>
      </c>
    </row>
    <row r="6280" spans="1:7" ht="16" hidden="1" x14ac:dyDescent="0.2">
      <c r="A6280" t="s">
        <v>6912</v>
      </c>
      <c r="B6280">
        <v>1</v>
      </c>
      <c r="C6280">
        <v>1</v>
      </c>
      <c r="D6280" t="s">
        <v>2107</v>
      </c>
      <c r="E6280" t="s">
        <v>1729</v>
      </c>
      <c r="F6280" s="4"/>
      <c r="G6280" s="9">
        <f>Table5[[#This Row],[Order Quantity]]</f>
        <v>1</v>
      </c>
    </row>
    <row r="6281" spans="1:7" ht="16" hidden="1" x14ac:dyDescent="0.2">
      <c r="A6281" t="s">
        <v>2350</v>
      </c>
      <c r="B6281">
        <v>1</v>
      </c>
      <c r="C6281">
        <v>1</v>
      </c>
      <c r="D6281" t="s">
        <v>2351</v>
      </c>
      <c r="E6281" t="s">
        <v>1471</v>
      </c>
      <c r="F6281" s="4"/>
      <c r="G6281" s="9">
        <f>Table5[[#This Row],[Order Quantity]]</f>
        <v>1</v>
      </c>
    </row>
    <row r="6282" spans="1:7" ht="16" hidden="1" x14ac:dyDescent="0.2">
      <c r="A6282" t="s">
        <v>6940</v>
      </c>
      <c r="B6282">
        <v>1</v>
      </c>
      <c r="C6282">
        <v>1</v>
      </c>
      <c r="D6282" t="s">
        <v>47</v>
      </c>
      <c r="E6282" t="s">
        <v>3763</v>
      </c>
      <c r="F6282" s="4"/>
      <c r="G6282" s="9">
        <f>Table5[[#This Row],[Order Quantity]]</f>
        <v>1</v>
      </c>
    </row>
    <row r="6283" spans="1:7" ht="16" hidden="1" x14ac:dyDescent="0.2">
      <c r="A6283" t="s">
        <v>6963</v>
      </c>
      <c r="B6283">
        <v>1</v>
      </c>
      <c r="C6283">
        <v>1</v>
      </c>
      <c r="D6283" t="s">
        <v>1451</v>
      </c>
      <c r="E6283" t="s">
        <v>2965</v>
      </c>
      <c r="F6283" s="4"/>
      <c r="G6283" s="9">
        <f>Table5[[#This Row],[Order Quantity]]</f>
        <v>1</v>
      </c>
    </row>
    <row r="6284" spans="1:7" ht="16" hidden="1" x14ac:dyDescent="0.2">
      <c r="A6284" t="s">
        <v>7059</v>
      </c>
      <c r="B6284">
        <v>1</v>
      </c>
      <c r="C6284">
        <v>1</v>
      </c>
      <c r="D6284" t="s">
        <v>1451</v>
      </c>
      <c r="E6284" t="s">
        <v>2260</v>
      </c>
      <c r="F6284" s="4"/>
      <c r="G6284" s="9">
        <f>Table5[[#This Row],[Order Quantity]]</f>
        <v>1</v>
      </c>
    </row>
    <row r="6285" spans="1:7" ht="16" hidden="1" x14ac:dyDescent="0.2">
      <c r="A6285" t="s">
        <v>7065</v>
      </c>
      <c r="B6285">
        <v>1</v>
      </c>
      <c r="C6285">
        <v>1</v>
      </c>
      <c r="D6285" t="s">
        <v>7066</v>
      </c>
      <c r="E6285" t="s">
        <v>2254</v>
      </c>
      <c r="F6285" s="4"/>
      <c r="G6285" s="9">
        <f>Table5[[#This Row],[Order Quantity]]</f>
        <v>1</v>
      </c>
    </row>
    <row r="6286" spans="1:7" ht="16" hidden="1" x14ac:dyDescent="0.2">
      <c r="A6286" t="s">
        <v>7071</v>
      </c>
      <c r="B6286">
        <v>1</v>
      </c>
      <c r="C6286">
        <v>1</v>
      </c>
      <c r="D6286" t="s">
        <v>7072</v>
      </c>
      <c r="E6286" t="s">
        <v>1236</v>
      </c>
      <c r="F6286" s="4"/>
      <c r="G6286" s="9">
        <f>Table5[[#This Row],[Order Quantity]]</f>
        <v>1</v>
      </c>
    </row>
    <row r="6287" spans="1:7" ht="16" hidden="1" x14ac:dyDescent="0.2">
      <c r="A6287" t="s">
        <v>7076</v>
      </c>
      <c r="B6287">
        <v>1</v>
      </c>
      <c r="C6287" s="6">
        <v>1</v>
      </c>
      <c r="D6287" t="s">
        <v>6441</v>
      </c>
      <c r="E6287" t="s">
        <v>1501</v>
      </c>
      <c r="F6287" s="4"/>
      <c r="G6287" s="9">
        <f>Table5[[#This Row],[Order Quantity]]</f>
        <v>1</v>
      </c>
    </row>
    <row r="6288" spans="1:7" ht="16" hidden="1" x14ac:dyDescent="0.2">
      <c r="A6288" t="s">
        <v>7081</v>
      </c>
      <c r="B6288">
        <v>1</v>
      </c>
      <c r="C6288">
        <v>1</v>
      </c>
      <c r="D6288" t="s">
        <v>3208</v>
      </c>
      <c r="E6288" t="s">
        <v>1547</v>
      </c>
      <c r="F6288" s="4"/>
      <c r="G6288" s="9">
        <f>Table5[[#This Row],[Order Quantity]]</f>
        <v>1</v>
      </c>
    </row>
    <row r="6289" spans="1:7" ht="16" hidden="1" x14ac:dyDescent="0.2">
      <c r="A6289" t="s">
        <v>4453</v>
      </c>
      <c r="B6289">
        <v>1</v>
      </c>
      <c r="C6289">
        <v>1</v>
      </c>
      <c r="D6289" t="s">
        <v>136</v>
      </c>
      <c r="E6289" t="s">
        <v>1677</v>
      </c>
      <c r="F6289" s="4"/>
      <c r="G6289" s="9">
        <f>Table5[[#This Row],[Order Quantity]]</f>
        <v>1</v>
      </c>
    </row>
    <row r="6290" spans="1:7" ht="16" hidden="1" x14ac:dyDescent="0.2">
      <c r="A6290" t="s">
        <v>7092</v>
      </c>
      <c r="B6290">
        <v>1</v>
      </c>
      <c r="C6290">
        <v>1</v>
      </c>
      <c r="D6290" t="s">
        <v>223</v>
      </c>
      <c r="E6290" t="s">
        <v>1257</v>
      </c>
      <c r="F6290" s="4"/>
      <c r="G6290" s="9">
        <f>Table5[[#This Row],[Order Quantity]]</f>
        <v>1</v>
      </c>
    </row>
    <row r="6291" spans="1:7" ht="16" hidden="1" x14ac:dyDescent="0.2">
      <c r="A6291" t="s">
        <v>7093</v>
      </c>
      <c r="B6291">
        <v>1</v>
      </c>
      <c r="C6291">
        <v>1</v>
      </c>
      <c r="D6291" t="s">
        <v>7094</v>
      </c>
      <c r="E6291" t="s">
        <v>1416</v>
      </c>
      <c r="F6291" s="4"/>
      <c r="G6291" s="9">
        <f>Table5[[#This Row],[Order Quantity]]</f>
        <v>1</v>
      </c>
    </row>
    <row r="6292" spans="1:7" ht="16" hidden="1" x14ac:dyDescent="0.2">
      <c r="A6292" t="s">
        <v>7103</v>
      </c>
      <c r="B6292">
        <v>1</v>
      </c>
      <c r="C6292">
        <v>1</v>
      </c>
      <c r="D6292" t="s">
        <v>7104</v>
      </c>
      <c r="E6292" t="s">
        <v>1902</v>
      </c>
      <c r="F6292" s="4"/>
      <c r="G6292" s="9">
        <f>Table5[[#This Row],[Order Quantity]]</f>
        <v>1</v>
      </c>
    </row>
    <row r="6293" spans="1:7" ht="16" hidden="1" x14ac:dyDescent="0.2">
      <c r="A6293" t="s">
        <v>7105</v>
      </c>
      <c r="B6293">
        <v>1</v>
      </c>
      <c r="C6293">
        <v>1</v>
      </c>
      <c r="D6293" t="s">
        <v>7106</v>
      </c>
      <c r="E6293" t="s">
        <v>1605</v>
      </c>
      <c r="F6293" s="4"/>
      <c r="G6293" s="9">
        <f>Table5[[#This Row],[Order Quantity]]</f>
        <v>1</v>
      </c>
    </row>
    <row r="6294" spans="1:7" ht="16" hidden="1" x14ac:dyDescent="0.2">
      <c r="A6294" t="s">
        <v>7107</v>
      </c>
      <c r="B6294">
        <v>1</v>
      </c>
      <c r="C6294">
        <v>1</v>
      </c>
      <c r="D6294" t="s">
        <v>296</v>
      </c>
      <c r="E6294" t="s">
        <v>1852</v>
      </c>
      <c r="F6294" s="4"/>
      <c r="G6294" s="9">
        <f>Table5[[#This Row],[Order Quantity]]</f>
        <v>1</v>
      </c>
    </row>
    <row r="6295" spans="1:7" ht="16" hidden="1" x14ac:dyDescent="0.2">
      <c r="A6295" t="s">
        <v>7110</v>
      </c>
      <c r="B6295">
        <v>1</v>
      </c>
      <c r="C6295">
        <v>1</v>
      </c>
      <c r="D6295" t="s">
        <v>388</v>
      </c>
      <c r="E6295" t="s">
        <v>3151</v>
      </c>
      <c r="F6295" s="4"/>
      <c r="G6295" s="9">
        <f>Table5[[#This Row],[Order Quantity]]</f>
        <v>1</v>
      </c>
    </row>
    <row r="6296" spans="1:7" ht="16" hidden="1" x14ac:dyDescent="0.2">
      <c r="A6296" t="s">
        <v>7122</v>
      </c>
      <c r="B6296">
        <v>1</v>
      </c>
      <c r="C6296">
        <v>1</v>
      </c>
      <c r="D6296" t="s">
        <v>65</v>
      </c>
      <c r="E6296" t="s">
        <v>1481</v>
      </c>
      <c r="F6296" s="4"/>
      <c r="G6296" s="9">
        <f>Table5[[#This Row],[Order Quantity]]</f>
        <v>1</v>
      </c>
    </row>
    <row r="6297" spans="1:7" ht="16" hidden="1" x14ac:dyDescent="0.2">
      <c r="A6297" t="s">
        <v>7127</v>
      </c>
      <c r="B6297">
        <v>1</v>
      </c>
      <c r="C6297">
        <v>1</v>
      </c>
      <c r="D6297" t="s">
        <v>296</v>
      </c>
      <c r="E6297" t="s">
        <v>1405</v>
      </c>
      <c r="F6297" s="4"/>
      <c r="G6297" s="9">
        <f>Table5[[#This Row],[Order Quantity]]</f>
        <v>1</v>
      </c>
    </row>
    <row r="6298" spans="1:7" ht="16" hidden="1" x14ac:dyDescent="0.2">
      <c r="A6298" t="s">
        <v>7128</v>
      </c>
      <c r="B6298">
        <v>1</v>
      </c>
      <c r="C6298">
        <v>1</v>
      </c>
      <c r="D6298" t="s">
        <v>3283</v>
      </c>
      <c r="E6298" t="s">
        <v>2326</v>
      </c>
      <c r="F6298" s="4"/>
      <c r="G6298" s="9">
        <f>Table5[[#This Row],[Order Quantity]]</f>
        <v>1</v>
      </c>
    </row>
    <row r="6299" spans="1:7" ht="16" hidden="1" x14ac:dyDescent="0.2">
      <c r="A6299" t="s">
        <v>7129</v>
      </c>
      <c r="B6299">
        <v>1</v>
      </c>
      <c r="C6299">
        <v>1</v>
      </c>
      <c r="D6299" t="s">
        <v>3283</v>
      </c>
      <c r="E6299" t="s">
        <v>2326</v>
      </c>
      <c r="F6299" s="4"/>
      <c r="G6299" s="9">
        <f>Table5[[#This Row],[Order Quantity]]</f>
        <v>1</v>
      </c>
    </row>
    <row r="6300" spans="1:7" ht="16" hidden="1" x14ac:dyDescent="0.2">
      <c r="A6300" t="s">
        <v>7131</v>
      </c>
      <c r="B6300">
        <v>1</v>
      </c>
      <c r="C6300">
        <v>1</v>
      </c>
      <c r="D6300" t="s">
        <v>136</v>
      </c>
      <c r="E6300" t="s">
        <v>6565</v>
      </c>
      <c r="F6300" s="4"/>
      <c r="G6300" s="9">
        <f>Table5[[#This Row],[Order Quantity]]</f>
        <v>1</v>
      </c>
    </row>
    <row r="6301" spans="1:7" ht="16" hidden="1" x14ac:dyDescent="0.2">
      <c r="A6301" t="s">
        <v>7134</v>
      </c>
      <c r="B6301">
        <v>1</v>
      </c>
      <c r="C6301">
        <v>1</v>
      </c>
      <c r="D6301" t="s">
        <v>7135</v>
      </c>
      <c r="E6301" t="s">
        <v>4037</v>
      </c>
      <c r="F6301" s="4"/>
      <c r="G6301" s="9">
        <f>Table5[[#This Row],[Order Quantity]]</f>
        <v>1</v>
      </c>
    </row>
    <row r="6302" spans="1:7" ht="16" hidden="1" x14ac:dyDescent="0.2">
      <c r="A6302" t="s">
        <v>7136</v>
      </c>
      <c r="B6302">
        <v>1</v>
      </c>
      <c r="C6302">
        <v>1</v>
      </c>
      <c r="D6302" t="s">
        <v>6045</v>
      </c>
      <c r="E6302" t="s">
        <v>6946</v>
      </c>
      <c r="F6302" s="4"/>
      <c r="G6302" s="9">
        <f>Table5[[#This Row],[Order Quantity]]</f>
        <v>1</v>
      </c>
    </row>
    <row r="6303" spans="1:7" ht="16" hidden="1" x14ac:dyDescent="0.2">
      <c r="A6303" t="s">
        <v>7137</v>
      </c>
      <c r="B6303">
        <v>1</v>
      </c>
      <c r="C6303">
        <v>1</v>
      </c>
      <c r="D6303" t="s">
        <v>3248</v>
      </c>
      <c r="E6303" t="s">
        <v>1714</v>
      </c>
      <c r="F6303" s="4"/>
      <c r="G6303" s="9">
        <f>Table5[[#This Row],[Order Quantity]]</f>
        <v>1</v>
      </c>
    </row>
    <row r="6304" spans="1:7" ht="16" hidden="1" x14ac:dyDescent="0.2">
      <c r="A6304" t="s">
        <v>7138</v>
      </c>
      <c r="B6304">
        <v>1</v>
      </c>
      <c r="C6304">
        <v>1</v>
      </c>
      <c r="D6304" t="s">
        <v>6481</v>
      </c>
      <c r="E6304" t="s">
        <v>1331</v>
      </c>
      <c r="F6304" s="4"/>
      <c r="G6304" s="9">
        <f>Table5[[#This Row],[Order Quantity]]</f>
        <v>1</v>
      </c>
    </row>
    <row r="6305" spans="1:7" ht="16" hidden="1" x14ac:dyDescent="0.2">
      <c r="A6305" t="s">
        <v>7140</v>
      </c>
      <c r="B6305">
        <v>1</v>
      </c>
      <c r="C6305">
        <v>1</v>
      </c>
      <c r="D6305" t="s">
        <v>7141</v>
      </c>
      <c r="E6305" t="s">
        <v>1660</v>
      </c>
      <c r="F6305" s="4"/>
      <c r="G6305" s="9">
        <f>Table5[[#This Row],[Order Quantity]]</f>
        <v>1</v>
      </c>
    </row>
    <row r="6306" spans="1:7" ht="16" hidden="1" x14ac:dyDescent="0.2">
      <c r="A6306" t="s">
        <v>7144</v>
      </c>
      <c r="B6306">
        <v>1</v>
      </c>
      <c r="C6306">
        <v>1</v>
      </c>
      <c r="D6306" t="s">
        <v>1031</v>
      </c>
      <c r="E6306" t="s">
        <v>1527</v>
      </c>
      <c r="F6306" s="4"/>
      <c r="G6306" s="9">
        <f>Table5[[#This Row],[Order Quantity]]</f>
        <v>1</v>
      </c>
    </row>
    <row r="6307" spans="1:7" ht="16" x14ac:dyDescent="0.2">
      <c r="A6307" t="s">
        <v>7145</v>
      </c>
      <c r="B6307">
        <v>1</v>
      </c>
      <c r="C6307" s="6">
        <v>1</v>
      </c>
      <c r="D6307" t="s">
        <v>136</v>
      </c>
      <c r="E6307" t="s">
        <v>3791</v>
      </c>
      <c r="F6307" s="13" t="s">
        <v>7666</v>
      </c>
      <c r="G6307" s="9">
        <f>Table5[[#This Row],[Order Quantity]]</f>
        <v>1</v>
      </c>
    </row>
    <row r="6308" spans="1:7" ht="16" hidden="1" x14ac:dyDescent="0.2">
      <c r="A6308" t="s">
        <v>7146</v>
      </c>
      <c r="B6308">
        <v>1</v>
      </c>
      <c r="C6308">
        <v>1</v>
      </c>
      <c r="D6308" t="s">
        <v>7147</v>
      </c>
      <c r="E6308" t="s">
        <v>1660</v>
      </c>
      <c r="F6308" s="4"/>
      <c r="G6308" s="9">
        <f>Table5[[#This Row],[Order Quantity]]</f>
        <v>1</v>
      </c>
    </row>
    <row r="6309" spans="1:7" ht="16" hidden="1" x14ac:dyDescent="0.2">
      <c r="A6309" t="s">
        <v>7148</v>
      </c>
      <c r="B6309">
        <v>1</v>
      </c>
      <c r="C6309">
        <v>1</v>
      </c>
      <c r="D6309" t="s">
        <v>7149</v>
      </c>
      <c r="E6309" t="s">
        <v>2803</v>
      </c>
      <c r="F6309" s="4"/>
      <c r="G6309" s="9">
        <f>Table5[[#This Row],[Order Quantity]]</f>
        <v>1</v>
      </c>
    </row>
    <row r="6310" spans="1:7" ht="16" hidden="1" x14ac:dyDescent="0.2">
      <c r="A6310" t="s">
        <v>7151</v>
      </c>
      <c r="B6310">
        <v>1</v>
      </c>
      <c r="C6310">
        <v>1</v>
      </c>
      <c r="D6310" t="s">
        <v>7152</v>
      </c>
      <c r="E6310" t="s">
        <v>2326</v>
      </c>
      <c r="F6310" s="4"/>
      <c r="G6310" s="9">
        <f>Table5[[#This Row],[Order Quantity]]</f>
        <v>1</v>
      </c>
    </row>
    <row r="6311" spans="1:7" ht="16" hidden="1" x14ac:dyDescent="0.2">
      <c r="A6311" t="s">
        <v>7153</v>
      </c>
      <c r="B6311">
        <v>1</v>
      </c>
      <c r="C6311">
        <v>1</v>
      </c>
      <c r="D6311" t="s">
        <v>422</v>
      </c>
      <c r="E6311" t="s">
        <v>1618</v>
      </c>
      <c r="F6311" s="4"/>
      <c r="G6311" s="9">
        <f>Table5[[#This Row],[Order Quantity]]</f>
        <v>1</v>
      </c>
    </row>
    <row r="6312" spans="1:7" ht="16" hidden="1" x14ac:dyDescent="0.2">
      <c r="A6312" t="s">
        <v>7156</v>
      </c>
      <c r="B6312">
        <v>1</v>
      </c>
      <c r="C6312">
        <v>1</v>
      </c>
      <c r="D6312" t="s">
        <v>579</v>
      </c>
      <c r="E6312" t="s">
        <v>1467</v>
      </c>
      <c r="F6312" s="4"/>
      <c r="G6312" s="9">
        <f>Table5[[#This Row],[Order Quantity]]</f>
        <v>1</v>
      </c>
    </row>
    <row r="6313" spans="1:7" ht="16" hidden="1" x14ac:dyDescent="0.2">
      <c r="A6313" t="s">
        <v>7157</v>
      </c>
      <c r="B6313">
        <v>1</v>
      </c>
      <c r="C6313">
        <v>1</v>
      </c>
      <c r="D6313" t="s">
        <v>2802</v>
      </c>
      <c r="E6313" t="s">
        <v>1346</v>
      </c>
      <c r="F6313" s="4"/>
      <c r="G6313" s="9">
        <f>Table5[[#This Row],[Order Quantity]]</f>
        <v>1</v>
      </c>
    </row>
    <row r="6314" spans="1:7" ht="16" hidden="1" x14ac:dyDescent="0.2">
      <c r="A6314" t="s">
        <v>7159</v>
      </c>
      <c r="B6314">
        <v>1</v>
      </c>
      <c r="C6314">
        <v>1</v>
      </c>
      <c r="D6314" t="s">
        <v>136</v>
      </c>
      <c r="E6314" t="s">
        <v>1677</v>
      </c>
      <c r="F6314" s="4"/>
      <c r="G6314" s="9">
        <f>Table5[[#This Row],[Order Quantity]]</f>
        <v>1</v>
      </c>
    </row>
    <row r="6315" spans="1:7" ht="16" hidden="1" x14ac:dyDescent="0.2">
      <c r="A6315" t="s">
        <v>7160</v>
      </c>
      <c r="B6315">
        <v>1</v>
      </c>
      <c r="C6315">
        <v>1</v>
      </c>
      <c r="D6315" t="s">
        <v>136</v>
      </c>
      <c r="E6315" t="s">
        <v>7161</v>
      </c>
      <c r="F6315" s="4"/>
      <c r="G6315" s="9">
        <f>Table5[[#This Row],[Order Quantity]]</f>
        <v>1</v>
      </c>
    </row>
    <row r="6316" spans="1:7" ht="16" hidden="1" x14ac:dyDescent="0.2">
      <c r="A6316" t="s">
        <v>7162</v>
      </c>
      <c r="B6316">
        <v>1</v>
      </c>
      <c r="C6316">
        <v>1</v>
      </c>
      <c r="D6316" t="s">
        <v>129</v>
      </c>
      <c r="E6316" t="s">
        <v>1574</v>
      </c>
      <c r="F6316" s="4"/>
      <c r="G6316" s="9">
        <f>Table5[[#This Row],[Order Quantity]]</f>
        <v>1</v>
      </c>
    </row>
    <row r="6317" spans="1:7" ht="16" hidden="1" x14ac:dyDescent="0.2">
      <c r="A6317" t="s">
        <v>7164</v>
      </c>
      <c r="B6317">
        <v>1</v>
      </c>
      <c r="C6317" s="6">
        <v>1</v>
      </c>
      <c r="D6317" t="s">
        <v>7165</v>
      </c>
      <c r="E6317" t="s">
        <v>3206</v>
      </c>
      <c r="F6317" s="4"/>
      <c r="G6317" s="9">
        <f>Table5[[#This Row],[Order Quantity]]</f>
        <v>1</v>
      </c>
    </row>
    <row r="6318" spans="1:7" ht="16" hidden="1" x14ac:dyDescent="0.2">
      <c r="A6318" t="s">
        <v>7167</v>
      </c>
      <c r="B6318">
        <v>1</v>
      </c>
      <c r="C6318">
        <v>1</v>
      </c>
      <c r="D6318" t="s">
        <v>97</v>
      </c>
      <c r="E6318" t="s">
        <v>2646</v>
      </c>
      <c r="F6318" s="4"/>
      <c r="G6318" s="9">
        <f>Table5[[#This Row],[Order Quantity]]</f>
        <v>1</v>
      </c>
    </row>
    <row r="6319" spans="1:7" ht="16" hidden="1" x14ac:dyDescent="0.2">
      <c r="A6319" t="s">
        <v>7168</v>
      </c>
      <c r="B6319">
        <v>1</v>
      </c>
      <c r="C6319">
        <v>1</v>
      </c>
      <c r="D6319" t="s">
        <v>902</v>
      </c>
      <c r="E6319" t="s">
        <v>1647</v>
      </c>
      <c r="F6319" s="4"/>
      <c r="G6319" s="9">
        <f>Table5[[#This Row],[Order Quantity]]</f>
        <v>1</v>
      </c>
    </row>
    <row r="6320" spans="1:7" ht="16" hidden="1" x14ac:dyDescent="0.2">
      <c r="A6320" t="s">
        <v>7170</v>
      </c>
      <c r="B6320">
        <v>1</v>
      </c>
      <c r="C6320">
        <v>1</v>
      </c>
      <c r="D6320" t="s">
        <v>542</v>
      </c>
      <c r="E6320" t="s">
        <v>3020</v>
      </c>
      <c r="F6320" s="4"/>
      <c r="G6320" s="9">
        <f>Table5[[#This Row],[Order Quantity]]</f>
        <v>1</v>
      </c>
    </row>
    <row r="6321" spans="1:7" ht="16" hidden="1" x14ac:dyDescent="0.2">
      <c r="A6321" t="s">
        <v>7171</v>
      </c>
      <c r="B6321">
        <v>1</v>
      </c>
      <c r="C6321">
        <v>1</v>
      </c>
      <c r="D6321" t="s">
        <v>542</v>
      </c>
      <c r="E6321" t="s">
        <v>3020</v>
      </c>
      <c r="F6321" s="4"/>
      <c r="G6321" s="9">
        <f>Table5[[#This Row],[Order Quantity]]</f>
        <v>1</v>
      </c>
    </row>
    <row r="6322" spans="1:7" ht="16" hidden="1" x14ac:dyDescent="0.2">
      <c r="A6322" t="s">
        <v>3055</v>
      </c>
      <c r="B6322">
        <v>1</v>
      </c>
      <c r="C6322">
        <v>1</v>
      </c>
      <c r="D6322" t="s">
        <v>856</v>
      </c>
      <c r="E6322" t="s">
        <v>3020</v>
      </c>
      <c r="F6322" s="4"/>
      <c r="G6322" s="9">
        <f>Table5[[#This Row],[Order Quantity]]</f>
        <v>1</v>
      </c>
    </row>
    <row r="6323" spans="1:7" ht="16" hidden="1" x14ac:dyDescent="0.2">
      <c r="A6323" t="s">
        <v>7172</v>
      </c>
      <c r="B6323">
        <v>1</v>
      </c>
      <c r="C6323">
        <v>1</v>
      </c>
      <c r="D6323" t="s">
        <v>422</v>
      </c>
      <c r="E6323" t="s">
        <v>2535</v>
      </c>
      <c r="F6323" s="4"/>
      <c r="G6323" s="9">
        <f>Table5[[#This Row],[Order Quantity]]</f>
        <v>1</v>
      </c>
    </row>
    <row r="6324" spans="1:7" ht="16" hidden="1" x14ac:dyDescent="0.2">
      <c r="A6324" t="s">
        <v>7174</v>
      </c>
      <c r="B6324">
        <v>1</v>
      </c>
      <c r="C6324">
        <v>1</v>
      </c>
      <c r="D6324" t="s">
        <v>1512</v>
      </c>
      <c r="E6324" t="s">
        <v>1618</v>
      </c>
      <c r="F6324" s="4"/>
      <c r="G6324" s="9">
        <f>Table5[[#This Row],[Order Quantity]]</f>
        <v>1</v>
      </c>
    </row>
    <row r="6325" spans="1:7" ht="16" hidden="1" x14ac:dyDescent="0.2">
      <c r="A6325" t="s">
        <v>7175</v>
      </c>
      <c r="B6325">
        <v>1</v>
      </c>
      <c r="C6325">
        <v>1</v>
      </c>
      <c r="D6325" t="s">
        <v>411</v>
      </c>
      <c r="E6325" t="s">
        <v>2362</v>
      </c>
      <c r="F6325" s="4"/>
      <c r="G6325" s="9">
        <f>Table5[[#This Row],[Order Quantity]]</f>
        <v>1</v>
      </c>
    </row>
    <row r="6326" spans="1:7" ht="16" hidden="1" x14ac:dyDescent="0.2">
      <c r="A6326" t="s">
        <v>7176</v>
      </c>
      <c r="B6326">
        <v>1</v>
      </c>
      <c r="C6326" s="6">
        <v>1</v>
      </c>
      <c r="D6326" t="s">
        <v>262</v>
      </c>
      <c r="E6326" t="s">
        <v>4086</v>
      </c>
      <c r="F6326" s="4"/>
      <c r="G6326" s="9">
        <f>Table5[[#This Row],[Order Quantity]]</f>
        <v>1</v>
      </c>
    </row>
    <row r="6327" spans="1:7" ht="16" hidden="1" x14ac:dyDescent="0.2">
      <c r="A6327" t="s">
        <v>7177</v>
      </c>
      <c r="B6327">
        <v>1</v>
      </c>
      <c r="C6327">
        <v>1</v>
      </c>
      <c r="D6327" t="s">
        <v>296</v>
      </c>
      <c r="E6327" t="s">
        <v>1340</v>
      </c>
      <c r="F6327" s="4"/>
      <c r="G6327" s="9">
        <f>Table5[[#This Row],[Order Quantity]]</f>
        <v>1</v>
      </c>
    </row>
    <row r="6328" spans="1:7" ht="16" hidden="1" x14ac:dyDescent="0.2">
      <c r="A6328" t="s">
        <v>7178</v>
      </c>
      <c r="B6328">
        <v>1</v>
      </c>
      <c r="C6328">
        <v>1</v>
      </c>
      <c r="D6328" t="s">
        <v>1556</v>
      </c>
      <c r="E6328" t="s">
        <v>2646</v>
      </c>
      <c r="F6328" s="4"/>
      <c r="G6328" s="9">
        <f>Table5[[#This Row],[Order Quantity]]</f>
        <v>1</v>
      </c>
    </row>
    <row r="6329" spans="1:7" ht="16" hidden="1" x14ac:dyDescent="0.2">
      <c r="A6329" t="s">
        <v>7179</v>
      </c>
      <c r="B6329">
        <v>1</v>
      </c>
      <c r="C6329">
        <v>1</v>
      </c>
      <c r="D6329" t="s">
        <v>136</v>
      </c>
      <c r="E6329" t="s">
        <v>3269</v>
      </c>
      <c r="F6329" s="4"/>
      <c r="G6329" s="9">
        <f>Table5[[#This Row],[Order Quantity]]</f>
        <v>1</v>
      </c>
    </row>
    <row r="6330" spans="1:7" ht="16" hidden="1" x14ac:dyDescent="0.2">
      <c r="A6330" t="s">
        <v>7180</v>
      </c>
      <c r="B6330">
        <v>1</v>
      </c>
      <c r="C6330">
        <v>1</v>
      </c>
      <c r="D6330" t="s">
        <v>784</v>
      </c>
      <c r="E6330" t="s">
        <v>1744</v>
      </c>
      <c r="F6330" s="4"/>
      <c r="G6330" s="9">
        <f>Table5[[#This Row],[Order Quantity]]</f>
        <v>1</v>
      </c>
    </row>
    <row r="6331" spans="1:7" ht="16" hidden="1" x14ac:dyDescent="0.2">
      <c r="A6331" t="s">
        <v>7181</v>
      </c>
      <c r="B6331">
        <v>1</v>
      </c>
      <c r="C6331">
        <v>1</v>
      </c>
      <c r="D6331" t="s">
        <v>2107</v>
      </c>
      <c r="E6331" t="s">
        <v>1704</v>
      </c>
      <c r="F6331" s="4"/>
      <c r="G6331" s="9">
        <f>Table5[[#This Row],[Order Quantity]]</f>
        <v>1</v>
      </c>
    </row>
    <row r="6332" spans="1:7" ht="16" hidden="1" x14ac:dyDescent="0.2">
      <c r="A6332" t="s">
        <v>7182</v>
      </c>
      <c r="B6332">
        <v>1</v>
      </c>
      <c r="C6332">
        <v>1</v>
      </c>
      <c r="D6332" t="s">
        <v>136</v>
      </c>
      <c r="E6332" t="s">
        <v>3020</v>
      </c>
      <c r="F6332" s="4"/>
      <c r="G6332" s="9">
        <f>Table5[[#This Row],[Order Quantity]]</f>
        <v>1</v>
      </c>
    </row>
    <row r="6333" spans="1:7" ht="16" hidden="1" x14ac:dyDescent="0.2">
      <c r="A6333" t="s">
        <v>1706</v>
      </c>
      <c r="B6333">
        <v>1</v>
      </c>
      <c r="C6333">
        <v>1</v>
      </c>
      <c r="D6333" t="s">
        <v>7183</v>
      </c>
      <c r="E6333" t="s">
        <v>1677</v>
      </c>
      <c r="F6333" s="4"/>
      <c r="G6333" s="9">
        <f>Table5[[#This Row],[Order Quantity]]</f>
        <v>1</v>
      </c>
    </row>
    <row r="6334" spans="1:7" ht="16" hidden="1" x14ac:dyDescent="0.2">
      <c r="A6334" t="s">
        <v>7184</v>
      </c>
      <c r="B6334">
        <v>1</v>
      </c>
      <c r="C6334">
        <v>1</v>
      </c>
      <c r="D6334" t="s">
        <v>7185</v>
      </c>
      <c r="E6334" t="s">
        <v>1242</v>
      </c>
      <c r="F6334" s="4"/>
      <c r="G6334" s="9">
        <f>Table5[[#This Row],[Order Quantity]]</f>
        <v>1</v>
      </c>
    </row>
    <row r="6335" spans="1:7" ht="16" hidden="1" x14ac:dyDescent="0.2">
      <c r="A6335" t="s">
        <v>7186</v>
      </c>
      <c r="B6335">
        <v>1</v>
      </c>
      <c r="C6335">
        <v>1</v>
      </c>
      <c r="D6335" t="s">
        <v>171</v>
      </c>
      <c r="E6335" t="s">
        <v>1677</v>
      </c>
      <c r="F6335" s="4"/>
      <c r="G6335" s="9">
        <f>Table5[[#This Row],[Order Quantity]]</f>
        <v>1</v>
      </c>
    </row>
    <row r="6336" spans="1:7" ht="16" hidden="1" x14ac:dyDescent="0.2">
      <c r="A6336" t="s">
        <v>7188</v>
      </c>
      <c r="B6336">
        <v>1</v>
      </c>
      <c r="C6336">
        <v>1</v>
      </c>
      <c r="D6336" t="s">
        <v>4463</v>
      </c>
      <c r="E6336" t="s">
        <v>2089</v>
      </c>
      <c r="F6336" s="4"/>
      <c r="G6336" s="9">
        <f>Table5[[#This Row],[Order Quantity]]</f>
        <v>1</v>
      </c>
    </row>
    <row r="6337" spans="1:7" ht="16" hidden="1" x14ac:dyDescent="0.2">
      <c r="A6337" t="s">
        <v>7190</v>
      </c>
      <c r="B6337">
        <v>1</v>
      </c>
      <c r="C6337">
        <v>1</v>
      </c>
      <c r="D6337" t="s">
        <v>385</v>
      </c>
      <c r="E6337" t="s">
        <v>1439</v>
      </c>
      <c r="F6337" s="4"/>
      <c r="G6337" s="9">
        <f>Table5[[#This Row],[Order Quantity]]</f>
        <v>1</v>
      </c>
    </row>
    <row r="6338" spans="1:7" ht="16" hidden="1" x14ac:dyDescent="0.2">
      <c r="A6338" t="s">
        <v>7191</v>
      </c>
      <c r="B6338">
        <v>1</v>
      </c>
      <c r="C6338">
        <v>1</v>
      </c>
      <c r="D6338" t="s">
        <v>1451</v>
      </c>
      <c r="E6338" t="s">
        <v>1939</v>
      </c>
      <c r="F6338" s="4"/>
      <c r="G6338" s="9">
        <f>Table5[[#This Row],[Order Quantity]]</f>
        <v>1</v>
      </c>
    </row>
    <row r="6339" spans="1:7" ht="16" hidden="1" x14ac:dyDescent="0.2">
      <c r="A6339" t="s">
        <v>7193</v>
      </c>
      <c r="B6339">
        <v>1</v>
      </c>
      <c r="C6339">
        <v>1</v>
      </c>
      <c r="D6339" t="s">
        <v>2677</v>
      </c>
      <c r="E6339" t="s">
        <v>1677</v>
      </c>
      <c r="F6339" s="4"/>
      <c r="G6339" s="9">
        <f>Table5[[#This Row],[Order Quantity]]</f>
        <v>1</v>
      </c>
    </row>
    <row r="6340" spans="1:7" ht="16" hidden="1" x14ac:dyDescent="0.2">
      <c r="A6340" t="s">
        <v>7194</v>
      </c>
      <c r="B6340">
        <v>1</v>
      </c>
      <c r="C6340">
        <v>1</v>
      </c>
      <c r="D6340" t="s">
        <v>171</v>
      </c>
      <c r="E6340" t="s">
        <v>1521</v>
      </c>
      <c r="F6340" s="4"/>
      <c r="G6340" s="9">
        <f>Table5[[#This Row],[Order Quantity]]</f>
        <v>1</v>
      </c>
    </row>
    <row r="6341" spans="1:7" ht="16" hidden="1" x14ac:dyDescent="0.2">
      <c r="A6341" t="s">
        <v>7196</v>
      </c>
      <c r="B6341">
        <v>1</v>
      </c>
      <c r="C6341">
        <v>1</v>
      </c>
      <c r="D6341" t="s">
        <v>262</v>
      </c>
      <c r="E6341" t="s">
        <v>3263</v>
      </c>
      <c r="F6341" s="4"/>
      <c r="G6341" s="9">
        <f>Table5[[#This Row],[Order Quantity]]</f>
        <v>1</v>
      </c>
    </row>
    <row r="6342" spans="1:7" ht="16" hidden="1" x14ac:dyDescent="0.2">
      <c r="A6342" t="s">
        <v>7200</v>
      </c>
      <c r="B6342">
        <v>1</v>
      </c>
      <c r="C6342">
        <v>1</v>
      </c>
      <c r="D6342" t="s">
        <v>136</v>
      </c>
      <c r="E6342" t="s">
        <v>1257</v>
      </c>
      <c r="F6342" s="4"/>
      <c r="G6342" s="9">
        <f>Table5[[#This Row],[Order Quantity]]</f>
        <v>1</v>
      </c>
    </row>
    <row r="6343" spans="1:7" ht="16" hidden="1" x14ac:dyDescent="0.2">
      <c r="A6343" t="s">
        <v>7201</v>
      </c>
      <c r="B6343">
        <v>1</v>
      </c>
      <c r="C6343">
        <v>1</v>
      </c>
      <c r="D6343" t="s">
        <v>7202</v>
      </c>
      <c r="E6343" t="s">
        <v>4538</v>
      </c>
      <c r="F6343" s="4"/>
      <c r="G6343" s="9">
        <f>Table5[[#This Row],[Order Quantity]]</f>
        <v>1</v>
      </c>
    </row>
    <row r="6344" spans="1:7" ht="16" hidden="1" x14ac:dyDescent="0.2">
      <c r="A6344" t="s">
        <v>7203</v>
      </c>
      <c r="B6344">
        <v>1</v>
      </c>
      <c r="C6344">
        <v>1</v>
      </c>
      <c r="D6344" t="s">
        <v>136</v>
      </c>
      <c r="E6344" t="s">
        <v>1246</v>
      </c>
      <c r="F6344" s="4"/>
      <c r="G6344" s="9">
        <f>Table5[[#This Row],[Order Quantity]]</f>
        <v>1</v>
      </c>
    </row>
    <row r="6345" spans="1:7" ht="16" hidden="1" x14ac:dyDescent="0.2">
      <c r="A6345" t="s">
        <v>7204</v>
      </c>
      <c r="B6345">
        <v>1</v>
      </c>
      <c r="C6345">
        <v>1</v>
      </c>
      <c r="D6345" t="s">
        <v>47</v>
      </c>
      <c r="E6345" t="s">
        <v>1939</v>
      </c>
      <c r="F6345" s="4"/>
      <c r="G6345" s="9">
        <f>Table5[[#This Row],[Order Quantity]]</f>
        <v>1</v>
      </c>
    </row>
    <row r="6346" spans="1:7" ht="16" hidden="1" x14ac:dyDescent="0.2">
      <c r="A6346" t="s">
        <v>7205</v>
      </c>
      <c r="B6346">
        <v>1</v>
      </c>
      <c r="C6346">
        <v>1</v>
      </c>
      <c r="D6346" t="s">
        <v>47</v>
      </c>
      <c r="E6346" t="s">
        <v>1939</v>
      </c>
      <c r="F6346" s="4"/>
      <c r="G6346" s="9">
        <f>Table5[[#This Row],[Order Quantity]]</f>
        <v>1</v>
      </c>
    </row>
    <row r="6347" spans="1:7" ht="16" hidden="1" x14ac:dyDescent="0.2">
      <c r="A6347" t="s">
        <v>7206</v>
      </c>
      <c r="B6347">
        <v>1</v>
      </c>
      <c r="C6347">
        <v>1</v>
      </c>
      <c r="D6347" t="s">
        <v>47</v>
      </c>
      <c r="E6347" t="s">
        <v>1939</v>
      </c>
      <c r="F6347" s="4"/>
      <c r="G6347" s="9">
        <f>Table5[[#This Row],[Order Quantity]]</f>
        <v>1</v>
      </c>
    </row>
    <row r="6348" spans="1:7" ht="16" hidden="1" x14ac:dyDescent="0.2">
      <c r="A6348" t="s">
        <v>7207</v>
      </c>
      <c r="B6348">
        <v>1</v>
      </c>
      <c r="C6348">
        <v>1</v>
      </c>
      <c r="D6348" t="s">
        <v>47</v>
      </c>
      <c r="E6348" t="s">
        <v>1939</v>
      </c>
      <c r="F6348" s="4"/>
      <c r="G6348" s="9">
        <f>Table5[[#This Row],[Order Quantity]]</f>
        <v>1</v>
      </c>
    </row>
    <row r="6349" spans="1:7" ht="16" hidden="1" x14ac:dyDescent="0.2">
      <c r="A6349" t="s">
        <v>7208</v>
      </c>
      <c r="B6349">
        <v>1</v>
      </c>
      <c r="C6349">
        <v>1</v>
      </c>
      <c r="D6349" t="s">
        <v>136</v>
      </c>
      <c r="E6349" t="s">
        <v>1250</v>
      </c>
      <c r="F6349" s="4"/>
      <c r="G6349" s="9">
        <f>Table5[[#This Row],[Order Quantity]]</f>
        <v>1</v>
      </c>
    </row>
    <row r="6350" spans="1:7" ht="16" hidden="1" x14ac:dyDescent="0.2">
      <c r="A6350" t="s">
        <v>7209</v>
      </c>
      <c r="B6350">
        <v>1</v>
      </c>
      <c r="C6350">
        <v>1</v>
      </c>
      <c r="D6350" t="s">
        <v>262</v>
      </c>
      <c r="E6350" t="s">
        <v>1246</v>
      </c>
      <c r="F6350" s="4"/>
      <c r="G6350" s="9">
        <f>Table5[[#This Row],[Order Quantity]]</f>
        <v>1</v>
      </c>
    </row>
    <row r="6351" spans="1:7" ht="16" hidden="1" x14ac:dyDescent="0.2">
      <c r="A6351" t="s">
        <v>7214</v>
      </c>
      <c r="B6351">
        <v>1</v>
      </c>
      <c r="C6351" s="6">
        <v>1</v>
      </c>
      <c r="D6351" t="s">
        <v>65</v>
      </c>
      <c r="E6351" t="s">
        <v>2807</v>
      </c>
      <c r="F6351" s="4"/>
      <c r="G6351" s="9">
        <f>Table5[[#This Row],[Order Quantity]]</f>
        <v>1</v>
      </c>
    </row>
    <row r="6352" spans="1:7" ht="16" hidden="1" x14ac:dyDescent="0.2">
      <c r="A6352" s="1" t="s">
        <v>7215</v>
      </c>
      <c r="B6352" s="1">
        <v>1</v>
      </c>
      <c r="C6352" s="5">
        <v>1</v>
      </c>
      <c r="D6352" s="1" t="s">
        <v>199</v>
      </c>
      <c r="E6352" s="1" t="s">
        <v>4088</v>
      </c>
      <c r="F6352" s="4"/>
      <c r="G6352" s="9">
        <f>Table5[[#This Row],[Order Quantity]]</f>
        <v>1</v>
      </c>
    </row>
    <row r="6353" spans="1:7" ht="16" hidden="1" x14ac:dyDescent="0.2">
      <c r="A6353" s="1" t="s">
        <v>7225</v>
      </c>
      <c r="B6353" s="1">
        <v>1</v>
      </c>
      <c r="C6353" s="5">
        <v>1</v>
      </c>
      <c r="D6353" s="1" t="s">
        <v>97</v>
      </c>
      <c r="E6353" s="1" t="s">
        <v>2078</v>
      </c>
      <c r="F6353" s="4"/>
      <c r="G6353" s="9">
        <f>Table5[[#This Row],[Order Quantity]]</f>
        <v>1</v>
      </c>
    </row>
    <row r="6354" spans="1:7" ht="16" hidden="1" x14ac:dyDescent="0.2">
      <c r="A6354" t="s">
        <v>7367</v>
      </c>
      <c r="B6354">
        <v>1</v>
      </c>
      <c r="C6354">
        <v>1</v>
      </c>
      <c r="D6354" t="s">
        <v>1404</v>
      </c>
      <c r="E6354" t="s">
        <v>1270</v>
      </c>
      <c r="F6354" s="4"/>
      <c r="G6354" s="9">
        <f>Table5[[#This Row],[Order Quantity]]</f>
        <v>1</v>
      </c>
    </row>
    <row r="6355" spans="1:7" ht="16" hidden="1" x14ac:dyDescent="0.2">
      <c r="A6355" s="1" t="s">
        <v>7372</v>
      </c>
      <c r="B6355" s="1">
        <v>1</v>
      </c>
      <c r="C6355" s="5">
        <v>1</v>
      </c>
      <c r="D6355" s="1" t="s">
        <v>97</v>
      </c>
      <c r="E6355" s="1" t="s">
        <v>1265</v>
      </c>
      <c r="F6355" s="4"/>
      <c r="G6355" s="9">
        <f>Table5[[#This Row],[Order Quantity]]</f>
        <v>1</v>
      </c>
    </row>
    <row r="6356" spans="1:7" ht="16" hidden="1" x14ac:dyDescent="0.2">
      <c r="A6356" s="1" t="s">
        <v>7373</v>
      </c>
      <c r="B6356" s="1">
        <v>1</v>
      </c>
      <c r="C6356" s="5">
        <v>1</v>
      </c>
      <c r="D6356" s="1" t="s">
        <v>116</v>
      </c>
      <c r="E6356" s="1" t="s">
        <v>1377</v>
      </c>
      <c r="F6356" s="4"/>
      <c r="G6356" s="9">
        <f>Table5[[#This Row],[Order Quantity]]</f>
        <v>1</v>
      </c>
    </row>
    <row r="6357" spans="1:7" ht="16" hidden="1" x14ac:dyDescent="0.2">
      <c r="A6357" s="1" t="s">
        <v>7390</v>
      </c>
      <c r="B6357" s="1">
        <v>1</v>
      </c>
      <c r="C6357" s="1">
        <v>1</v>
      </c>
      <c r="D6357" s="1" t="s">
        <v>262</v>
      </c>
      <c r="E6357" s="1" t="s">
        <v>1935</v>
      </c>
      <c r="F6357" s="4"/>
      <c r="G6357" s="9">
        <f>Table5[[#This Row],[Order Quantity]]</f>
        <v>1</v>
      </c>
    </row>
    <row r="6358" spans="1:7" ht="16" hidden="1" x14ac:dyDescent="0.2">
      <c r="A6358" t="s">
        <v>7404</v>
      </c>
      <c r="B6358">
        <v>1</v>
      </c>
      <c r="C6358">
        <v>1</v>
      </c>
      <c r="D6358" t="s">
        <v>385</v>
      </c>
      <c r="E6358" t="s">
        <v>1905</v>
      </c>
      <c r="F6358" s="4"/>
      <c r="G6358" s="9">
        <f>Table5[[#This Row],[Order Quantity]]</f>
        <v>1</v>
      </c>
    </row>
    <row r="6359" spans="1:7" ht="16" hidden="1" x14ac:dyDescent="0.2">
      <c r="A6359" t="s">
        <v>7407</v>
      </c>
      <c r="B6359">
        <v>1</v>
      </c>
      <c r="C6359">
        <v>1</v>
      </c>
      <c r="D6359" t="s">
        <v>136</v>
      </c>
      <c r="E6359" t="s">
        <v>1290</v>
      </c>
      <c r="F6359" s="4"/>
      <c r="G6359" s="9">
        <f>Table5[[#This Row],[Order Quantity]]</f>
        <v>1</v>
      </c>
    </row>
    <row r="6360" spans="1:7" ht="16" hidden="1" x14ac:dyDescent="0.2">
      <c r="A6360" t="s">
        <v>7409</v>
      </c>
      <c r="B6360">
        <v>1</v>
      </c>
      <c r="C6360">
        <v>1</v>
      </c>
      <c r="D6360" t="s">
        <v>65</v>
      </c>
      <c r="E6360" t="s">
        <v>1290</v>
      </c>
      <c r="F6360" s="4"/>
      <c r="G6360" s="9">
        <f>Table5[[#This Row],[Order Quantity]]</f>
        <v>1</v>
      </c>
    </row>
    <row r="6361" spans="1:7" ht="16" hidden="1" x14ac:dyDescent="0.2">
      <c r="A6361" t="s">
        <v>7410</v>
      </c>
      <c r="B6361">
        <v>1</v>
      </c>
      <c r="C6361">
        <v>1</v>
      </c>
      <c r="D6361" t="s">
        <v>4463</v>
      </c>
      <c r="E6361" t="s">
        <v>4496</v>
      </c>
      <c r="F6361" s="4"/>
      <c r="G6361" s="9">
        <f>Table5[[#This Row],[Order Quantity]]</f>
        <v>1</v>
      </c>
    </row>
    <row r="6362" spans="1:7" ht="16" hidden="1" x14ac:dyDescent="0.2">
      <c r="A6362" t="s">
        <v>7412</v>
      </c>
      <c r="B6362">
        <v>1</v>
      </c>
      <c r="C6362">
        <v>1</v>
      </c>
      <c r="D6362" t="s">
        <v>6117</v>
      </c>
      <c r="E6362" t="s">
        <v>4787</v>
      </c>
      <c r="F6362" s="4"/>
      <c r="G6362" s="9">
        <f>Table5[[#This Row],[Order Quantity]]</f>
        <v>1</v>
      </c>
    </row>
    <row r="6363" spans="1:7" ht="16" hidden="1" x14ac:dyDescent="0.2">
      <c r="A6363" t="s">
        <v>7415</v>
      </c>
      <c r="B6363">
        <v>1</v>
      </c>
      <c r="C6363">
        <v>1</v>
      </c>
      <c r="D6363" t="s">
        <v>262</v>
      </c>
      <c r="E6363" t="s">
        <v>1805</v>
      </c>
      <c r="F6363" s="4"/>
      <c r="G6363" s="9">
        <f>Table5[[#This Row],[Order Quantity]]</f>
        <v>1</v>
      </c>
    </row>
    <row r="6364" spans="1:7" ht="16" hidden="1" x14ac:dyDescent="0.2">
      <c r="A6364" t="s">
        <v>7416</v>
      </c>
      <c r="B6364">
        <v>1</v>
      </c>
      <c r="C6364">
        <v>1</v>
      </c>
      <c r="D6364" t="s">
        <v>262</v>
      </c>
      <c r="E6364" t="s">
        <v>1805</v>
      </c>
      <c r="F6364" s="4"/>
      <c r="G6364" s="9">
        <f>Table5[[#This Row],[Order Quantity]]</f>
        <v>1</v>
      </c>
    </row>
    <row r="6365" spans="1:7" ht="16" hidden="1" x14ac:dyDescent="0.2">
      <c r="A6365" t="s">
        <v>7425</v>
      </c>
      <c r="B6365">
        <v>1</v>
      </c>
      <c r="C6365">
        <v>1</v>
      </c>
      <c r="D6365" t="s">
        <v>136</v>
      </c>
      <c r="E6365" t="s">
        <v>400</v>
      </c>
      <c r="F6365" s="4"/>
      <c r="G6365" s="9">
        <f>Table5[[#This Row],[Order Quantity]]</f>
        <v>1</v>
      </c>
    </row>
    <row r="6366" spans="1:7" ht="16" hidden="1" x14ac:dyDescent="0.2">
      <c r="A6366" t="s">
        <v>7427</v>
      </c>
      <c r="B6366">
        <v>1</v>
      </c>
      <c r="C6366">
        <v>1</v>
      </c>
      <c r="D6366" t="s">
        <v>262</v>
      </c>
      <c r="E6366" t="s">
        <v>1336</v>
      </c>
      <c r="F6366" s="4"/>
      <c r="G6366" s="9">
        <f>Table5[[#This Row],[Order Quantity]]</f>
        <v>1</v>
      </c>
    </row>
    <row r="6367" spans="1:7" ht="16" hidden="1" x14ac:dyDescent="0.2">
      <c r="A6367" t="s">
        <v>7436</v>
      </c>
      <c r="B6367">
        <v>1</v>
      </c>
      <c r="C6367">
        <v>1</v>
      </c>
      <c r="D6367" t="s">
        <v>559</v>
      </c>
      <c r="E6367" t="s">
        <v>7437</v>
      </c>
      <c r="F6367" s="4"/>
      <c r="G6367" s="9">
        <f>Table5[[#This Row],[Order Quantity]]</f>
        <v>1</v>
      </c>
    </row>
    <row r="6368" spans="1:7" ht="16" hidden="1" x14ac:dyDescent="0.2">
      <c r="A6368" t="s">
        <v>6254</v>
      </c>
      <c r="B6368">
        <v>1</v>
      </c>
      <c r="C6368">
        <v>1</v>
      </c>
      <c r="D6368" t="s">
        <v>262</v>
      </c>
      <c r="E6368" t="s">
        <v>4793</v>
      </c>
      <c r="F6368" s="4"/>
      <c r="G6368" s="9">
        <f>Table5[[#This Row],[Order Quantity]]</f>
        <v>1</v>
      </c>
    </row>
    <row r="6369" spans="1:7" ht="16" hidden="1" x14ac:dyDescent="0.2">
      <c r="A6369" t="s">
        <v>7438</v>
      </c>
      <c r="B6369">
        <v>1</v>
      </c>
      <c r="C6369">
        <v>1</v>
      </c>
      <c r="D6369" t="s">
        <v>328</v>
      </c>
      <c r="E6369" t="s">
        <v>1278</v>
      </c>
      <c r="F6369" s="4"/>
      <c r="G6369" s="9">
        <f>Table5[[#This Row],[Order Quantity]]</f>
        <v>1</v>
      </c>
    </row>
    <row r="6370" spans="1:7" ht="16" hidden="1" x14ac:dyDescent="0.2">
      <c r="A6370" t="s">
        <v>7440</v>
      </c>
      <c r="B6370">
        <v>1</v>
      </c>
      <c r="C6370">
        <v>1</v>
      </c>
      <c r="D6370" t="s">
        <v>7441</v>
      </c>
      <c r="E6370" t="s">
        <v>3862</v>
      </c>
      <c r="F6370" s="4"/>
      <c r="G6370" s="9">
        <f>Table5[[#This Row],[Order Quantity]]</f>
        <v>1</v>
      </c>
    </row>
    <row r="6371" spans="1:7" ht="16" hidden="1" x14ac:dyDescent="0.2">
      <c r="A6371" t="s">
        <v>7444</v>
      </c>
      <c r="B6371">
        <v>1</v>
      </c>
      <c r="C6371">
        <v>1</v>
      </c>
      <c r="D6371" t="s">
        <v>7445</v>
      </c>
      <c r="E6371" t="s">
        <v>1521</v>
      </c>
      <c r="F6371" s="4"/>
      <c r="G6371" s="9">
        <f>Table5[[#This Row],[Order Quantity]]</f>
        <v>1</v>
      </c>
    </row>
    <row r="6372" spans="1:7" ht="16" hidden="1" x14ac:dyDescent="0.2">
      <c r="A6372" t="s">
        <v>1929</v>
      </c>
      <c r="B6372">
        <v>1</v>
      </c>
      <c r="C6372">
        <v>1</v>
      </c>
      <c r="D6372" t="s">
        <v>136</v>
      </c>
      <c r="E6372" t="s">
        <v>1559</v>
      </c>
      <c r="F6372" s="4"/>
      <c r="G6372" s="9">
        <f>Table5[[#This Row],[Order Quantity]]</f>
        <v>1</v>
      </c>
    </row>
    <row r="6373" spans="1:7" ht="16" hidden="1" x14ac:dyDescent="0.2">
      <c r="A6373" t="s">
        <v>7456</v>
      </c>
      <c r="B6373">
        <v>1</v>
      </c>
      <c r="C6373">
        <v>1</v>
      </c>
      <c r="D6373" t="s">
        <v>136</v>
      </c>
      <c r="E6373" t="s">
        <v>3123</v>
      </c>
      <c r="F6373" s="4"/>
      <c r="G6373" s="9">
        <f>Table5[[#This Row],[Order Quantity]]</f>
        <v>1</v>
      </c>
    </row>
    <row r="6374" spans="1:7" ht="16" hidden="1" x14ac:dyDescent="0.2">
      <c r="A6374" t="s">
        <v>7457</v>
      </c>
      <c r="B6374">
        <v>1</v>
      </c>
      <c r="C6374">
        <v>1</v>
      </c>
      <c r="D6374" t="s">
        <v>136</v>
      </c>
      <c r="E6374" t="s">
        <v>3958</v>
      </c>
      <c r="F6374" s="4"/>
      <c r="G6374" s="9">
        <f>Table5[[#This Row],[Order Quantity]]</f>
        <v>1</v>
      </c>
    </row>
    <row r="6375" spans="1:7" ht="16" hidden="1" x14ac:dyDescent="0.2">
      <c r="A6375" t="s">
        <v>7459</v>
      </c>
      <c r="B6375">
        <v>1</v>
      </c>
      <c r="C6375">
        <v>1</v>
      </c>
      <c r="D6375" t="s">
        <v>171</v>
      </c>
      <c r="E6375" t="s">
        <v>400</v>
      </c>
      <c r="F6375" s="4"/>
      <c r="G6375" s="9">
        <f>Table5[[#This Row],[Order Quantity]]</f>
        <v>1</v>
      </c>
    </row>
    <row r="6376" spans="1:7" ht="16" hidden="1" x14ac:dyDescent="0.2">
      <c r="A6376" t="s">
        <v>1706</v>
      </c>
      <c r="B6376">
        <v>1</v>
      </c>
      <c r="C6376">
        <v>1</v>
      </c>
      <c r="D6376" t="s">
        <v>136</v>
      </c>
      <c r="E6376" t="s">
        <v>1677</v>
      </c>
      <c r="F6376" s="4"/>
      <c r="G6376" s="9">
        <f>Table5[[#This Row],[Order Quantity]]</f>
        <v>1</v>
      </c>
    </row>
    <row r="6377" spans="1:7" ht="16" hidden="1" x14ac:dyDescent="0.2">
      <c r="A6377" t="s">
        <v>7131</v>
      </c>
      <c r="B6377">
        <v>1</v>
      </c>
      <c r="C6377">
        <v>1</v>
      </c>
      <c r="D6377" t="s">
        <v>136</v>
      </c>
      <c r="E6377" t="s">
        <v>6565</v>
      </c>
      <c r="F6377" s="4"/>
      <c r="G6377" s="9">
        <f>Table5[[#This Row],[Order Quantity]]</f>
        <v>1</v>
      </c>
    </row>
    <row r="6378" spans="1:7" ht="16" hidden="1" x14ac:dyDescent="0.2">
      <c r="A6378" t="s">
        <v>3852</v>
      </c>
      <c r="B6378">
        <v>1</v>
      </c>
      <c r="C6378">
        <v>1</v>
      </c>
      <c r="D6378" t="s">
        <v>888</v>
      </c>
      <c r="E6378" t="s">
        <v>1594</v>
      </c>
      <c r="F6378" s="4"/>
      <c r="G6378" s="9">
        <f>Table5[[#This Row],[Order Quantity]]</f>
        <v>1</v>
      </c>
    </row>
    <row r="6379" spans="1:7" ht="16" hidden="1" x14ac:dyDescent="0.2">
      <c r="A6379" t="s">
        <v>7471</v>
      </c>
      <c r="B6379">
        <v>1</v>
      </c>
      <c r="C6379">
        <v>1</v>
      </c>
      <c r="D6379" t="s">
        <v>136</v>
      </c>
      <c r="E6379" t="s">
        <v>1655</v>
      </c>
      <c r="F6379" s="4"/>
      <c r="G6379" s="9">
        <f>Table5[[#This Row],[Order Quantity]]</f>
        <v>1</v>
      </c>
    </row>
    <row r="6380" spans="1:7" ht="16" hidden="1" x14ac:dyDescent="0.2">
      <c r="A6380" t="s">
        <v>7479</v>
      </c>
      <c r="B6380">
        <v>1</v>
      </c>
      <c r="C6380">
        <v>1</v>
      </c>
      <c r="D6380" t="s">
        <v>7480</v>
      </c>
      <c r="E6380" t="s">
        <v>2235</v>
      </c>
      <c r="F6380" s="4"/>
      <c r="G6380" s="9">
        <f>Table5[[#This Row],[Order Quantity]]</f>
        <v>1</v>
      </c>
    </row>
    <row r="6381" spans="1:7" ht="16" hidden="1" x14ac:dyDescent="0.2">
      <c r="A6381" t="s">
        <v>4717</v>
      </c>
      <c r="B6381">
        <v>1</v>
      </c>
      <c r="C6381">
        <v>1</v>
      </c>
      <c r="D6381" t="s">
        <v>1692</v>
      </c>
      <c r="E6381" t="s">
        <v>4718</v>
      </c>
      <c r="F6381" s="4"/>
      <c r="G6381" s="9">
        <f>Table5[[#This Row],[Order Quantity]]</f>
        <v>1</v>
      </c>
    </row>
    <row r="6382" spans="1:7" ht="16" hidden="1" x14ac:dyDescent="0.2">
      <c r="A6382" t="s">
        <v>7487</v>
      </c>
      <c r="B6382">
        <v>1</v>
      </c>
      <c r="C6382">
        <v>1</v>
      </c>
      <c r="D6382" t="s">
        <v>437</v>
      </c>
      <c r="E6382" t="s">
        <v>7437</v>
      </c>
      <c r="F6382" s="4"/>
      <c r="G6382" s="9">
        <f>Table5[[#This Row],[Order Quantity]]</f>
        <v>1</v>
      </c>
    </row>
    <row r="6383" spans="1:7" ht="16" hidden="1" x14ac:dyDescent="0.2">
      <c r="A6383" t="s">
        <v>7488</v>
      </c>
      <c r="B6383">
        <v>1</v>
      </c>
      <c r="C6383">
        <v>1</v>
      </c>
      <c r="D6383" t="s">
        <v>3961</v>
      </c>
      <c r="E6383" t="s">
        <v>2939</v>
      </c>
      <c r="F6383" s="4"/>
      <c r="G6383" s="9">
        <f>Table5[[#This Row],[Order Quantity]]</f>
        <v>1</v>
      </c>
    </row>
    <row r="6384" spans="1:7" ht="16" hidden="1" x14ac:dyDescent="0.2">
      <c r="A6384" t="s">
        <v>7489</v>
      </c>
      <c r="B6384">
        <v>1</v>
      </c>
      <c r="C6384">
        <v>1</v>
      </c>
      <c r="D6384" t="s">
        <v>752</v>
      </c>
      <c r="E6384" t="s">
        <v>2362</v>
      </c>
      <c r="F6384" s="4"/>
      <c r="G6384" s="9">
        <f>Table5[[#This Row],[Order Quantity]]</f>
        <v>1</v>
      </c>
    </row>
    <row r="6385" spans="1:7" ht="16" hidden="1" x14ac:dyDescent="0.2">
      <c r="A6385" t="s">
        <v>7490</v>
      </c>
      <c r="B6385">
        <v>1</v>
      </c>
      <c r="C6385">
        <v>1</v>
      </c>
      <c r="D6385" t="s">
        <v>160</v>
      </c>
      <c r="E6385" t="s">
        <v>2932</v>
      </c>
      <c r="F6385" s="4"/>
      <c r="G6385" s="9">
        <f>Table5[[#This Row],[Order Quantity]]</f>
        <v>1</v>
      </c>
    </row>
    <row r="6386" spans="1:7" ht="16" hidden="1" x14ac:dyDescent="0.2">
      <c r="A6386" t="s">
        <v>7491</v>
      </c>
      <c r="B6386">
        <v>1</v>
      </c>
      <c r="C6386">
        <v>1</v>
      </c>
      <c r="D6386" t="s">
        <v>136</v>
      </c>
      <c r="E6386" t="s">
        <v>6565</v>
      </c>
      <c r="F6386" s="4"/>
      <c r="G6386" s="9">
        <f>Table5[[#This Row],[Order Quantity]]</f>
        <v>1</v>
      </c>
    </row>
    <row r="6387" spans="1:7" ht="16" hidden="1" x14ac:dyDescent="0.2">
      <c r="A6387" t="s">
        <v>7492</v>
      </c>
      <c r="B6387">
        <v>1</v>
      </c>
      <c r="C6387">
        <v>1</v>
      </c>
      <c r="D6387" t="s">
        <v>223</v>
      </c>
      <c r="E6387" t="s">
        <v>1361</v>
      </c>
      <c r="F6387" s="4"/>
      <c r="G6387" s="9">
        <f>Table5[[#This Row],[Order Quantity]]</f>
        <v>1</v>
      </c>
    </row>
    <row r="6388" spans="1:7" ht="16" hidden="1" x14ac:dyDescent="0.2">
      <c r="A6388" t="s">
        <v>7495</v>
      </c>
      <c r="B6388">
        <v>1</v>
      </c>
      <c r="C6388">
        <v>1</v>
      </c>
      <c r="D6388" t="s">
        <v>262</v>
      </c>
      <c r="E6388" t="s">
        <v>3400</v>
      </c>
      <c r="F6388" s="4"/>
      <c r="G6388" s="9">
        <f>Table5[[#This Row],[Order Quantity]]</f>
        <v>1</v>
      </c>
    </row>
    <row r="6389" spans="1:7" ht="16" hidden="1" x14ac:dyDescent="0.2">
      <c r="A6389" t="s">
        <v>7499</v>
      </c>
      <c r="B6389">
        <v>1</v>
      </c>
      <c r="C6389">
        <v>1</v>
      </c>
      <c r="D6389" t="s">
        <v>262</v>
      </c>
      <c r="E6389" t="s">
        <v>2147</v>
      </c>
      <c r="F6389" s="4"/>
      <c r="G6389" s="9">
        <f>Table5[[#This Row],[Order Quantity]]</f>
        <v>1</v>
      </c>
    </row>
    <row r="6390" spans="1:7" ht="16" hidden="1" x14ac:dyDescent="0.2">
      <c r="A6390" t="s">
        <v>7503</v>
      </c>
      <c r="B6390">
        <v>1</v>
      </c>
      <c r="C6390">
        <v>1</v>
      </c>
      <c r="D6390" t="s">
        <v>636</v>
      </c>
      <c r="E6390" t="s">
        <v>3034</v>
      </c>
      <c r="F6390" s="4"/>
      <c r="G6390" s="9">
        <f>Table5[[#This Row],[Order Quantity]]</f>
        <v>1</v>
      </c>
    </row>
    <row r="6391" spans="1:7" ht="16" hidden="1" x14ac:dyDescent="0.2">
      <c r="A6391" t="s">
        <v>7505</v>
      </c>
      <c r="B6391">
        <v>1</v>
      </c>
      <c r="C6391">
        <v>1</v>
      </c>
      <c r="D6391" t="s">
        <v>908</v>
      </c>
      <c r="E6391" t="s">
        <v>1343</v>
      </c>
      <c r="F6391" s="4"/>
      <c r="G6391" s="9">
        <f>Table5[[#This Row],[Order Quantity]]</f>
        <v>1</v>
      </c>
    </row>
    <row r="6392" spans="1:7" ht="16" hidden="1" x14ac:dyDescent="0.2">
      <c r="A6392" t="s">
        <v>7506</v>
      </c>
      <c r="B6392">
        <v>1</v>
      </c>
      <c r="C6392">
        <v>1</v>
      </c>
      <c r="D6392" t="s">
        <v>262</v>
      </c>
      <c r="E6392" t="s">
        <v>1246</v>
      </c>
      <c r="F6392" s="4"/>
      <c r="G6392" s="9">
        <f>Table5[[#This Row],[Order Quantity]]</f>
        <v>1</v>
      </c>
    </row>
    <row r="6393" spans="1:7" ht="16" hidden="1" x14ac:dyDescent="0.2">
      <c r="A6393" t="s">
        <v>7510</v>
      </c>
      <c r="B6393">
        <v>1</v>
      </c>
      <c r="C6393">
        <v>1</v>
      </c>
      <c r="D6393" t="s">
        <v>1442</v>
      </c>
      <c r="E6393" t="s">
        <v>1852</v>
      </c>
      <c r="F6393" s="4"/>
      <c r="G6393" s="9">
        <f>Table5[[#This Row],[Order Quantity]]</f>
        <v>1</v>
      </c>
    </row>
    <row r="6394" spans="1:7" ht="16" hidden="1" x14ac:dyDescent="0.2">
      <c r="A6394" t="s">
        <v>7515</v>
      </c>
      <c r="B6394">
        <v>1</v>
      </c>
      <c r="C6394">
        <v>1</v>
      </c>
      <c r="D6394" t="s">
        <v>265</v>
      </c>
      <c r="E6394" t="s">
        <v>1918</v>
      </c>
      <c r="F6394" s="4"/>
      <c r="G6394" s="9">
        <f>Table5[[#This Row],[Order Quantity]]</f>
        <v>1</v>
      </c>
    </row>
    <row r="6395" spans="1:7" ht="16" hidden="1" x14ac:dyDescent="0.2">
      <c r="A6395" t="s">
        <v>1591</v>
      </c>
      <c r="B6395">
        <v>1</v>
      </c>
      <c r="C6395">
        <v>1</v>
      </c>
      <c r="D6395" t="s">
        <v>136</v>
      </c>
      <c r="E6395" t="s">
        <v>1559</v>
      </c>
      <c r="F6395" s="4"/>
      <c r="G6395" s="9">
        <f>Table5[[#This Row],[Order Quantity]]</f>
        <v>1</v>
      </c>
    </row>
    <row r="6396" spans="1:7" ht="16" hidden="1" x14ac:dyDescent="0.2">
      <c r="A6396" t="s">
        <v>3173</v>
      </c>
      <c r="B6396">
        <v>1</v>
      </c>
      <c r="C6396">
        <v>1</v>
      </c>
      <c r="D6396" t="s">
        <v>1389</v>
      </c>
      <c r="E6396" t="s">
        <v>1261</v>
      </c>
      <c r="F6396" s="4"/>
      <c r="G6396" s="9">
        <f>Table5[[#This Row],[Order Quantity]]</f>
        <v>1</v>
      </c>
    </row>
    <row r="6397" spans="1:7" ht="16" hidden="1" x14ac:dyDescent="0.2">
      <c r="A6397" t="s">
        <v>7525</v>
      </c>
      <c r="B6397">
        <v>1</v>
      </c>
      <c r="C6397">
        <v>1</v>
      </c>
      <c r="D6397" t="s">
        <v>1515</v>
      </c>
      <c r="E6397" t="s">
        <v>7437</v>
      </c>
      <c r="F6397" s="4"/>
      <c r="G6397" s="9">
        <f>Table5[[#This Row],[Order Quantity]]</f>
        <v>1</v>
      </c>
    </row>
    <row r="6398" spans="1:7" ht="16" hidden="1" x14ac:dyDescent="0.2">
      <c r="A6398" t="s">
        <v>2962</v>
      </c>
      <c r="B6398">
        <v>1</v>
      </c>
      <c r="C6398">
        <v>1</v>
      </c>
      <c r="D6398" t="s">
        <v>65</v>
      </c>
      <c r="E6398" t="s">
        <v>2962</v>
      </c>
      <c r="F6398" s="4"/>
      <c r="G6398" s="9">
        <f>Table5[[#This Row],[Order Quantity]]</f>
        <v>1</v>
      </c>
    </row>
    <row r="6399" spans="1:7" ht="16" hidden="1" x14ac:dyDescent="0.2">
      <c r="A6399" t="s">
        <v>7527</v>
      </c>
      <c r="B6399">
        <v>1</v>
      </c>
      <c r="C6399">
        <v>1</v>
      </c>
      <c r="D6399" t="s">
        <v>3961</v>
      </c>
      <c r="E6399" t="s">
        <v>1852</v>
      </c>
      <c r="F6399" s="4"/>
      <c r="G6399" s="9">
        <f>Table5[[#This Row],[Order Quantity]]</f>
        <v>1</v>
      </c>
    </row>
    <row r="6400" spans="1:7" ht="16" hidden="1" x14ac:dyDescent="0.2">
      <c r="A6400" t="s">
        <v>7528</v>
      </c>
      <c r="B6400">
        <v>1</v>
      </c>
      <c r="C6400">
        <v>1</v>
      </c>
      <c r="D6400" t="s">
        <v>6117</v>
      </c>
      <c r="E6400" t="s">
        <v>7437</v>
      </c>
      <c r="F6400" s="4"/>
      <c r="G6400" s="9">
        <f>Table5[[#This Row],[Order Quantity]]</f>
        <v>1</v>
      </c>
    </row>
    <row r="6401" spans="1:7" ht="16" hidden="1" x14ac:dyDescent="0.2">
      <c r="A6401" t="s">
        <v>2034</v>
      </c>
      <c r="B6401">
        <v>1</v>
      </c>
      <c r="C6401">
        <v>1</v>
      </c>
      <c r="D6401" t="s">
        <v>888</v>
      </c>
      <c r="E6401" t="s">
        <v>1905</v>
      </c>
      <c r="F6401" s="4"/>
      <c r="G6401" s="9">
        <f>Table5[[#This Row],[Order Quantity]]</f>
        <v>1</v>
      </c>
    </row>
    <row r="6402" spans="1:7" ht="16" hidden="1" x14ac:dyDescent="0.2">
      <c r="A6402" t="s">
        <v>7531</v>
      </c>
      <c r="B6402">
        <v>1</v>
      </c>
      <c r="C6402">
        <v>1</v>
      </c>
      <c r="D6402" t="s">
        <v>422</v>
      </c>
      <c r="E6402" t="s">
        <v>1677</v>
      </c>
      <c r="F6402" s="4"/>
      <c r="G6402" s="9">
        <f>Table5[[#This Row],[Order Quantity]]</f>
        <v>1</v>
      </c>
    </row>
    <row r="6403" spans="1:7" ht="16" hidden="1" x14ac:dyDescent="0.2">
      <c r="A6403" t="s">
        <v>7532</v>
      </c>
      <c r="B6403">
        <v>1</v>
      </c>
      <c r="C6403">
        <v>1</v>
      </c>
      <c r="D6403" t="s">
        <v>417</v>
      </c>
      <c r="E6403" t="s">
        <v>7437</v>
      </c>
      <c r="F6403" s="4"/>
      <c r="G6403" s="9">
        <f>Table5[[#This Row],[Order Quantity]]</f>
        <v>1</v>
      </c>
    </row>
    <row r="6404" spans="1:7" ht="16" hidden="1" x14ac:dyDescent="0.2">
      <c r="A6404" t="s">
        <v>7533</v>
      </c>
      <c r="B6404">
        <v>1</v>
      </c>
      <c r="C6404">
        <v>1</v>
      </c>
      <c r="D6404" t="s">
        <v>7534</v>
      </c>
      <c r="E6404" t="s">
        <v>1257</v>
      </c>
      <c r="F6404" s="4"/>
      <c r="G6404" s="9">
        <f>Table5[[#This Row],[Order Quantity]]</f>
        <v>1</v>
      </c>
    </row>
    <row r="6405" spans="1:7" ht="16" hidden="1" x14ac:dyDescent="0.2">
      <c r="A6405" t="s">
        <v>7535</v>
      </c>
      <c r="B6405">
        <v>1</v>
      </c>
      <c r="C6405">
        <v>1</v>
      </c>
      <c r="D6405" t="s">
        <v>1515</v>
      </c>
      <c r="E6405" t="s">
        <v>7437</v>
      </c>
      <c r="F6405" s="4"/>
      <c r="G6405" s="9">
        <f>Table5[[#This Row],[Order Quantity]]</f>
        <v>1</v>
      </c>
    </row>
    <row r="6406" spans="1:7" ht="16" hidden="1" x14ac:dyDescent="0.2">
      <c r="A6406" t="s">
        <v>7538</v>
      </c>
      <c r="B6406">
        <v>1</v>
      </c>
      <c r="C6406">
        <v>1</v>
      </c>
      <c r="D6406" t="s">
        <v>1135</v>
      </c>
      <c r="E6406" t="s">
        <v>1852</v>
      </c>
      <c r="F6406" s="4"/>
      <c r="G6406" s="9">
        <f>Table5[[#This Row],[Order Quantity]]</f>
        <v>1</v>
      </c>
    </row>
    <row r="6407" spans="1:7" ht="16" hidden="1" x14ac:dyDescent="0.2">
      <c r="A6407" t="s">
        <v>7539</v>
      </c>
      <c r="B6407">
        <v>1</v>
      </c>
      <c r="C6407">
        <v>1</v>
      </c>
      <c r="D6407" t="s">
        <v>262</v>
      </c>
      <c r="E6407" t="s">
        <v>1852</v>
      </c>
      <c r="F6407" s="4"/>
      <c r="G6407" s="9">
        <f>Table5[[#This Row],[Order Quantity]]</f>
        <v>1</v>
      </c>
    </row>
    <row r="6408" spans="1:7" ht="16" hidden="1" x14ac:dyDescent="0.2">
      <c r="A6408" t="s">
        <v>7560</v>
      </c>
      <c r="B6408">
        <v>1</v>
      </c>
      <c r="C6408">
        <v>1</v>
      </c>
      <c r="D6408" t="s">
        <v>1512</v>
      </c>
      <c r="E6408" t="s">
        <v>2722</v>
      </c>
      <c r="F6408" s="4"/>
      <c r="G6408" s="9">
        <f>Table5[[#This Row],[Order Quantity]]</f>
        <v>1</v>
      </c>
    </row>
    <row r="6409" spans="1:7" ht="16" hidden="1" x14ac:dyDescent="0.2">
      <c r="A6409" t="s">
        <v>6157</v>
      </c>
      <c r="B6409">
        <v>1</v>
      </c>
      <c r="C6409">
        <v>1</v>
      </c>
      <c r="D6409" t="s">
        <v>1989</v>
      </c>
      <c r="E6409" t="s">
        <v>4787</v>
      </c>
      <c r="F6409" s="4"/>
      <c r="G6409" s="9">
        <f>Table5[[#This Row],[Order Quantity]]</f>
        <v>1</v>
      </c>
    </row>
    <row r="6410" spans="1:7" ht="16" hidden="1" x14ac:dyDescent="0.2">
      <c r="A6410" t="s">
        <v>7565</v>
      </c>
      <c r="B6410">
        <v>1</v>
      </c>
      <c r="C6410">
        <v>1</v>
      </c>
      <c r="D6410" t="s">
        <v>136</v>
      </c>
      <c r="E6410" t="s">
        <v>2722</v>
      </c>
      <c r="F6410" s="4"/>
      <c r="G6410" s="9">
        <f>Table5[[#This Row],[Order Quantity]]</f>
        <v>1</v>
      </c>
    </row>
    <row r="6411" spans="1:7" ht="16" hidden="1" x14ac:dyDescent="0.2">
      <c r="A6411" t="s">
        <v>7566</v>
      </c>
      <c r="B6411">
        <v>1</v>
      </c>
      <c r="C6411">
        <v>1</v>
      </c>
      <c r="D6411" t="s">
        <v>422</v>
      </c>
      <c r="E6411" t="s">
        <v>1905</v>
      </c>
      <c r="F6411" s="4"/>
      <c r="G6411" s="9">
        <f>Table5[[#This Row],[Order Quantity]]</f>
        <v>1</v>
      </c>
    </row>
    <row r="6412" spans="1:7" ht="16" hidden="1" x14ac:dyDescent="0.2">
      <c r="A6412" t="s">
        <v>7568</v>
      </c>
      <c r="B6412">
        <v>1</v>
      </c>
      <c r="C6412">
        <v>1</v>
      </c>
      <c r="D6412" t="s">
        <v>136</v>
      </c>
      <c r="E6412" t="s">
        <v>2722</v>
      </c>
      <c r="F6412" s="4"/>
      <c r="G6412" s="9">
        <f>Table5[[#This Row],[Order Quantity]]</f>
        <v>1</v>
      </c>
    </row>
    <row r="6413" spans="1:7" ht="16" hidden="1" x14ac:dyDescent="0.2">
      <c r="A6413" t="s">
        <v>7569</v>
      </c>
      <c r="B6413">
        <v>1</v>
      </c>
      <c r="C6413">
        <v>1</v>
      </c>
      <c r="D6413" t="s">
        <v>136</v>
      </c>
      <c r="E6413" t="s">
        <v>2722</v>
      </c>
      <c r="F6413" s="4"/>
      <c r="G6413" s="9">
        <f>Table5[[#This Row],[Order Quantity]]</f>
        <v>1</v>
      </c>
    </row>
    <row r="6414" spans="1:7" ht="16" hidden="1" x14ac:dyDescent="0.2">
      <c r="A6414" t="s">
        <v>6181</v>
      </c>
      <c r="B6414">
        <v>1</v>
      </c>
      <c r="C6414">
        <v>1</v>
      </c>
      <c r="D6414" t="s">
        <v>113</v>
      </c>
      <c r="E6414" t="s">
        <v>1399</v>
      </c>
      <c r="F6414" s="4"/>
      <c r="G6414" s="9">
        <f>Table5[[#This Row],[Order Quantity]]</f>
        <v>1</v>
      </c>
    </row>
    <row r="6415" spans="1:7" ht="16" hidden="1" x14ac:dyDescent="0.2">
      <c r="A6415" t="s">
        <v>7574</v>
      </c>
      <c r="B6415">
        <v>1</v>
      </c>
      <c r="C6415">
        <v>1</v>
      </c>
      <c r="D6415" t="s">
        <v>3961</v>
      </c>
      <c r="E6415" t="s">
        <v>7437</v>
      </c>
      <c r="F6415" s="4"/>
      <c r="G6415" s="9">
        <f>Table5[[#This Row],[Order Quantity]]</f>
        <v>1</v>
      </c>
    </row>
    <row r="6416" spans="1:7" ht="16" hidden="1" x14ac:dyDescent="0.2">
      <c r="A6416" t="s">
        <v>7575</v>
      </c>
      <c r="B6416">
        <v>1</v>
      </c>
      <c r="C6416">
        <v>1</v>
      </c>
      <c r="D6416" t="s">
        <v>4213</v>
      </c>
      <c r="E6416" t="s">
        <v>1399</v>
      </c>
      <c r="F6416" s="4"/>
      <c r="G6416" s="9">
        <f>Table5[[#This Row],[Order Quantity]]</f>
        <v>1</v>
      </c>
    </row>
    <row r="6417" spans="1:7" ht="16" hidden="1" x14ac:dyDescent="0.2">
      <c r="A6417" t="s">
        <v>7577</v>
      </c>
      <c r="B6417">
        <v>1</v>
      </c>
      <c r="C6417">
        <v>1</v>
      </c>
      <c r="D6417" t="s">
        <v>65</v>
      </c>
      <c r="E6417" t="s">
        <v>5410</v>
      </c>
      <c r="F6417" s="4"/>
      <c r="G6417" s="9">
        <f>Table5[[#This Row],[Order Quantity]]</f>
        <v>1</v>
      </c>
    </row>
    <row r="6418" spans="1:7" ht="16" hidden="1" x14ac:dyDescent="0.2">
      <c r="A6418" t="s">
        <v>7579</v>
      </c>
      <c r="B6418">
        <v>1</v>
      </c>
      <c r="C6418">
        <v>1</v>
      </c>
      <c r="D6418" t="s">
        <v>267</v>
      </c>
      <c r="E6418" t="s">
        <v>1605</v>
      </c>
      <c r="F6418" s="4"/>
      <c r="G6418" s="9">
        <f>Table5[[#This Row],[Order Quantity]]</f>
        <v>1</v>
      </c>
    </row>
    <row r="6419" spans="1:7" ht="16" hidden="1" x14ac:dyDescent="0.2">
      <c r="A6419" t="s">
        <v>7580</v>
      </c>
      <c r="B6419">
        <v>1</v>
      </c>
      <c r="C6419">
        <v>1</v>
      </c>
      <c r="D6419" t="s">
        <v>697</v>
      </c>
      <c r="E6419" t="s">
        <v>1361</v>
      </c>
      <c r="F6419" s="4"/>
      <c r="G6419" s="9">
        <f>Table5[[#This Row],[Order Quantity]]</f>
        <v>1</v>
      </c>
    </row>
    <row r="6420" spans="1:7" ht="16" hidden="1" x14ac:dyDescent="0.2">
      <c r="A6420" t="s">
        <v>7582</v>
      </c>
      <c r="B6420">
        <v>1</v>
      </c>
      <c r="C6420">
        <v>1</v>
      </c>
      <c r="D6420" t="s">
        <v>208</v>
      </c>
      <c r="E6420" t="s">
        <v>1477</v>
      </c>
      <c r="F6420" s="4"/>
      <c r="G6420" s="9">
        <f>Table5[[#This Row],[Order Quantity]]</f>
        <v>1</v>
      </c>
    </row>
    <row r="6421" spans="1:7" ht="16" hidden="1" x14ac:dyDescent="0.2">
      <c r="A6421" t="s">
        <v>7583</v>
      </c>
      <c r="B6421">
        <v>1</v>
      </c>
      <c r="C6421">
        <v>1</v>
      </c>
      <c r="D6421" t="s">
        <v>65</v>
      </c>
      <c r="E6421" t="s">
        <v>1290</v>
      </c>
      <c r="F6421" s="4"/>
      <c r="G6421" s="9">
        <f>Table5[[#This Row],[Order Quantity]]</f>
        <v>1</v>
      </c>
    </row>
    <row r="6422" spans="1:7" ht="16" hidden="1" x14ac:dyDescent="0.2">
      <c r="A6422" t="s">
        <v>1709</v>
      </c>
      <c r="B6422">
        <v>1</v>
      </c>
      <c r="C6422">
        <v>1</v>
      </c>
      <c r="D6422" t="s">
        <v>1083</v>
      </c>
      <c r="E6422" t="s">
        <v>1559</v>
      </c>
      <c r="F6422" s="4"/>
      <c r="G6422" s="9">
        <f>Table5[[#This Row],[Order Quantity]]</f>
        <v>1</v>
      </c>
    </row>
    <row r="6423" spans="1:7" ht="16" hidden="1" x14ac:dyDescent="0.2">
      <c r="A6423" t="s">
        <v>7586</v>
      </c>
      <c r="B6423">
        <v>1</v>
      </c>
      <c r="C6423">
        <v>1</v>
      </c>
      <c r="D6423" t="s">
        <v>1904</v>
      </c>
      <c r="E6423" t="s">
        <v>1905</v>
      </c>
      <c r="F6423" s="4"/>
      <c r="G6423" s="9">
        <f>Table5[[#This Row],[Order Quantity]]</f>
        <v>1</v>
      </c>
    </row>
    <row r="6424" spans="1:7" ht="16" hidden="1" x14ac:dyDescent="0.2">
      <c r="A6424" t="s">
        <v>7588</v>
      </c>
      <c r="B6424">
        <v>1</v>
      </c>
      <c r="C6424" s="6">
        <v>1</v>
      </c>
      <c r="D6424" t="s">
        <v>1077</v>
      </c>
      <c r="E6424" t="s">
        <v>1265</v>
      </c>
      <c r="F6424" s="4"/>
      <c r="G6424" s="9">
        <f>Table5[[#This Row],[Order Quantity]]</f>
        <v>1</v>
      </c>
    </row>
    <row r="6425" spans="1:7" ht="16" hidden="1" x14ac:dyDescent="0.2">
      <c r="A6425" t="s">
        <v>7589</v>
      </c>
      <c r="B6425">
        <v>1</v>
      </c>
      <c r="C6425">
        <v>1</v>
      </c>
      <c r="D6425" t="s">
        <v>113</v>
      </c>
      <c r="E6425" t="s">
        <v>1383</v>
      </c>
      <c r="F6425" s="4"/>
      <c r="G6425" s="9">
        <f>Table5[[#This Row],[Order Quantity]]</f>
        <v>1</v>
      </c>
    </row>
    <row r="6426" spans="1:7" ht="16" hidden="1" x14ac:dyDescent="0.2">
      <c r="A6426" t="s">
        <v>7590</v>
      </c>
      <c r="B6426">
        <v>1</v>
      </c>
      <c r="C6426">
        <v>1</v>
      </c>
      <c r="D6426" t="s">
        <v>136</v>
      </c>
      <c r="E6426" t="s">
        <v>3902</v>
      </c>
      <c r="F6426" s="4"/>
      <c r="G6426" s="9">
        <f>Table5[[#This Row],[Order Quantity]]</f>
        <v>1</v>
      </c>
    </row>
    <row r="6427" spans="1:7" ht="16" hidden="1" x14ac:dyDescent="0.2">
      <c r="A6427" t="s">
        <v>4796</v>
      </c>
      <c r="B6427">
        <v>1</v>
      </c>
      <c r="C6427">
        <v>1</v>
      </c>
      <c r="D6427" t="s">
        <v>1442</v>
      </c>
      <c r="E6427" t="s">
        <v>4797</v>
      </c>
      <c r="F6427" s="4"/>
      <c r="G6427" s="9">
        <f>Table5[[#This Row],[Order Quantity]]</f>
        <v>1</v>
      </c>
    </row>
    <row r="6428" spans="1:7" ht="16" hidden="1" x14ac:dyDescent="0.2">
      <c r="A6428" t="s">
        <v>1591</v>
      </c>
      <c r="B6428">
        <v>1</v>
      </c>
      <c r="C6428">
        <v>1</v>
      </c>
      <c r="D6428" t="s">
        <v>113</v>
      </c>
      <c r="E6428" t="s">
        <v>1559</v>
      </c>
      <c r="F6428" s="4"/>
      <c r="G6428" s="9">
        <f>Table5[[#This Row],[Order Quantity]]</f>
        <v>1</v>
      </c>
    </row>
    <row r="6429" spans="1:7" ht="16" hidden="1" x14ac:dyDescent="0.2">
      <c r="A6429" t="s">
        <v>7591</v>
      </c>
      <c r="B6429">
        <v>1</v>
      </c>
      <c r="C6429">
        <v>1</v>
      </c>
      <c r="D6429" t="s">
        <v>442</v>
      </c>
      <c r="E6429" t="s">
        <v>1694</v>
      </c>
      <c r="F6429" s="4"/>
      <c r="G6429" s="9">
        <f>Table5[[#This Row],[Order Quantity]]</f>
        <v>1</v>
      </c>
    </row>
    <row r="6430" spans="1:7" ht="16" hidden="1" x14ac:dyDescent="0.2">
      <c r="A6430" t="s">
        <v>7608</v>
      </c>
      <c r="B6430">
        <v>1</v>
      </c>
      <c r="C6430">
        <v>1</v>
      </c>
      <c r="D6430" t="s">
        <v>603</v>
      </c>
      <c r="E6430" t="s">
        <v>7437</v>
      </c>
      <c r="F6430" s="4"/>
      <c r="G6430" s="9">
        <f>Table5[[#This Row],[Order Quantity]]</f>
        <v>1</v>
      </c>
    </row>
    <row r="6431" spans="1:7" ht="16" hidden="1" x14ac:dyDescent="0.2">
      <c r="A6431" t="s">
        <v>7609</v>
      </c>
      <c r="B6431">
        <v>1</v>
      </c>
      <c r="C6431">
        <v>1</v>
      </c>
      <c r="D6431" t="s">
        <v>3961</v>
      </c>
      <c r="E6431" t="s">
        <v>1852</v>
      </c>
      <c r="F6431" s="4"/>
      <c r="G6431" s="9">
        <f>Table5[[#This Row],[Order Quantity]]</f>
        <v>1</v>
      </c>
    </row>
    <row r="6432" spans="1:7" ht="16" hidden="1" x14ac:dyDescent="0.2">
      <c r="A6432" t="s">
        <v>7611</v>
      </c>
      <c r="B6432">
        <v>1</v>
      </c>
      <c r="C6432">
        <v>1</v>
      </c>
      <c r="D6432" t="s">
        <v>136</v>
      </c>
      <c r="E6432" t="s">
        <v>6565</v>
      </c>
      <c r="F6432" s="4"/>
      <c r="G6432" s="9">
        <f>Table5[[#This Row],[Order Quantity]]</f>
        <v>1</v>
      </c>
    </row>
    <row r="6433" spans="1:7" ht="16" hidden="1" x14ac:dyDescent="0.2">
      <c r="A6433" t="s">
        <v>7454</v>
      </c>
      <c r="B6433">
        <v>1</v>
      </c>
      <c r="C6433">
        <v>1</v>
      </c>
      <c r="D6433" t="s">
        <v>136</v>
      </c>
      <c r="E6433" t="s">
        <v>7454</v>
      </c>
      <c r="F6433" s="4"/>
      <c r="G6433" s="9">
        <f>Table5[[#This Row],[Order Quantity]]</f>
        <v>1</v>
      </c>
    </row>
    <row r="6434" spans="1:7" ht="16" hidden="1" x14ac:dyDescent="0.2">
      <c r="A6434" s="1" t="s">
        <v>7619</v>
      </c>
      <c r="B6434" s="1">
        <v>1</v>
      </c>
      <c r="C6434" s="1">
        <v>1</v>
      </c>
      <c r="D6434" s="1" t="s">
        <v>7618</v>
      </c>
      <c r="E6434" s="1" t="s">
        <v>1826</v>
      </c>
      <c r="F6434" s="4"/>
      <c r="G6434" s="9">
        <f>Table5[[#This Row],[Order Quantity]]</f>
        <v>1</v>
      </c>
    </row>
    <row r="6435" spans="1:7" ht="16" hidden="1" x14ac:dyDescent="0.2">
      <c r="A6435" s="1" t="s">
        <v>7620</v>
      </c>
      <c r="B6435" s="1">
        <v>1</v>
      </c>
      <c r="C6435" s="1">
        <v>1</v>
      </c>
      <c r="D6435" s="1" t="s">
        <v>7618</v>
      </c>
      <c r="E6435" s="1" t="s">
        <v>1956</v>
      </c>
      <c r="F6435" s="4"/>
      <c r="G6435" s="9">
        <f>Table5[[#This Row],[Order Quantity]]</f>
        <v>1</v>
      </c>
    </row>
    <row r="6436" spans="1:7" ht="16" hidden="1" x14ac:dyDescent="0.2">
      <c r="A6436" s="1" t="s">
        <v>7622</v>
      </c>
      <c r="B6436" s="1">
        <v>1</v>
      </c>
      <c r="C6436" s="1">
        <v>1</v>
      </c>
      <c r="D6436" s="1" t="s">
        <v>4049</v>
      </c>
      <c r="E6436" s="1" t="s">
        <v>2568</v>
      </c>
      <c r="F6436" s="4"/>
      <c r="G6436" s="9">
        <f>Table5[[#This Row],[Order Quantity]]</f>
        <v>1</v>
      </c>
    </row>
    <row r="6437" spans="1:7" ht="16" hidden="1" x14ac:dyDescent="0.2">
      <c r="A6437" s="1" t="s">
        <v>7629</v>
      </c>
      <c r="B6437" s="1">
        <v>1</v>
      </c>
      <c r="C6437" s="1">
        <v>1</v>
      </c>
      <c r="D6437" s="1" t="s">
        <v>5157</v>
      </c>
      <c r="E6437" s="1" t="s">
        <v>389</v>
      </c>
      <c r="F6437" s="4"/>
      <c r="G6437" s="9">
        <f>Table5[[#This Row],[Order Quantity]]</f>
        <v>1</v>
      </c>
    </row>
    <row r="6438" spans="1:7" ht="16" hidden="1" x14ac:dyDescent="0.2">
      <c r="A6438" t="s">
        <v>4717</v>
      </c>
      <c r="B6438">
        <v>1</v>
      </c>
      <c r="C6438">
        <v>0.54200000000000004</v>
      </c>
      <c r="D6438" t="s">
        <v>1321</v>
      </c>
      <c r="E6438" t="s">
        <v>4718</v>
      </c>
      <c r="F6438" s="4"/>
      <c r="G6438" s="9">
        <f>Table5[[#This Row],[Order Quantity]]</f>
        <v>0.54200000000000004</v>
      </c>
    </row>
    <row r="6439" spans="1:7" ht="16" hidden="1" x14ac:dyDescent="0.2">
      <c r="A6439" t="s">
        <v>4792</v>
      </c>
      <c r="B6439">
        <v>2</v>
      </c>
      <c r="C6439">
        <v>0.43</v>
      </c>
      <c r="D6439" t="s">
        <v>5240</v>
      </c>
      <c r="E6439" t="s">
        <v>4793</v>
      </c>
      <c r="F6439" s="4"/>
      <c r="G6439" s="9">
        <f>Table5[[#This Row],[Order Quantity]]</f>
        <v>0.43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F3070C7000E4DBF2EC765D1C5A2A9" ma:contentTypeVersion="13" ma:contentTypeDescription="Create a new document." ma:contentTypeScope="" ma:versionID="dbef46cff842610d93c6b5453c9c8f4d">
  <xsd:schema xmlns:xsd="http://www.w3.org/2001/XMLSchema" xmlns:xs="http://www.w3.org/2001/XMLSchema" xmlns:p="http://schemas.microsoft.com/office/2006/metadata/properties" xmlns:ns2="07a29978-1ee0-471d-b447-c10bbd688ef7" xmlns:ns3="a62ee023-e8f0-40ed-8bbe-3e3f2cbb8c47" xmlns:ns4="d0201ca7-26fa-426c-b12d-c4c6e5857dcc" targetNamespace="http://schemas.microsoft.com/office/2006/metadata/properties" ma:root="true" ma:fieldsID="6f7bfa7cc6e7d2d64250d5d93b7dd3e2" ns2:_="" ns3:_="" ns4:_="">
    <xsd:import namespace="07a29978-1ee0-471d-b447-c10bbd688ef7"/>
    <xsd:import namespace="a62ee023-e8f0-40ed-8bbe-3e3f2cbb8c47"/>
    <xsd:import namespace="d0201ca7-26fa-426c-b12d-c4c6e5857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29978-1ee0-471d-b447-c10bbd68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4661dae-d6df-48fc-a54e-a577d2899e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ee023-e8f0-40ed-8bbe-3e3f2cbb8c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01ca7-26fa-426c-b12d-c4c6e5857dc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4698054-6ef3-4a0a-8632-c02544f20d65}" ma:internalName="TaxCatchAll" ma:showField="CatchAllData" ma:web="d0201ca7-26fa-426c-b12d-c4c6e5857d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7a29978-1ee0-471d-b447-c10bbd688ef7" xsi:nil="true"/>
    <lcf76f155ced4ddcb4097134ff3c332f xmlns="07a29978-1ee0-471d-b447-c10bbd688ef7">
      <Terms xmlns="http://schemas.microsoft.com/office/infopath/2007/PartnerControls"/>
    </lcf76f155ced4ddcb4097134ff3c332f>
    <TaxCatchAll xmlns="d0201ca7-26fa-426c-b12d-c4c6e5857dcc" xsi:nil="true"/>
  </documentManagement>
</p:properties>
</file>

<file path=customXml/itemProps1.xml><?xml version="1.0" encoding="utf-8"?>
<ds:datastoreItem xmlns:ds="http://schemas.openxmlformats.org/officeDocument/2006/customXml" ds:itemID="{91F0A1D9-5EFA-4D5C-B9D8-052E029CF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53677-111A-48FB-8AB0-1FD1EF3F3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29978-1ee0-471d-b447-c10bbd688ef7"/>
    <ds:schemaRef ds:uri="a62ee023-e8f0-40ed-8bbe-3e3f2cbb8c47"/>
    <ds:schemaRef ds:uri="d0201ca7-26fa-426c-b12d-c4c6e5857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2EB409-5BBF-4F0C-BFBB-897EB8121BCF}">
  <ds:schemaRefs>
    <ds:schemaRef ds:uri="http://schemas.microsoft.com/office/2006/metadata/properties"/>
    <ds:schemaRef ds:uri="http://schemas.microsoft.com/office/infopath/2007/PartnerControls"/>
    <ds:schemaRef ds:uri="07a29978-1ee0-471d-b447-c10bbd688ef7"/>
    <ds:schemaRef ds:uri="d0201ca7-26fa-426c-b12d-c4c6e5857d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Calcs</vt:lpstr>
      <vt:lpstr>Master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2023-12-05T11:15:32Z</dcterms:created>
  <dcterms:modified xsi:type="dcterms:W3CDTF">2024-01-10T15:17:38Z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0x010100004F3070C7000E4DBF2EC765D1C5A2A9</vt:lpwstr>
  </property>
</Properties>
</file>